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Data_Stories/Sports/NHL_Prospects_2025/Analysis/"/>
    </mc:Choice>
  </mc:AlternateContent>
  <xr:revisionPtr revIDLastSave="1766" documentId="8_{D76B4CB9-6F66-4850-A968-D1587DA00A10}" xr6:coauthVersionLast="47" xr6:coauthVersionMax="47" xr10:uidLastSave="{3B1A262B-B4AD-47A2-B028-9B05FC5701C2}"/>
  <bookViews>
    <workbookView xWindow="-110" yWindow="-110" windowWidth="19420" windowHeight="11500" firstSheet="5" activeTab="9" xr2:uid="{346ABF86-E3DE-425B-88D7-BB703F999028}"/>
  </bookViews>
  <sheets>
    <sheet name="all_prospects" sheetId="1" r:id="rId1"/>
    <sheet name="Pivot_Table" sheetId="11" r:id="rId2"/>
    <sheet name="Sheet10" sheetId="15" r:id="rId3"/>
    <sheet name="league_and_position" sheetId="14" r:id="rId4"/>
    <sheet name="top_10" sheetId="12" r:id="rId5"/>
    <sheet name="top_100_prospects only" sheetId="10" r:id="rId6"/>
    <sheet name="post_one_analysis" sheetId="13" r:id="rId7"/>
    <sheet name="Sheet11" sheetId="16" r:id="rId8"/>
    <sheet name="top_100_prospects" sheetId="7" r:id="rId9"/>
    <sheet name="Sheet1" sheetId="17" r:id="rId10"/>
    <sheet name="Rankings" sheetId="6" r:id="rId11"/>
    <sheet name="Sheet3" sheetId="4" r:id="rId12"/>
    <sheet name="prospects_demographics" sheetId="2" r:id="rId13"/>
  </sheets>
  <definedNames>
    <definedName name="_xlchart.v5.0" hidden="1">Sheet10!$A$1</definedName>
    <definedName name="_xlchart.v5.1" hidden="1">Sheet10!$A$2:$A$11</definedName>
    <definedName name="_xlchart.v5.2" hidden="1">Sheet10!$B$1</definedName>
    <definedName name="_xlchart.v5.3" hidden="1">Sheet10!$B$2:$B$11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3" l="1"/>
  <c r="F26" i="13"/>
  <c r="E26" i="13"/>
  <c r="D26" i="13"/>
  <c r="G25" i="13"/>
  <c r="F25" i="13"/>
  <c r="E25" i="13"/>
  <c r="D25" i="13"/>
  <c r="G24" i="13"/>
  <c r="F24" i="13"/>
  <c r="E24" i="13"/>
  <c r="D24" i="13"/>
  <c r="G23" i="13"/>
  <c r="F23" i="13"/>
  <c r="E23" i="13"/>
  <c r="D23" i="13"/>
  <c r="G22" i="13"/>
  <c r="F22" i="13"/>
  <c r="E22" i="13"/>
  <c r="D22" i="13"/>
  <c r="G21" i="13"/>
  <c r="F21" i="13"/>
  <c r="E21" i="13"/>
  <c r="D21" i="13"/>
  <c r="G20" i="13"/>
  <c r="F20" i="13"/>
  <c r="E20" i="13"/>
  <c r="D20" i="13"/>
  <c r="G19" i="13"/>
  <c r="F19" i="13"/>
  <c r="E19" i="13"/>
  <c r="D19" i="13"/>
  <c r="G18" i="13"/>
  <c r="F18" i="13"/>
  <c r="E18" i="13"/>
  <c r="D18" i="13"/>
  <c r="G17" i="13"/>
  <c r="F17" i="13"/>
  <c r="E17" i="13"/>
  <c r="D17" i="13"/>
  <c r="G16" i="13"/>
  <c r="F16" i="13"/>
  <c r="E16" i="13"/>
  <c r="D16" i="13"/>
  <c r="G15" i="13"/>
  <c r="F15" i="13"/>
  <c r="E15" i="13"/>
  <c r="D15" i="13"/>
  <c r="G14" i="13"/>
  <c r="F14" i="13"/>
  <c r="E14" i="13"/>
  <c r="D14" i="13"/>
  <c r="G13" i="13"/>
  <c r="F13" i="13"/>
  <c r="E13" i="13"/>
  <c r="D13" i="13"/>
  <c r="G12" i="13"/>
  <c r="F12" i="13"/>
  <c r="E12" i="13"/>
  <c r="D12" i="13"/>
  <c r="G11" i="13"/>
  <c r="F11" i="13"/>
  <c r="E11" i="13"/>
  <c r="D11" i="13"/>
  <c r="G10" i="13"/>
  <c r="F10" i="13"/>
  <c r="E10" i="13"/>
  <c r="D10" i="13"/>
  <c r="G9" i="13"/>
  <c r="F9" i="13"/>
  <c r="E9" i="13"/>
  <c r="D9" i="13"/>
  <c r="G8" i="13"/>
  <c r="F8" i="13"/>
  <c r="E8" i="13"/>
  <c r="D8" i="13"/>
  <c r="G7" i="13"/>
  <c r="F7" i="13"/>
  <c r="E7" i="13"/>
  <c r="D7" i="13"/>
  <c r="G6" i="13"/>
  <c r="F6" i="13"/>
  <c r="E6" i="13"/>
  <c r="D6" i="13"/>
  <c r="G5" i="13"/>
  <c r="F5" i="13"/>
  <c r="E5" i="13"/>
  <c r="D5" i="13"/>
  <c r="G4" i="13"/>
  <c r="F4" i="13"/>
  <c r="E4" i="13"/>
  <c r="D4" i="13"/>
  <c r="G3" i="13"/>
  <c r="F3" i="13"/>
  <c r="E3" i="13"/>
  <c r="D3" i="13"/>
  <c r="G2" i="13"/>
  <c r="F2" i="13"/>
  <c r="E2" i="13"/>
  <c r="D2" i="13"/>
  <c r="B13" i="12"/>
  <c r="C12" i="12" s="1"/>
  <c r="V101" i="10"/>
  <c r="U101" i="10"/>
  <c r="T101" i="10"/>
  <c r="S101" i="10"/>
  <c r="R101" i="10"/>
  <c r="Q101" i="10"/>
  <c r="P101" i="10"/>
  <c r="O101" i="10"/>
  <c r="N101" i="10"/>
  <c r="V100" i="10"/>
  <c r="U100" i="10"/>
  <c r="T100" i="10"/>
  <c r="S100" i="10"/>
  <c r="R100" i="10"/>
  <c r="Q100" i="10"/>
  <c r="P100" i="10"/>
  <c r="O100" i="10"/>
  <c r="N100" i="10"/>
  <c r="V99" i="10"/>
  <c r="U99" i="10"/>
  <c r="T99" i="10"/>
  <c r="S99" i="10"/>
  <c r="R99" i="10"/>
  <c r="Q99" i="10"/>
  <c r="P99" i="10"/>
  <c r="O99" i="10"/>
  <c r="N99" i="10"/>
  <c r="V98" i="10"/>
  <c r="U98" i="10"/>
  <c r="T98" i="10"/>
  <c r="S98" i="10"/>
  <c r="R98" i="10"/>
  <c r="Q98" i="10"/>
  <c r="P98" i="10"/>
  <c r="O98" i="10"/>
  <c r="N98" i="10"/>
  <c r="V97" i="10"/>
  <c r="U97" i="10"/>
  <c r="T97" i="10"/>
  <c r="S97" i="10"/>
  <c r="R97" i="10"/>
  <c r="Q97" i="10"/>
  <c r="P97" i="10"/>
  <c r="O97" i="10"/>
  <c r="N97" i="10"/>
  <c r="V96" i="10"/>
  <c r="U96" i="10"/>
  <c r="T96" i="10"/>
  <c r="S96" i="10"/>
  <c r="R96" i="10"/>
  <c r="Q96" i="10"/>
  <c r="P96" i="10"/>
  <c r="O96" i="10"/>
  <c r="N96" i="10"/>
  <c r="V95" i="10"/>
  <c r="U95" i="10"/>
  <c r="T95" i="10"/>
  <c r="S95" i="10"/>
  <c r="R95" i="10"/>
  <c r="Q95" i="10"/>
  <c r="P95" i="10"/>
  <c r="O95" i="10"/>
  <c r="N95" i="10"/>
  <c r="T94" i="10"/>
  <c r="Q94" i="10"/>
  <c r="P94" i="10"/>
  <c r="O94" i="10"/>
  <c r="N94" i="10"/>
  <c r="V93" i="10"/>
  <c r="U93" i="10"/>
  <c r="T93" i="10"/>
  <c r="S93" i="10"/>
  <c r="R93" i="10"/>
  <c r="Q93" i="10"/>
  <c r="P93" i="10"/>
  <c r="O93" i="10"/>
  <c r="N93" i="10"/>
  <c r="V92" i="10"/>
  <c r="U92" i="10"/>
  <c r="T92" i="10"/>
  <c r="S92" i="10"/>
  <c r="R92" i="10"/>
  <c r="Q92" i="10"/>
  <c r="P92" i="10"/>
  <c r="O92" i="10"/>
  <c r="N92" i="10"/>
  <c r="V91" i="10"/>
  <c r="U91" i="10"/>
  <c r="T91" i="10"/>
  <c r="S91" i="10"/>
  <c r="R91" i="10"/>
  <c r="Q91" i="10"/>
  <c r="P91" i="10"/>
  <c r="O91" i="10"/>
  <c r="N91" i="10"/>
  <c r="V90" i="10"/>
  <c r="U90" i="10"/>
  <c r="T90" i="10"/>
  <c r="S90" i="10"/>
  <c r="R90" i="10"/>
  <c r="Q90" i="10"/>
  <c r="P90" i="10"/>
  <c r="O90" i="10"/>
  <c r="N90" i="10"/>
  <c r="V89" i="10"/>
  <c r="U89" i="10"/>
  <c r="T89" i="10"/>
  <c r="S89" i="10"/>
  <c r="R89" i="10"/>
  <c r="Q89" i="10"/>
  <c r="P89" i="10"/>
  <c r="O89" i="10"/>
  <c r="N89" i="10"/>
  <c r="V88" i="10"/>
  <c r="U88" i="10"/>
  <c r="T88" i="10"/>
  <c r="S88" i="10"/>
  <c r="R88" i="10"/>
  <c r="Q88" i="10"/>
  <c r="P88" i="10"/>
  <c r="O88" i="10"/>
  <c r="N88" i="10"/>
  <c r="V87" i="10"/>
  <c r="U87" i="10"/>
  <c r="T87" i="10"/>
  <c r="S87" i="10"/>
  <c r="R87" i="10"/>
  <c r="Q87" i="10"/>
  <c r="P87" i="10"/>
  <c r="O87" i="10"/>
  <c r="N87" i="10"/>
  <c r="V86" i="10"/>
  <c r="U86" i="10"/>
  <c r="T86" i="10"/>
  <c r="S86" i="10"/>
  <c r="R86" i="10"/>
  <c r="Q86" i="10"/>
  <c r="P86" i="10"/>
  <c r="O86" i="10"/>
  <c r="N86" i="10"/>
  <c r="V85" i="10"/>
  <c r="U85" i="10"/>
  <c r="T85" i="10"/>
  <c r="S85" i="10"/>
  <c r="R85" i="10"/>
  <c r="Q85" i="10"/>
  <c r="P85" i="10"/>
  <c r="O85" i="10"/>
  <c r="N85" i="10"/>
  <c r="V84" i="10"/>
  <c r="U84" i="10"/>
  <c r="T84" i="10"/>
  <c r="S84" i="10"/>
  <c r="R84" i="10"/>
  <c r="Q84" i="10"/>
  <c r="P84" i="10"/>
  <c r="O84" i="10"/>
  <c r="N84" i="10"/>
  <c r="V83" i="10"/>
  <c r="U83" i="10"/>
  <c r="T83" i="10"/>
  <c r="S83" i="10"/>
  <c r="R83" i="10"/>
  <c r="Q83" i="10"/>
  <c r="P83" i="10"/>
  <c r="O83" i="10"/>
  <c r="N83" i="10"/>
  <c r="V82" i="10"/>
  <c r="U82" i="10"/>
  <c r="T82" i="10"/>
  <c r="S82" i="10"/>
  <c r="R82" i="10"/>
  <c r="Q82" i="10"/>
  <c r="P82" i="10"/>
  <c r="O82" i="10"/>
  <c r="N82" i="10"/>
  <c r="V81" i="10"/>
  <c r="U81" i="10"/>
  <c r="T81" i="10"/>
  <c r="S81" i="10"/>
  <c r="R81" i="10"/>
  <c r="Q81" i="10"/>
  <c r="P81" i="10"/>
  <c r="O81" i="10"/>
  <c r="N81" i="10"/>
  <c r="V80" i="10"/>
  <c r="U80" i="10"/>
  <c r="T80" i="10"/>
  <c r="S80" i="10"/>
  <c r="R80" i="10"/>
  <c r="Q80" i="10"/>
  <c r="P80" i="10"/>
  <c r="O80" i="10"/>
  <c r="N80" i="10"/>
  <c r="V79" i="10"/>
  <c r="U79" i="10"/>
  <c r="T79" i="10"/>
  <c r="S79" i="10"/>
  <c r="R79" i="10"/>
  <c r="Q79" i="10"/>
  <c r="P79" i="10"/>
  <c r="O79" i="10"/>
  <c r="N79" i="10"/>
  <c r="V78" i="10"/>
  <c r="U78" i="10"/>
  <c r="T78" i="10"/>
  <c r="S78" i="10"/>
  <c r="R78" i="10"/>
  <c r="Q78" i="10"/>
  <c r="P78" i="10"/>
  <c r="O78" i="10"/>
  <c r="N78" i="10"/>
  <c r="V77" i="10"/>
  <c r="U77" i="10"/>
  <c r="T77" i="10"/>
  <c r="S77" i="10"/>
  <c r="R77" i="10"/>
  <c r="Q77" i="10"/>
  <c r="P77" i="10"/>
  <c r="O77" i="10"/>
  <c r="N77" i="10"/>
  <c r="V76" i="10"/>
  <c r="U76" i="10"/>
  <c r="T76" i="10"/>
  <c r="S76" i="10"/>
  <c r="R76" i="10"/>
  <c r="Q76" i="10"/>
  <c r="P76" i="10"/>
  <c r="O76" i="10"/>
  <c r="N76" i="10"/>
  <c r="V75" i="10"/>
  <c r="U75" i="10"/>
  <c r="T75" i="10"/>
  <c r="S75" i="10"/>
  <c r="R75" i="10"/>
  <c r="Q75" i="10"/>
  <c r="P75" i="10"/>
  <c r="O75" i="10"/>
  <c r="N75" i="10"/>
  <c r="V74" i="10"/>
  <c r="U74" i="10"/>
  <c r="T74" i="10"/>
  <c r="S74" i="10"/>
  <c r="R74" i="10"/>
  <c r="Q74" i="10"/>
  <c r="P74" i="10"/>
  <c r="O74" i="10"/>
  <c r="N74" i="10"/>
  <c r="V73" i="10"/>
  <c r="U73" i="10"/>
  <c r="T73" i="10"/>
  <c r="S73" i="10"/>
  <c r="R73" i="10"/>
  <c r="Q73" i="10"/>
  <c r="P73" i="10"/>
  <c r="O73" i="10"/>
  <c r="N73" i="10"/>
  <c r="V72" i="10"/>
  <c r="U72" i="10"/>
  <c r="T72" i="10"/>
  <c r="S72" i="10"/>
  <c r="R72" i="10"/>
  <c r="Q72" i="10"/>
  <c r="P72" i="10"/>
  <c r="O72" i="10"/>
  <c r="N72" i="10"/>
  <c r="V71" i="10"/>
  <c r="U71" i="10"/>
  <c r="T71" i="10"/>
  <c r="S71" i="10"/>
  <c r="R71" i="10"/>
  <c r="Q71" i="10"/>
  <c r="P71" i="10"/>
  <c r="O71" i="10"/>
  <c r="N71" i="10"/>
  <c r="T70" i="10"/>
  <c r="Q70" i="10"/>
  <c r="P70" i="10"/>
  <c r="O70" i="10"/>
  <c r="N70" i="10"/>
  <c r="V69" i="10"/>
  <c r="U69" i="10"/>
  <c r="T69" i="10"/>
  <c r="S69" i="10"/>
  <c r="R69" i="10"/>
  <c r="Q69" i="10"/>
  <c r="P69" i="10"/>
  <c r="O69" i="10"/>
  <c r="N69" i="10"/>
  <c r="V68" i="10"/>
  <c r="U68" i="10"/>
  <c r="T68" i="10"/>
  <c r="S68" i="10"/>
  <c r="R68" i="10"/>
  <c r="Q68" i="10"/>
  <c r="P68" i="10"/>
  <c r="O68" i="10"/>
  <c r="N68" i="10"/>
  <c r="V67" i="10"/>
  <c r="U67" i="10"/>
  <c r="T67" i="10"/>
  <c r="S67" i="10"/>
  <c r="R67" i="10"/>
  <c r="Q67" i="10"/>
  <c r="P67" i="10"/>
  <c r="O67" i="10"/>
  <c r="N67" i="10"/>
  <c r="V66" i="10"/>
  <c r="U66" i="10"/>
  <c r="T66" i="10"/>
  <c r="S66" i="10"/>
  <c r="R66" i="10"/>
  <c r="Q66" i="10"/>
  <c r="P66" i="10"/>
  <c r="O66" i="10"/>
  <c r="N66" i="10"/>
  <c r="V65" i="10"/>
  <c r="U65" i="10"/>
  <c r="T65" i="10"/>
  <c r="S65" i="10"/>
  <c r="R65" i="10"/>
  <c r="Q65" i="10"/>
  <c r="P65" i="10"/>
  <c r="O65" i="10"/>
  <c r="N65" i="10"/>
  <c r="T64" i="10"/>
  <c r="Q64" i="10"/>
  <c r="P64" i="10"/>
  <c r="O64" i="10"/>
  <c r="N64" i="10"/>
  <c r="T63" i="10"/>
  <c r="Q63" i="10"/>
  <c r="P63" i="10"/>
  <c r="O63" i="10"/>
  <c r="N63" i="10"/>
  <c r="V62" i="10"/>
  <c r="U62" i="10"/>
  <c r="T62" i="10"/>
  <c r="S62" i="10"/>
  <c r="R62" i="10"/>
  <c r="Q62" i="10"/>
  <c r="P62" i="10"/>
  <c r="O62" i="10"/>
  <c r="N62" i="10"/>
  <c r="V61" i="10"/>
  <c r="U61" i="10"/>
  <c r="T61" i="10"/>
  <c r="S61" i="10"/>
  <c r="R61" i="10"/>
  <c r="Q61" i="10"/>
  <c r="P61" i="10"/>
  <c r="O61" i="10"/>
  <c r="N61" i="10"/>
  <c r="V60" i="10"/>
  <c r="U60" i="10"/>
  <c r="T60" i="10"/>
  <c r="S60" i="10"/>
  <c r="R60" i="10"/>
  <c r="Q60" i="10"/>
  <c r="P60" i="10"/>
  <c r="O60" i="10"/>
  <c r="N60" i="10"/>
  <c r="V59" i="10"/>
  <c r="U59" i="10"/>
  <c r="T59" i="10"/>
  <c r="S59" i="10"/>
  <c r="R59" i="10"/>
  <c r="Q59" i="10"/>
  <c r="P59" i="10"/>
  <c r="O59" i="10"/>
  <c r="N59" i="10"/>
  <c r="V58" i="10"/>
  <c r="U58" i="10"/>
  <c r="T58" i="10"/>
  <c r="S58" i="10"/>
  <c r="R58" i="10"/>
  <c r="Q58" i="10"/>
  <c r="P58" i="10"/>
  <c r="O58" i="10"/>
  <c r="N58" i="10"/>
  <c r="V57" i="10"/>
  <c r="U57" i="10"/>
  <c r="T57" i="10"/>
  <c r="S57" i="10"/>
  <c r="R57" i="10"/>
  <c r="Q57" i="10"/>
  <c r="P57" i="10"/>
  <c r="O57" i="10"/>
  <c r="N57" i="10"/>
  <c r="V56" i="10"/>
  <c r="U56" i="10"/>
  <c r="T56" i="10"/>
  <c r="S56" i="10"/>
  <c r="R56" i="10"/>
  <c r="Q56" i="10"/>
  <c r="P56" i="10"/>
  <c r="O56" i="10"/>
  <c r="N56" i="10"/>
  <c r="V55" i="10"/>
  <c r="U55" i="10"/>
  <c r="T55" i="10"/>
  <c r="S55" i="10"/>
  <c r="R55" i="10"/>
  <c r="Q55" i="10"/>
  <c r="P55" i="10"/>
  <c r="O55" i="10"/>
  <c r="N55" i="10"/>
  <c r="V54" i="10"/>
  <c r="U54" i="10"/>
  <c r="T54" i="10"/>
  <c r="S54" i="10"/>
  <c r="R54" i="10"/>
  <c r="Q54" i="10"/>
  <c r="P54" i="10"/>
  <c r="O54" i="10"/>
  <c r="N54" i="10"/>
  <c r="V53" i="10"/>
  <c r="U53" i="10"/>
  <c r="T53" i="10"/>
  <c r="S53" i="10"/>
  <c r="R53" i="10"/>
  <c r="Q53" i="10"/>
  <c r="P53" i="10"/>
  <c r="O53" i="10"/>
  <c r="N53" i="10"/>
  <c r="V52" i="10"/>
  <c r="U52" i="10"/>
  <c r="T52" i="10"/>
  <c r="S52" i="10"/>
  <c r="R52" i="10"/>
  <c r="Q52" i="10"/>
  <c r="P52" i="10"/>
  <c r="O52" i="10"/>
  <c r="N52" i="10"/>
  <c r="T51" i="10"/>
  <c r="Q51" i="10"/>
  <c r="P51" i="10"/>
  <c r="O51" i="10"/>
  <c r="N51" i="10"/>
  <c r="V50" i="10"/>
  <c r="U50" i="10"/>
  <c r="T50" i="10"/>
  <c r="S50" i="10"/>
  <c r="R50" i="10"/>
  <c r="Q50" i="10"/>
  <c r="P50" i="10"/>
  <c r="O50" i="10"/>
  <c r="N50" i="10"/>
  <c r="V49" i="10"/>
  <c r="U49" i="10"/>
  <c r="T49" i="10"/>
  <c r="S49" i="10"/>
  <c r="R49" i="10"/>
  <c r="Q49" i="10"/>
  <c r="P49" i="10"/>
  <c r="O49" i="10"/>
  <c r="N49" i="10"/>
  <c r="V48" i="10"/>
  <c r="U48" i="10"/>
  <c r="T48" i="10"/>
  <c r="S48" i="10"/>
  <c r="R48" i="10"/>
  <c r="Q48" i="10"/>
  <c r="P48" i="10"/>
  <c r="O48" i="10"/>
  <c r="N48" i="10"/>
  <c r="V47" i="10"/>
  <c r="U47" i="10"/>
  <c r="T47" i="10"/>
  <c r="S47" i="10"/>
  <c r="R47" i="10"/>
  <c r="Q47" i="10"/>
  <c r="P47" i="10"/>
  <c r="O47" i="10"/>
  <c r="N47" i="10"/>
  <c r="V46" i="10"/>
  <c r="U46" i="10"/>
  <c r="T46" i="10"/>
  <c r="S46" i="10"/>
  <c r="R46" i="10"/>
  <c r="Q46" i="10"/>
  <c r="P46" i="10"/>
  <c r="O46" i="10"/>
  <c r="N46" i="10"/>
  <c r="V45" i="10"/>
  <c r="U45" i="10"/>
  <c r="T45" i="10"/>
  <c r="S45" i="10"/>
  <c r="R45" i="10"/>
  <c r="Q45" i="10"/>
  <c r="P45" i="10"/>
  <c r="O45" i="10"/>
  <c r="N45" i="10"/>
  <c r="V44" i="10"/>
  <c r="U44" i="10"/>
  <c r="T44" i="10"/>
  <c r="S44" i="10"/>
  <c r="R44" i="10"/>
  <c r="Q44" i="10"/>
  <c r="P44" i="10"/>
  <c r="O44" i="10"/>
  <c r="N44" i="10"/>
  <c r="V43" i="10"/>
  <c r="U43" i="10"/>
  <c r="T43" i="10"/>
  <c r="S43" i="10"/>
  <c r="R43" i="10"/>
  <c r="Q43" i="10"/>
  <c r="P43" i="10"/>
  <c r="O43" i="10"/>
  <c r="N43" i="10"/>
  <c r="V42" i="10"/>
  <c r="U42" i="10"/>
  <c r="T42" i="10"/>
  <c r="S42" i="10"/>
  <c r="R42" i="10"/>
  <c r="Q42" i="10"/>
  <c r="P42" i="10"/>
  <c r="O42" i="10"/>
  <c r="N42" i="10"/>
  <c r="V41" i="10"/>
  <c r="U41" i="10"/>
  <c r="T41" i="10"/>
  <c r="S41" i="10"/>
  <c r="R41" i="10"/>
  <c r="Q41" i="10"/>
  <c r="P41" i="10"/>
  <c r="O41" i="10"/>
  <c r="N41" i="10"/>
  <c r="V40" i="10"/>
  <c r="U40" i="10"/>
  <c r="T40" i="10"/>
  <c r="S40" i="10"/>
  <c r="R40" i="10"/>
  <c r="Q40" i="10"/>
  <c r="P40" i="10"/>
  <c r="O40" i="10"/>
  <c r="N40" i="10"/>
  <c r="V39" i="10"/>
  <c r="U39" i="10"/>
  <c r="T39" i="10"/>
  <c r="S39" i="10"/>
  <c r="R39" i="10"/>
  <c r="Q39" i="10"/>
  <c r="P39" i="10"/>
  <c r="O39" i="10"/>
  <c r="N39" i="10"/>
  <c r="V38" i="10"/>
  <c r="U38" i="10"/>
  <c r="T38" i="10"/>
  <c r="S38" i="10"/>
  <c r="R38" i="10"/>
  <c r="Q38" i="10"/>
  <c r="P38" i="10"/>
  <c r="O38" i="10"/>
  <c r="N38" i="10"/>
  <c r="V37" i="10"/>
  <c r="U37" i="10"/>
  <c r="T37" i="10"/>
  <c r="S37" i="10"/>
  <c r="R37" i="10"/>
  <c r="Q37" i="10"/>
  <c r="P37" i="10"/>
  <c r="O37" i="10"/>
  <c r="N37" i="10"/>
  <c r="V36" i="10"/>
  <c r="U36" i="10"/>
  <c r="T36" i="10"/>
  <c r="S36" i="10"/>
  <c r="R36" i="10"/>
  <c r="Q36" i="10"/>
  <c r="P36" i="10"/>
  <c r="O36" i="10"/>
  <c r="N36" i="10"/>
  <c r="V35" i="10"/>
  <c r="U35" i="10"/>
  <c r="T35" i="10"/>
  <c r="S35" i="10"/>
  <c r="R35" i="10"/>
  <c r="Q35" i="10"/>
  <c r="P35" i="10"/>
  <c r="O35" i="10"/>
  <c r="N35" i="10"/>
  <c r="V34" i="10"/>
  <c r="U34" i="10"/>
  <c r="T34" i="10"/>
  <c r="S34" i="10"/>
  <c r="R34" i="10"/>
  <c r="Q34" i="10"/>
  <c r="P34" i="10"/>
  <c r="O34" i="10"/>
  <c r="N34" i="10"/>
  <c r="T33" i="10"/>
  <c r="Q33" i="10"/>
  <c r="P33" i="10"/>
  <c r="O33" i="10"/>
  <c r="N33" i="10"/>
  <c r="V32" i="10"/>
  <c r="U32" i="10"/>
  <c r="T32" i="10"/>
  <c r="S32" i="10"/>
  <c r="R32" i="10"/>
  <c r="Q32" i="10"/>
  <c r="P32" i="10"/>
  <c r="O32" i="10"/>
  <c r="N32" i="10"/>
  <c r="V31" i="10"/>
  <c r="U31" i="10"/>
  <c r="T31" i="10"/>
  <c r="S31" i="10"/>
  <c r="R31" i="10"/>
  <c r="Q31" i="10"/>
  <c r="P31" i="10"/>
  <c r="O31" i="10"/>
  <c r="N31" i="10"/>
  <c r="V30" i="10"/>
  <c r="U30" i="10"/>
  <c r="T30" i="10"/>
  <c r="S30" i="10"/>
  <c r="R30" i="10"/>
  <c r="Q30" i="10"/>
  <c r="P30" i="10"/>
  <c r="O30" i="10"/>
  <c r="N30" i="10"/>
  <c r="V29" i="10"/>
  <c r="U29" i="10"/>
  <c r="T29" i="10"/>
  <c r="S29" i="10"/>
  <c r="R29" i="10"/>
  <c r="Q29" i="10"/>
  <c r="P29" i="10"/>
  <c r="O29" i="10"/>
  <c r="N29" i="10"/>
  <c r="V28" i="10"/>
  <c r="U28" i="10"/>
  <c r="T28" i="10"/>
  <c r="S28" i="10"/>
  <c r="R28" i="10"/>
  <c r="Q28" i="10"/>
  <c r="P28" i="10"/>
  <c r="O28" i="10"/>
  <c r="N28" i="10"/>
  <c r="V27" i="10"/>
  <c r="U27" i="10"/>
  <c r="T27" i="10"/>
  <c r="S27" i="10"/>
  <c r="R27" i="10"/>
  <c r="Q27" i="10"/>
  <c r="P27" i="10"/>
  <c r="O27" i="10"/>
  <c r="N27" i="10"/>
  <c r="V26" i="10"/>
  <c r="U26" i="10"/>
  <c r="T26" i="10"/>
  <c r="S26" i="10"/>
  <c r="R26" i="10"/>
  <c r="Q26" i="10"/>
  <c r="P26" i="10"/>
  <c r="O26" i="10"/>
  <c r="N26" i="10"/>
  <c r="V25" i="10"/>
  <c r="U25" i="10"/>
  <c r="T25" i="10"/>
  <c r="S25" i="10"/>
  <c r="R25" i="10"/>
  <c r="Q25" i="10"/>
  <c r="P25" i="10"/>
  <c r="O25" i="10"/>
  <c r="N25" i="10"/>
  <c r="V24" i="10"/>
  <c r="U24" i="10"/>
  <c r="T24" i="10"/>
  <c r="S24" i="10"/>
  <c r="R24" i="10"/>
  <c r="Q24" i="10"/>
  <c r="P24" i="10"/>
  <c r="O24" i="10"/>
  <c r="N24" i="10"/>
  <c r="V23" i="10"/>
  <c r="U23" i="10"/>
  <c r="T23" i="10"/>
  <c r="S23" i="10"/>
  <c r="R23" i="10"/>
  <c r="Q23" i="10"/>
  <c r="P23" i="10"/>
  <c r="O23" i="10"/>
  <c r="N23" i="10"/>
  <c r="V22" i="10"/>
  <c r="U22" i="10"/>
  <c r="T22" i="10"/>
  <c r="S22" i="10"/>
  <c r="R22" i="10"/>
  <c r="Q22" i="10"/>
  <c r="P22" i="10"/>
  <c r="O22" i="10"/>
  <c r="N22" i="10"/>
  <c r="V21" i="10"/>
  <c r="U21" i="10"/>
  <c r="T21" i="10"/>
  <c r="S21" i="10"/>
  <c r="R21" i="10"/>
  <c r="Q21" i="10"/>
  <c r="P21" i="10"/>
  <c r="O21" i="10"/>
  <c r="N21" i="10"/>
  <c r="V20" i="10"/>
  <c r="U20" i="10"/>
  <c r="T20" i="10"/>
  <c r="S20" i="10"/>
  <c r="R20" i="10"/>
  <c r="Q20" i="10"/>
  <c r="P20" i="10"/>
  <c r="O20" i="10"/>
  <c r="N20" i="10"/>
  <c r="V19" i="10"/>
  <c r="U19" i="10"/>
  <c r="T19" i="10"/>
  <c r="S19" i="10"/>
  <c r="R19" i="10"/>
  <c r="Q19" i="10"/>
  <c r="P19" i="10"/>
  <c r="O19" i="10"/>
  <c r="N19" i="10"/>
  <c r="V18" i="10"/>
  <c r="U18" i="10"/>
  <c r="T18" i="10"/>
  <c r="S18" i="10"/>
  <c r="R18" i="10"/>
  <c r="Q18" i="10"/>
  <c r="P18" i="10"/>
  <c r="O18" i="10"/>
  <c r="N18" i="10"/>
  <c r="V17" i="10"/>
  <c r="U17" i="10"/>
  <c r="T17" i="10"/>
  <c r="S17" i="10"/>
  <c r="R17" i="10"/>
  <c r="Q17" i="10"/>
  <c r="P17" i="10"/>
  <c r="O17" i="10"/>
  <c r="N17" i="10"/>
  <c r="V16" i="10"/>
  <c r="U16" i="10"/>
  <c r="T16" i="10"/>
  <c r="S16" i="10"/>
  <c r="R16" i="10"/>
  <c r="Q16" i="10"/>
  <c r="P16" i="10"/>
  <c r="O16" i="10"/>
  <c r="N16" i="10"/>
  <c r="V15" i="10"/>
  <c r="U15" i="10"/>
  <c r="T15" i="10"/>
  <c r="S15" i="10"/>
  <c r="R15" i="10"/>
  <c r="Q15" i="10"/>
  <c r="P15" i="10"/>
  <c r="O15" i="10"/>
  <c r="N15" i="10"/>
  <c r="V14" i="10"/>
  <c r="U14" i="10"/>
  <c r="T14" i="10"/>
  <c r="S14" i="10"/>
  <c r="R14" i="10"/>
  <c r="Q14" i="10"/>
  <c r="P14" i="10"/>
  <c r="O14" i="10"/>
  <c r="N14" i="10"/>
  <c r="V13" i="10"/>
  <c r="U13" i="10"/>
  <c r="T13" i="10"/>
  <c r="S13" i="10"/>
  <c r="R13" i="10"/>
  <c r="Q13" i="10"/>
  <c r="P13" i="10"/>
  <c r="O13" i="10"/>
  <c r="N13" i="10"/>
  <c r="V12" i="10"/>
  <c r="U12" i="10"/>
  <c r="T12" i="10"/>
  <c r="S12" i="10"/>
  <c r="R12" i="10"/>
  <c r="Q12" i="10"/>
  <c r="P12" i="10"/>
  <c r="O12" i="10"/>
  <c r="N12" i="10"/>
  <c r="V11" i="10"/>
  <c r="U11" i="10"/>
  <c r="T11" i="10"/>
  <c r="S11" i="10"/>
  <c r="R11" i="10"/>
  <c r="Q11" i="10"/>
  <c r="P11" i="10"/>
  <c r="O11" i="10"/>
  <c r="N11" i="10"/>
  <c r="V10" i="10"/>
  <c r="U10" i="10"/>
  <c r="T10" i="10"/>
  <c r="S10" i="10"/>
  <c r="R10" i="10"/>
  <c r="Q10" i="10"/>
  <c r="P10" i="10"/>
  <c r="O10" i="10"/>
  <c r="N10" i="10"/>
  <c r="V9" i="10"/>
  <c r="U9" i="10"/>
  <c r="T9" i="10"/>
  <c r="S9" i="10"/>
  <c r="R9" i="10"/>
  <c r="Q9" i="10"/>
  <c r="P9" i="10"/>
  <c r="O9" i="10"/>
  <c r="N9" i="10"/>
  <c r="V8" i="10"/>
  <c r="U8" i="10"/>
  <c r="T8" i="10"/>
  <c r="S8" i="10"/>
  <c r="R8" i="10"/>
  <c r="Q8" i="10"/>
  <c r="P8" i="10"/>
  <c r="O8" i="10"/>
  <c r="N8" i="10"/>
  <c r="V7" i="10"/>
  <c r="U7" i="10"/>
  <c r="T7" i="10"/>
  <c r="S7" i="10"/>
  <c r="R7" i="10"/>
  <c r="Q7" i="10"/>
  <c r="P7" i="10"/>
  <c r="O7" i="10"/>
  <c r="N7" i="10"/>
  <c r="V6" i="10"/>
  <c r="U6" i="10"/>
  <c r="T6" i="10"/>
  <c r="S6" i="10"/>
  <c r="R6" i="10"/>
  <c r="Q6" i="10"/>
  <c r="P6" i="10"/>
  <c r="O6" i="10"/>
  <c r="N6" i="10"/>
  <c r="V5" i="10"/>
  <c r="U5" i="10"/>
  <c r="T5" i="10"/>
  <c r="S5" i="10"/>
  <c r="R5" i="10"/>
  <c r="Q5" i="10"/>
  <c r="P5" i="10"/>
  <c r="O5" i="10"/>
  <c r="N5" i="10"/>
  <c r="V4" i="10"/>
  <c r="U4" i="10"/>
  <c r="T4" i="10"/>
  <c r="S4" i="10"/>
  <c r="R4" i="10"/>
  <c r="Q4" i="10"/>
  <c r="P4" i="10"/>
  <c r="O4" i="10"/>
  <c r="N4" i="10"/>
  <c r="V3" i="10"/>
  <c r="U3" i="10"/>
  <c r="T3" i="10"/>
  <c r="S3" i="10"/>
  <c r="R3" i="10"/>
  <c r="Q3" i="10"/>
  <c r="P3" i="10"/>
  <c r="O3" i="10"/>
  <c r="N3" i="10"/>
  <c r="V2" i="10"/>
  <c r="U2" i="10"/>
  <c r="T2" i="10"/>
  <c r="S2" i="10"/>
  <c r="R2" i="10"/>
  <c r="Q2" i="10"/>
  <c r="P2" i="10"/>
  <c r="O2" i="10"/>
  <c r="N2" i="10"/>
  <c r="W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2" i="7"/>
  <c r="W53" i="7"/>
  <c r="W54" i="7"/>
  <c r="W55" i="7"/>
  <c r="W56" i="7"/>
  <c r="W57" i="7"/>
  <c r="W58" i="7"/>
  <c r="W59" i="7"/>
  <c r="W60" i="7"/>
  <c r="W61" i="7"/>
  <c r="W62" i="7"/>
  <c r="W65" i="7"/>
  <c r="W66" i="7"/>
  <c r="W67" i="7"/>
  <c r="W68" i="7"/>
  <c r="W69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2" i="7"/>
  <c r="V53" i="7"/>
  <c r="V54" i="7"/>
  <c r="V55" i="7"/>
  <c r="V56" i="7"/>
  <c r="V57" i="7"/>
  <c r="V58" i="7"/>
  <c r="V59" i="7"/>
  <c r="V60" i="7"/>
  <c r="V61" i="7"/>
  <c r="V62" i="7"/>
  <c r="V65" i="7"/>
  <c r="V66" i="7"/>
  <c r="V67" i="7"/>
  <c r="V68" i="7"/>
  <c r="V69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2" i="7"/>
  <c r="T53" i="7"/>
  <c r="T54" i="7"/>
  <c r="T55" i="7"/>
  <c r="T56" i="7"/>
  <c r="T57" i="7"/>
  <c r="T58" i="7"/>
  <c r="T59" i="7"/>
  <c r="T60" i="7"/>
  <c r="T61" i="7"/>
  <c r="T62" i="7"/>
  <c r="T65" i="7"/>
  <c r="T66" i="7"/>
  <c r="T67" i="7"/>
  <c r="T68" i="7"/>
  <c r="T69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2" i="7"/>
  <c r="S53" i="7"/>
  <c r="S54" i="7"/>
  <c r="S55" i="7"/>
  <c r="S56" i="7"/>
  <c r="S57" i="7"/>
  <c r="S58" i="7"/>
  <c r="S59" i="7"/>
  <c r="S60" i="7"/>
  <c r="S61" i="7"/>
  <c r="S62" i="7"/>
  <c r="S65" i="7"/>
  <c r="S66" i="7"/>
  <c r="S67" i="7"/>
  <c r="S68" i="7"/>
  <c r="S69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2" i="7"/>
  <c r="R53" i="7"/>
  <c r="R54" i="7"/>
  <c r="R55" i="7"/>
  <c r="R56" i="7"/>
  <c r="R57" i="7"/>
  <c r="R58" i="7"/>
  <c r="R59" i="7"/>
  <c r="R60" i="7"/>
  <c r="R61" i="7"/>
  <c r="R62" i="7"/>
  <c r="R65" i="7"/>
  <c r="R66" i="7"/>
  <c r="R67" i="7"/>
  <c r="R68" i="7"/>
  <c r="R69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D25" i="1"/>
  <c r="D13" i="1"/>
  <c r="D29" i="1"/>
  <c r="D45" i="1"/>
  <c r="D17" i="1"/>
  <c r="D22" i="1"/>
  <c r="D8" i="1"/>
  <c r="D28" i="1"/>
  <c r="D50" i="1"/>
  <c r="D6" i="1"/>
  <c r="D19" i="1"/>
  <c r="D37" i="1"/>
  <c r="D51" i="1"/>
  <c r="D40" i="1"/>
  <c r="D20" i="1"/>
  <c r="D56" i="1"/>
  <c r="D16" i="1"/>
  <c r="D36" i="1"/>
  <c r="D31" i="1"/>
  <c r="D12" i="1"/>
  <c r="D32" i="1"/>
  <c r="D34" i="1"/>
  <c r="D38" i="1"/>
  <c r="D11" i="1"/>
  <c r="D18" i="1"/>
  <c r="D33" i="1"/>
  <c r="D21" i="1"/>
  <c r="D23" i="1"/>
  <c r="D26" i="1"/>
  <c r="D10" i="1"/>
  <c r="D14" i="1"/>
  <c r="D35" i="1"/>
  <c r="D24" i="1"/>
  <c r="D63" i="1"/>
  <c r="D89" i="1"/>
  <c r="D96" i="1"/>
  <c r="D92" i="1"/>
  <c r="D97" i="1"/>
  <c r="D55" i="1"/>
  <c r="D60" i="1"/>
  <c r="D75" i="1"/>
  <c r="D59" i="1"/>
  <c r="D70" i="1"/>
  <c r="D58" i="1"/>
  <c r="D86" i="1"/>
  <c r="D87" i="1"/>
  <c r="D44" i="1"/>
  <c r="D78" i="1"/>
  <c r="D73" i="1"/>
  <c r="D62" i="1"/>
  <c r="D42" i="1"/>
  <c r="D95" i="1"/>
  <c r="D64" i="1"/>
  <c r="D93" i="1"/>
  <c r="D67" i="1"/>
  <c r="D99" i="1"/>
  <c r="D90" i="1"/>
  <c r="D74" i="1"/>
  <c r="D54" i="1"/>
  <c r="D100" i="1"/>
  <c r="D66" i="1"/>
  <c r="D77" i="1"/>
  <c r="D80" i="1"/>
  <c r="D57" i="1"/>
  <c r="D53" i="1"/>
  <c r="D69" i="1"/>
  <c r="D79" i="1"/>
  <c r="D65" i="1"/>
  <c r="D101" i="1"/>
  <c r="D88" i="1"/>
  <c r="D52" i="1"/>
  <c r="D71" i="1"/>
  <c r="D49" i="1"/>
  <c r="H25" i="1"/>
  <c r="H46" i="1"/>
  <c r="H13" i="1"/>
  <c r="H43" i="1"/>
  <c r="H41" i="1"/>
  <c r="H29" i="1"/>
  <c r="H45" i="1"/>
  <c r="H17" i="1"/>
  <c r="H22" i="1"/>
  <c r="H9" i="1"/>
  <c r="H8" i="1"/>
  <c r="H28" i="1"/>
  <c r="H50" i="1"/>
  <c r="H6" i="1"/>
  <c r="H47" i="1"/>
  <c r="H27" i="1"/>
  <c r="H4" i="1"/>
  <c r="H19" i="1"/>
  <c r="H37" i="1"/>
  <c r="H51" i="1"/>
  <c r="H40" i="1"/>
  <c r="H20" i="1"/>
  <c r="H56" i="1"/>
  <c r="H15" i="1"/>
  <c r="H39" i="1"/>
  <c r="H16" i="1"/>
  <c r="H5" i="1"/>
  <c r="H36" i="1"/>
  <c r="H7" i="1"/>
  <c r="H3" i="1"/>
  <c r="H31" i="1"/>
  <c r="H12" i="1"/>
  <c r="H32" i="1"/>
  <c r="H34" i="1"/>
  <c r="H38" i="1"/>
  <c r="H11" i="1"/>
  <c r="H18" i="1"/>
  <c r="H33" i="1"/>
  <c r="H21" i="1"/>
  <c r="H23" i="1"/>
  <c r="H30" i="1"/>
  <c r="H2" i="1"/>
  <c r="H26" i="1"/>
  <c r="H10" i="1"/>
  <c r="H14" i="1"/>
  <c r="H48" i="1"/>
  <c r="H35" i="1"/>
  <c r="H24" i="1"/>
  <c r="H68" i="1"/>
  <c r="H102" i="1"/>
  <c r="H103" i="1"/>
  <c r="H76" i="1"/>
  <c r="H104" i="1"/>
  <c r="H98" i="1"/>
  <c r="H105" i="1"/>
  <c r="H106" i="1"/>
  <c r="H107" i="1"/>
  <c r="H108" i="1"/>
  <c r="H109" i="1"/>
  <c r="H63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89" i="1"/>
  <c r="H128" i="1"/>
  <c r="H96" i="1"/>
  <c r="H129" i="1"/>
  <c r="H130" i="1"/>
  <c r="H131" i="1"/>
  <c r="H132" i="1"/>
  <c r="H133" i="1"/>
  <c r="H134" i="1"/>
  <c r="H135" i="1"/>
  <c r="H92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91" i="1"/>
  <c r="H162" i="1"/>
  <c r="H163" i="1"/>
  <c r="H164" i="1"/>
  <c r="H97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55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60" i="1"/>
  <c r="H198" i="1"/>
  <c r="H199" i="1"/>
  <c r="H200" i="1"/>
  <c r="H75" i="1"/>
  <c r="H201" i="1"/>
  <c r="H59" i="1"/>
  <c r="H202" i="1"/>
  <c r="H203" i="1"/>
  <c r="H204" i="1"/>
  <c r="H205" i="1"/>
  <c r="H206" i="1"/>
  <c r="H207" i="1"/>
  <c r="H208" i="1"/>
  <c r="H209" i="1"/>
  <c r="H210" i="1"/>
  <c r="H70" i="1"/>
  <c r="H211" i="1"/>
  <c r="H212" i="1"/>
  <c r="H213" i="1"/>
  <c r="H214" i="1"/>
  <c r="H215" i="1"/>
  <c r="H216" i="1"/>
  <c r="H58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86" i="1"/>
  <c r="H241" i="1"/>
  <c r="H242" i="1"/>
  <c r="H243" i="1"/>
  <c r="H244" i="1"/>
  <c r="H245" i="1"/>
  <c r="H246" i="1"/>
  <c r="H247" i="1"/>
  <c r="H248" i="1"/>
  <c r="H249" i="1"/>
  <c r="H250" i="1"/>
  <c r="H251" i="1"/>
  <c r="H61" i="1"/>
  <c r="H252" i="1"/>
  <c r="H253" i="1"/>
  <c r="H254" i="1"/>
  <c r="H255" i="1"/>
  <c r="H256" i="1"/>
  <c r="H257" i="1"/>
  <c r="H258" i="1"/>
  <c r="H259" i="1"/>
  <c r="H87" i="1"/>
  <c r="H44" i="1"/>
  <c r="H260" i="1"/>
  <c r="H261" i="1"/>
  <c r="H262" i="1"/>
  <c r="H78" i="1"/>
  <c r="H263" i="1"/>
  <c r="H264" i="1"/>
  <c r="H265" i="1"/>
  <c r="H266" i="1"/>
  <c r="H267" i="1"/>
  <c r="H268" i="1"/>
  <c r="H73" i="1"/>
  <c r="H83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6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42" i="1"/>
  <c r="H332" i="1"/>
  <c r="H333" i="1"/>
  <c r="H334" i="1"/>
  <c r="H335" i="1"/>
  <c r="H9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64" i="1"/>
  <c r="H355" i="1"/>
  <c r="H356" i="1"/>
  <c r="H357" i="1"/>
  <c r="H358" i="1"/>
  <c r="H359" i="1"/>
  <c r="H360" i="1"/>
  <c r="H361" i="1"/>
  <c r="H362" i="1"/>
  <c r="H363" i="1"/>
  <c r="H364" i="1"/>
  <c r="H93" i="1"/>
  <c r="H365" i="1"/>
  <c r="H67" i="1"/>
  <c r="H99" i="1"/>
  <c r="H90" i="1"/>
  <c r="H366" i="1"/>
  <c r="H367" i="1"/>
  <c r="H368" i="1"/>
  <c r="H369" i="1"/>
  <c r="H370" i="1"/>
  <c r="H371" i="1"/>
  <c r="H372" i="1"/>
  <c r="H373" i="1"/>
  <c r="H74" i="1"/>
  <c r="H374" i="1"/>
  <c r="H54" i="1"/>
  <c r="H375" i="1"/>
  <c r="H376" i="1"/>
  <c r="H377" i="1"/>
  <c r="H378" i="1"/>
  <c r="H379" i="1"/>
  <c r="H380" i="1"/>
  <c r="H381" i="1"/>
  <c r="H382" i="1"/>
  <c r="H100" i="1"/>
  <c r="H383" i="1"/>
  <c r="H384" i="1"/>
  <c r="H385" i="1"/>
  <c r="H386" i="1"/>
  <c r="H387" i="1"/>
  <c r="H388" i="1"/>
  <c r="H389" i="1"/>
  <c r="H84" i="1"/>
  <c r="H390" i="1"/>
  <c r="H391" i="1"/>
  <c r="H392" i="1"/>
  <c r="H393" i="1"/>
  <c r="H394" i="1"/>
  <c r="H85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66" i="1"/>
  <c r="H77" i="1"/>
  <c r="H413" i="1"/>
  <c r="H414" i="1"/>
  <c r="H94" i="1"/>
  <c r="H415" i="1"/>
  <c r="H80" i="1"/>
  <c r="H72" i="1"/>
  <c r="H416" i="1"/>
  <c r="H417" i="1"/>
  <c r="H57" i="1"/>
  <c r="H418" i="1"/>
  <c r="H419" i="1"/>
  <c r="H420" i="1"/>
  <c r="H81" i="1"/>
  <c r="H421" i="1"/>
  <c r="H82" i="1"/>
  <c r="H422" i="1"/>
  <c r="H423" i="1"/>
  <c r="H424" i="1"/>
  <c r="H425" i="1"/>
  <c r="H426" i="1"/>
  <c r="H53" i="1"/>
  <c r="H69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79" i="1"/>
  <c r="H473" i="1"/>
  <c r="H474" i="1"/>
  <c r="H475" i="1"/>
  <c r="H476" i="1"/>
  <c r="H477" i="1"/>
  <c r="H478" i="1"/>
  <c r="H479" i="1"/>
  <c r="H480" i="1"/>
  <c r="H65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101" i="1"/>
  <c r="H88" i="1"/>
  <c r="H504" i="1"/>
  <c r="H505" i="1"/>
  <c r="H506" i="1"/>
  <c r="H507" i="1"/>
  <c r="H508" i="1"/>
  <c r="H509" i="1"/>
  <c r="H510" i="1"/>
  <c r="H511" i="1"/>
  <c r="H512" i="1"/>
  <c r="H52" i="1"/>
  <c r="H71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49" i="1"/>
  <c r="H526" i="1"/>
  <c r="H527" i="1"/>
  <c r="H528" i="1"/>
  <c r="H529" i="1"/>
  <c r="H530" i="1"/>
  <c r="H531" i="1"/>
  <c r="C9" i="12" l="1"/>
  <c r="C2" i="12"/>
  <c r="C3" i="12"/>
  <c r="C4" i="12"/>
  <c r="C5" i="12"/>
  <c r="C6" i="12"/>
  <c r="C7" i="12"/>
  <c r="C8" i="12"/>
  <c r="C10" i="12"/>
  <c r="C11" i="12"/>
  <c r="C13" i="1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<sst xmlns="http://schemas.openxmlformats.org/spreadsheetml/2006/main" count="13906" uniqueCount="1509">
  <si>
    <t>YEAR</t>
  </si>
  <si>
    <t>ROUND</t>
  </si>
  <si>
    <t>Player</t>
  </si>
  <si>
    <t>POSITION</t>
  </si>
  <si>
    <t>TEAM</t>
  </si>
  <si>
    <t>LEAGUE</t>
  </si>
  <si>
    <t>NHL_EQUIVALENT</t>
  </si>
  <si>
    <t>GP</t>
  </si>
  <si>
    <t>G</t>
  </si>
  <si>
    <t>A</t>
  </si>
  <si>
    <t>PTS</t>
  </si>
  <si>
    <t>PIM</t>
  </si>
  <si>
    <t>NATIONALITY</t>
  </si>
  <si>
    <t>Kashawn Aitcheson (D)</t>
  </si>
  <si>
    <t>Barrie Colts</t>
  </si>
  <si>
    <t>OHL</t>
  </si>
  <si>
    <t>U.S. National U18 Team</t>
  </si>
  <si>
    <t>NTDP</t>
  </si>
  <si>
    <t>Carter Bear (C/LW)</t>
  </si>
  <si>
    <t>Everett Silvertips</t>
  </si>
  <si>
    <t>WHL</t>
  </si>
  <si>
    <t>Kamloops Blazers</t>
  </si>
  <si>
    <t>Youngstown Phantoms</t>
  </si>
  <si>
    <t>USHL</t>
  </si>
  <si>
    <t>Sascha Boumedienne (D)</t>
  </si>
  <si>
    <t>Boston Univ.</t>
  </si>
  <si>
    <t>NCAA</t>
  </si>
  <si>
    <t>Henry Brzustewicz (D)</t>
  </si>
  <si>
    <t>London Knights</t>
  </si>
  <si>
    <t>Justin Carbonneau (RW)</t>
  </si>
  <si>
    <t>Blainville-Boisbriand Armada</t>
  </si>
  <si>
    <t>QMJHL</t>
  </si>
  <si>
    <t>Braeden Cootes (C)</t>
  </si>
  <si>
    <t>Seattle Thunderbirds</t>
  </si>
  <si>
    <t>Moncton Wildcats</t>
  </si>
  <si>
    <t>Victor Eklund (LW)</t>
  </si>
  <si>
    <t>DjurgÃ¥rdens IF</t>
  </si>
  <si>
    <t>HockeyAllsvenskan</t>
  </si>
  <si>
    <t>Blake Fiddler (D)</t>
  </si>
  <si>
    <t>Edmonton Oil Kings</t>
  </si>
  <si>
    <t>Conrad Fondrk (C)</t>
  </si>
  <si>
    <t>Anton Frondell (C)</t>
  </si>
  <si>
    <t>LinkÃ¶ping HC J20</t>
  </si>
  <si>
    <t>J20 Nationell</t>
  </si>
  <si>
    <t>MoDo Hockey J20</t>
  </si>
  <si>
    <t>Boston College</t>
  </si>
  <si>
    <t>Logan Hensler (D)</t>
  </si>
  <si>
    <t>Univ. of Wisconsin</t>
  </si>
  <si>
    <t>Jakob Ihs-Wozniak (RW)</t>
  </si>
  <si>
    <t>LuleÃ¥ HF J20</t>
  </si>
  <si>
    <t>Jack Ivankovic (G)</t>
  </si>
  <si>
    <t>Brampton Steelheads</t>
  </si>
  <si>
    <t>-</t>
  </si>
  <si>
    <t>Benjamin Kevan (F)</t>
  </si>
  <si>
    <t>Des Moines Buccaneers</t>
  </si>
  <si>
    <t>Benjamin Kindel (RW)</t>
  </si>
  <si>
    <t>Calgary Hitmen</t>
  </si>
  <si>
    <t>Viktor Klingsell (LW)</t>
  </si>
  <si>
    <t>SkellefteÃ¥ AIK J20</t>
  </si>
  <si>
    <t>Moose Jaw Warriors</t>
  </si>
  <si>
    <t>Madison Capitols</t>
  </si>
  <si>
    <t>Brady Martin (C)</t>
  </si>
  <si>
    <t>Soo Greyhounds</t>
  </si>
  <si>
    <t>Cole McKinney (C)</t>
  </si>
  <si>
    <t>Brandon Wheat Kings</t>
  </si>
  <si>
    <t>Saginaw Spirit</t>
  </si>
  <si>
    <t>William Moore (C)</t>
  </si>
  <si>
    <t>Radim Mrtka (D)</t>
  </si>
  <si>
    <t>Jack Murtagh (C/LW)</t>
  </si>
  <si>
    <t>Jack Nesbitt (C)</t>
  </si>
  <si>
    <t>Windsor Spitfires</t>
  </si>
  <si>
    <t>Eric Nilson (C)</t>
  </si>
  <si>
    <t>DjurgÃ¥rdens IF J20</t>
  </si>
  <si>
    <t>Jake O'Brien (C)</t>
  </si>
  <si>
    <t>Brantford Bulldogs</t>
  </si>
  <si>
    <t>Cullen Potter (LW)</t>
  </si>
  <si>
    <t>Arizona State Univ.</t>
  </si>
  <si>
    <t>Joshua Ravensbergen (G)</t>
  </si>
  <si>
    <t>Prince George Cougars</t>
  </si>
  <si>
    <t>Cameron Reid (D)</t>
  </si>
  <si>
    <t>Kitchener Rangers</t>
  </si>
  <si>
    <t>Cole Reschny (F)</t>
  </si>
  <si>
    <t>Victoria Royals</t>
  </si>
  <si>
    <t>Muskegon Lumberjacks</t>
  </si>
  <si>
    <t>Erie Otters</t>
  </si>
  <si>
    <t>Cameron Schmidt (RW)</t>
  </si>
  <si>
    <t>Vancouver Giants</t>
  </si>
  <si>
    <t>Jackson Smith (D)</t>
  </si>
  <si>
    <t>Tri-City Americans</t>
  </si>
  <si>
    <t>Malcolm Spence (LW)</t>
  </si>
  <si>
    <t>Shane Vansaghi (RW)</t>
  </si>
  <si>
    <t>Michigan State Univ.</t>
  </si>
  <si>
    <t>Bill Zonnon (LW)</t>
  </si>
  <si>
    <t>Rouyn-Noranda Huskies</t>
  </si>
  <si>
    <t>HC Energie Karlovy Vary</t>
  </si>
  <si>
    <t>Czechia</t>
  </si>
  <si>
    <t>Carsen Adair (D)</t>
  </si>
  <si>
    <t>Lethbridge Hurricanes</t>
  </si>
  <si>
    <t>SCL Young Tigers U21</t>
  </si>
  <si>
    <t>U21-Elit</t>
  </si>
  <si>
    <t>Tolpar Ufa</t>
  </si>
  <si>
    <t>MHL</t>
  </si>
  <si>
    <t>Reko Alanko (D)</t>
  </si>
  <si>
    <t>Jokerit U18</t>
  </si>
  <si>
    <t>U18 SM-sarja</t>
  </si>
  <si>
    <t>Sioux City Musketeers</t>
  </si>
  <si>
    <t>Dubuque Fighting Saints</t>
  </si>
  <si>
    <t>Drew Allison (D)</t>
  </si>
  <si>
    <t>Baie-Comeau Drakkar</t>
  </si>
  <si>
    <t>Leksands IF</t>
  </si>
  <si>
    <t>SHL</t>
  </si>
  <si>
    <t>Lirim Amidovski (RW)</t>
  </si>
  <si>
    <t>North Bay Battalion</t>
  </si>
  <si>
    <t>Poul Andersen (F)</t>
  </si>
  <si>
    <t>Sherwood Park Crusaders</t>
  </si>
  <si>
    <t>BCHL</t>
  </si>
  <si>
    <t>Pyotr Andreyanov (G)</t>
  </si>
  <si>
    <t>Krasnaya Armiya Moskva</t>
  </si>
  <si>
    <t>HV71 J20</t>
  </si>
  <si>
    <t>EV Zug U21</t>
  </si>
  <si>
    <t>Ivan Arkhipov (C)</t>
  </si>
  <si>
    <t>MHK Dynamo Moskva</t>
  </si>
  <si>
    <t>Niagara IceDogs</t>
  </si>
  <si>
    <t>Cameron Aucoin (D)</t>
  </si>
  <si>
    <t>Joshua Avery (C)</t>
  </si>
  <si>
    <t>Austin Bruins</t>
  </si>
  <si>
    <t>NAHL</t>
  </si>
  <si>
    <t>HIFK U20</t>
  </si>
  <si>
    <t>U20 SM-sarja</t>
  </si>
  <si>
    <t>Everett Baldwin (D)</t>
  </si>
  <si>
    <t>St. George's School</t>
  </si>
  <si>
    <t>USHS-Prep</t>
  </si>
  <si>
    <t>Richard Baran (D)</t>
  </si>
  <si>
    <t>Hayden Barch (D)</t>
  </si>
  <si>
    <t>Samuel Barcik (D)</t>
  </si>
  <si>
    <t>HK Spisska Nova Ves</t>
  </si>
  <si>
    <t>Slovakia</t>
  </si>
  <si>
    <t>Asher Barnett (D)</t>
  </si>
  <si>
    <t>Sean Barnhill (D)</t>
  </si>
  <si>
    <t>MalmÃ¶ Redhawks J20</t>
  </si>
  <si>
    <t>Joby Baumuller (F)</t>
  </si>
  <si>
    <t>MHK Dynamo St. Petersburg</t>
  </si>
  <si>
    <t>Liam Beamish (C)</t>
  </si>
  <si>
    <t>Sarnia Sting</t>
  </si>
  <si>
    <t>Quinn Beauchesne (D)</t>
  </si>
  <si>
    <t>Guelph Storm</t>
  </si>
  <si>
    <t>Lucas Beckman (G)</t>
  </si>
  <si>
    <t>David Bedkowski (D)</t>
  </si>
  <si>
    <t>Owen Sound Attack</t>
  </si>
  <si>
    <t>William Belle (F)</t>
  </si>
  <si>
    <t>Trenten Bennett (G)</t>
  </si>
  <si>
    <t>Matia Nico Birchler (G)</t>
  </si>
  <si>
    <t>Philippe Blais-Savoie (D)</t>
  </si>
  <si>
    <t>Colorado College</t>
  </si>
  <si>
    <t>Max Bleicher (D)</t>
  </si>
  <si>
    <t>Almtuna IS</t>
  </si>
  <si>
    <t>Lasse Boelius (D)</t>
  </si>
  <si>
    <t>Ã„ssÃ¤t U20</t>
  </si>
  <si>
    <t>Samuel Boisvert (LW)</t>
  </si>
  <si>
    <t>Eduard Bondar (D)</t>
  </si>
  <si>
    <t>Val-d'Or Foreurs</t>
  </si>
  <si>
    <t>Yegor Borikov (RW/LW)</t>
  </si>
  <si>
    <t>Dinamo Minsk</t>
  </si>
  <si>
    <t>KHL</t>
  </si>
  <si>
    <t>Donato Bracco (D)</t>
  </si>
  <si>
    <t>Jack Brauti (D)</t>
  </si>
  <si>
    <t>Kolten Bridgeman (D)</t>
  </si>
  <si>
    <t>Regina Pats</t>
  </si>
  <si>
    <t>Nathan Brisson (LW)</t>
  </si>
  <si>
    <t>Bjorn Bronas (G)</t>
  </si>
  <si>
    <t>Jonathan Brown (D)</t>
  </si>
  <si>
    <t>Shattuck St. Mary's 18U Prep</t>
  </si>
  <si>
    <t>Loko-76 Yaroslavl</t>
  </si>
  <si>
    <t>Yaroslav Bryzgalov (C)</t>
  </si>
  <si>
    <t>William Bundgaard (F)</t>
  </si>
  <si>
    <t>RÃ¸dovre Mighty Bulls</t>
  </si>
  <si>
    <t>Denmark</t>
  </si>
  <si>
    <t>Grayson Burzynski (D)</t>
  </si>
  <si>
    <t>Swift Current Broncos</t>
  </si>
  <si>
    <t>Diego Buttazzoni (C/W)</t>
  </si>
  <si>
    <t>Portland Winterhawks</t>
  </si>
  <si>
    <t>Carson Cameron (D)</t>
  </si>
  <si>
    <t>Peterborough Petes</t>
  </si>
  <si>
    <t>Ryan Cameron (G)</t>
  </si>
  <si>
    <t>Lone Star Brahmas</t>
  </si>
  <si>
    <t>HC Nove Zamky</t>
  </si>
  <si>
    <t>Alexandre Carbonneau (D)</t>
  </si>
  <si>
    <t>Simon Carlsson (G)</t>
  </si>
  <si>
    <t>AIK J20</t>
  </si>
  <si>
    <t>Shawn Carrier (LW/C)</t>
  </si>
  <si>
    <t>Halifax Mooseheads</t>
  </si>
  <si>
    <t>Stepan Cerny (D)</t>
  </si>
  <si>
    <t>Mountfield HK U20</t>
  </si>
  <si>
    <t>Czechia U20</t>
  </si>
  <si>
    <t>Charlie Cerrato (F)</t>
  </si>
  <si>
    <t>Penn State Univ.</t>
  </si>
  <si>
    <t>Cole Chandler (C)</t>
  </si>
  <si>
    <t>Shawinigan Cataractes</t>
  </si>
  <si>
    <t>Jordan Charron (RW)</t>
  </si>
  <si>
    <t>Gabe Chiarot (RW)</t>
  </si>
  <si>
    <t>Jan Chovan (C/RW)</t>
  </si>
  <si>
    <t>Tappara U20</t>
  </si>
  <si>
    <t>Koen Cleaver (G)</t>
  </si>
  <si>
    <t>Jacob Cloutier (RW)</t>
  </si>
  <si>
    <t>Rafael Cloutier (LW/C)</t>
  </si>
  <si>
    <t>Owen Conrad (D)</t>
  </si>
  <si>
    <t>Charlottetown Islanders</t>
  </si>
  <si>
    <t>Ritter Coombs (F)</t>
  </si>
  <si>
    <t>Sioux Falls Stampede</t>
  </si>
  <si>
    <t>Nate Corbet (D)</t>
  </si>
  <si>
    <t>Kelowna Rockets</t>
  </si>
  <si>
    <t>Ty Coupland (F)</t>
  </si>
  <si>
    <t>Red Deer Rebels</t>
  </si>
  <si>
    <t>Alexis Cournoyer (G)</t>
  </si>
  <si>
    <t>Cape Breton Eagles</t>
  </si>
  <si>
    <t>Bobby Cowan (F)</t>
  </si>
  <si>
    <t>Dawson Cowan (G)</t>
  </si>
  <si>
    <t>Spokane Chiefs</t>
  </si>
  <si>
    <t>Jacob Crawford (C/LW)</t>
  </si>
  <si>
    <t>Anthony Cristoforo (D)</t>
  </si>
  <si>
    <t>Zaki Crookes (RW)</t>
  </si>
  <si>
    <t>Leksands IF J20</t>
  </si>
  <si>
    <t>Jackson Crowder (F)</t>
  </si>
  <si>
    <t>Chicago Steel</t>
  </si>
  <si>
    <t>Brooks Cullen (C)</t>
  </si>
  <si>
    <t>Moorhead High</t>
  </si>
  <si>
    <t>USHS-MN</t>
  </si>
  <si>
    <t>Michal Cunderlik (F)</t>
  </si>
  <si>
    <t>HC Banska Bystrica</t>
  </si>
  <si>
    <t>Ethan Czata (C)</t>
  </si>
  <si>
    <t>Gabriel D'Aigle (G)</t>
  </si>
  <si>
    <t>Victoriaville Tigres</t>
  </si>
  <si>
    <t>Kale Dach (C)</t>
  </si>
  <si>
    <t>BrynÃ¤s IF J20</t>
  </si>
  <si>
    <t>Liam Danielsson (RW)</t>
  </si>
  <si>
    <t>Ã–rebro HK</t>
  </si>
  <si>
    <t>Hyde Davidson (D)</t>
  </si>
  <si>
    <t>Oscar Davidsson (LW/C)</t>
  </si>
  <si>
    <t>Connor Davis (RW)</t>
  </si>
  <si>
    <t>Salisbury School</t>
  </si>
  <si>
    <t>Jacopo De Luca (F)</t>
  </si>
  <si>
    <t>HC AmbrÃ¬-Piotta U21</t>
  </si>
  <si>
    <t>Noah Degenstein (F)</t>
  </si>
  <si>
    <t>Tristan Delisle (C)</t>
  </si>
  <si>
    <t>Francesco Dell'Elce (D)</t>
  </si>
  <si>
    <t>Univ. of Massachusetts</t>
  </si>
  <si>
    <t>Louis-Antoine Denault (G)</t>
  </si>
  <si>
    <t>QuÃ©bec Remparts</t>
  </si>
  <si>
    <t>Kieren Dervin (C)</t>
  </si>
  <si>
    <t>St. Andrew's College</t>
  </si>
  <si>
    <t>U18 AAA</t>
  </si>
  <si>
    <t>Giovanni DiGiulian (LW)</t>
  </si>
  <si>
    <t>Lincoln Stars</t>
  </si>
  <si>
    <t>Maxim Dirracolo (D)</t>
  </si>
  <si>
    <t>Alexei Dontsov (C)</t>
  </si>
  <si>
    <t>Jan Dorthe (C)</t>
  </si>
  <si>
    <t>HC Fribourg-GottÃ©ron</t>
  </si>
  <si>
    <t>NL</t>
  </si>
  <si>
    <t>Bishop Kearney Selects 18U AAA</t>
  </si>
  <si>
    <t>18U AAA</t>
  </si>
  <si>
    <t>Arvid Drott (RW)</t>
  </si>
  <si>
    <t>Saint John Sea Dogs</t>
  </si>
  <si>
    <t>Brendan Dunphy (D)</t>
  </si>
  <si>
    <t>Wenatchee Wild</t>
  </si>
  <si>
    <t>David Egorov (G)</t>
  </si>
  <si>
    <t>Filip Ekberg (LW)</t>
  </si>
  <si>
    <t>Ottawa 67's</t>
  </si>
  <si>
    <t>Kristian Epperson (LW)</t>
  </si>
  <si>
    <t>Mikkel Eriksen (C)</t>
  </si>
  <si>
    <t>FÃ¤rjestad BK J20</t>
  </si>
  <si>
    <t>Alvar Ervasti (D)</t>
  </si>
  <si>
    <t>JYP U20</t>
  </si>
  <si>
    <t>Sherbrooke Phoenix</t>
  </si>
  <si>
    <t>Alexander Filippov (D)</t>
  </si>
  <si>
    <t>Masun Fleece (F)</t>
  </si>
  <si>
    <t>Fargo Force</t>
  </si>
  <si>
    <t>Ivan Fomin (LW/RW)</t>
  </si>
  <si>
    <t>Taifun Primorsky Krai</t>
  </si>
  <si>
    <t>Makar Fomin (D)</t>
  </si>
  <si>
    <t>Almaz Cherepovets</t>
  </si>
  <si>
    <t>Aiden Foster (F)</t>
  </si>
  <si>
    <t>Nathan Free (F)</t>
  </si>
  <si>
    <t>Brooks Bandits</t>
  </si>
  <si>
    <t>Semyon Frolov (G)</t>
  </si>
  <si>
    <t>Ladia Togliatti</t>
  </si>
  <si>
    <t>Jaxon Fuder (F)</t>
  </si>
  <si>
    <t>Linus Funck (D)</t>
  </si>
  <si>
    <t>Mikhail Fyodorov (RW/LW)</t>
  </si>
  <si>
    <t>Stalnye Lisy Magnitogorsk</t>
  </si>
  <si>
    <t>Ã–rebro HK J20</t>
  </si>
  <si>
    <t>Richard Gallant (F)</t>
  </si>
  <si>
    <t>Tomas Galvas (D)</t>
  </si>
  <si>
    <t>Bili Tygri Liberec</t>
  </si>
  <si>
    <t>Matthew Gard (F)</t>
  </si>
  <si>
    <t>Jordan Gavin (C/LW)</t>
  </si>
  <si>
    <t>Rogers High</t>
  </si>
  <si>
    <t>Dawson Gerwing (F)</t>
  </si>
  <si>
    <t>Sebastian Glas (C)</t>
  </si>
  <si>
    <t>HC Vitkovice U20</t>
  </si>
  <si>
    <t>Bor Glavic (G)</t>
  </si>
  <si>
    <t>West Kelowna Warriors</t>
  </si>
  <si>
    <t>Joshua Glavin (D)</t>
  </si>
  <si>
    <t>Artyom Gonchar (D)</t>
  </si>
  <si>
    <t>Brandon Gorzynski (F)</t>
  </si>
  <si>
    <t>Alonso Gosselin (D)</t>
  </si>
  <si>
    <t>Chicoutimi SaguenÃ©ens</t>
  </si>
  <si>
    <t>David Granberg (C)</t>
  </si>
  <si>
    <t>LuleÃ¥ HF</t>
  </si>
  <si>
    <t>Owen Griffin (C)</t>
  </si>
  <si>
    <t>Oshawa Generals</t>
  </si>
  <si>
    <t>Matthew Grimes (D)</t>
  </si>
  <si>
    <t>Gustavs Griva (F)</t>
  </si>
  <si>
    <t>Jungadler Mannheim U20</t>
  </si>
  <si>
    <t>DNL U20</t>
  </si>
  <si>
    <t>Rihards Griva (F)</t>
  </si>
  <si>
    <t>Olivier Groulx (LW)</t>
  </si>
  <si>
    <t>Kimo Gruber (C/RW)</t>
  </si>
  <si>
    <t>GC KÃ¼snacht Lions</t>
  </si>
  <si>
    <t>SL</t>
  </si>
  <si>
    <t>Jake Gudelj (F)</t>
  </si>
  <si>
    <t>Theodor Hallquisth (D)</t>
  </si>
  <si>
    <t>Wilhelm Hallquisth (D)</t>
  </si>
  <si>
    <t>HV71</t>
  </si>
  <si>
    <t>Reese Hamilton (D)</t>
  </si>
  <si>
    <t>Carson Harmer (C)</t>
  </si>
  <si>
    <t>Hayden Harsanyi (F)</t>
  </si>
  <si>
    <t>Saskatoon Blades</t>
  </si>
  <si>
    <t>Kaleb Hartmann (D)</t>
  </si>
  <si>
    <t>Travis Hayes (RW)</t>
  </si>
  <si>
    <t>Max Heise (C/W)</t>
  </si>
  <si>
    <t>Penticton Vees</t>
  </si>
  <si>
    <t>Waterloo Black Hawks</t>
  </si>
  <si>
    <t>Anchorage Wolverines</t>
  </si>
  <si>
    <t>Caeden Herrington (D)</t>
  </si>
  <si>
    <t>Jakub Hes (C)</t>
  </si>
  <si>
    <t>Jesse Heslop (RW)</t>
  </si>
  <si>
    <t>Stepan Hoch (LW)</t>
  </si>
  <si>
    <t>HC Motor Ceske Budejovice U20</t>
  </si>
  <si>
    <t>Drew Hockley (D)</t>
  </si>
  <si>
    <t>Quinnipiac Univ.</t>
  </si>
  <si>
    <t>FrÃ¶lunda HC J20</t>
  </si>
  <si>
    <t>Parker Holmes (F)</t>
  </si>
  <si>
    <t>David Holub (D)</t>
  </si>
  <si>
    <t>Burke Hood (G)</t>
  </si>
  <si>
    <t>Tyler Hopkins (C)</t>
  </si>
  <si>
    <t>Kingston Frontenacs</t>
  </si>
  <si>
    <t>William Horcoff (C)</t>
  </si>
  <si>
    <t>Zach Houben (LW/C)</t>
  </si>
  <si>
    <t>Florent Houle (RW)</t>
  </si>
  <si>
    <t>Ben Hrebik (G)</t>
  </si>
  <si>
    <t>Alex Huang (D)</t>
  </si>
  <si>
    <t>Callum Hughes (LW)</t>
  </si>
  <si>
    <t>Joel Huhtamaa (D)</t>
  </si>
  <si>
    <t>HIFK U18</t>
  </si>
  <si>
    <t>Matyas Humenik (RW)</t>
  </si>
  <si>
    <t>Santeri Huovila (LW)</t>
  </si>
  <si>
    <t>JYP</t>
  </si>
  <si>
    <t>Liiga</t>
  </si>
  <si>
    <t>Matthew Hutchison (G)</t>
  </si>
  <si>
    <t>Carter Hynes (D)</t>
  </si>
  <si>
    <t>Topias Hynninen (C)</t>
  </si>
  <si>
    <t>Jukurit</t>
  </si>
  <si>
    <t>Bruno Idzan (F)</t>
  </si>
  <si>
    <t>Maxim Ilyichyov (C)</t>
  </si>
  <si>
    <t>Russkie Vityazi</t>
  </si>
  <si>
    <t>Jasper Inkinen (F)</t>
  </si>
  <si>
    <t>Lukko U18</t>
  </si>
  <si>
    <t>Dmitri Isayev (LW)</t>
  </si>
  <si>
    <t>Avto Yekaterinburg</t>
  </si>
  <si>
    <t>Noah Jenken (D)</t>
  </si>
  <si>
    <t>Chase Jette (F)</t>
  </si>
  <si>
    <t>Ludvig Johnson (D)</t>
  </si>
  <si>
    <t>EV Zug</t>
  </si>
  <si>
    <t>Atte Joki (C)</t>
  </si>
  <si>
    <t>Lukko U20</t>
  </si>
  <si>
    <t>Mitja Jokinen (D)</t>
  </si>
  <si>
    <t>Finland U20</t>
  </si>
  <si>
    <t>WJC-20</t>
  </si>
  <si>
    <t>Graham Jones (C)</t>
  </si>
  <si>
    <t>Kyle Jones (G)</t>
  </si>
  <si>
    <t>Tri-City Storm</t>
  </si>
  <si>
    <t>Jack Kachkowski (D)</t>
  </si>
  <si>
    <t>Rio Kaiser (D)</t>
  </si>
  <si>
    <t>HK Dukla Trencin U20</t>
  </si>
  <si>
    <t>Slovakia U20</t>
  </si>
  <si>
    <t>Onni Kalto (F)</t>
  </si>
  <si>
    <t>TPS U20</t>
  </si>
  <si>
    <t>Jonathan Kapageridis (D)</t>
  </si>
  <si>
    <t>Cobourg Cougars</t>
  </si>
  <si>
    <t>OJHL</t>
  </si>
  <si>
    <t>Lukas Kaplan (F)</t>
  </si>
  <si>
    <t>Ruslan Karimov (LW/RW)</t>
  </si>
  <si>
    <t>Lucas Karmiris (C)</t>
  </si>
  <si>
    <t>Kiekko-Espoo U20</t>
  </si>
  <si>
    <t>Mikhail Katin (D)</t>
  </si>
  <si>
    <t>Omaha Lancers</t>
  </si>
  <si>
    <t>Lev Katzin (C)</t>
  </si>
  <si>
    <t>Patrik Kerkola (G)</t>
  </si>
  <si>
    <t>KalPa U20</t>
  </si>
  <si>
    <t>Peyton Kettles (D)</t>
  </si>
  <si>
    <t>Nikita Kichigin (D)</t>
  </si>
  <si>
    <t>Liam Kilfoil (C)</t>
  </si>
  <si>
    <t>Navan Grads</t>
  </si>
  <si>
    <t>CCHL</t>
  </si>
  <si>
    <t>Carter Klippenstein (F)</t>
  </si>
  <si>
    <t>Tinus Luc Koblar (F)</t>
  </si>
  <si>
    <t>Cash Koch (F)</t>
  </si>
  <si>
    <t>Matthew Koprowski (G)</t>
  </si>
  <si>
    <t>Carter Kostuch (LW)</t>
  </si>
  <si>
    <t>MHK Spartak Moskva</t>
  </si>
  <si>
    <t>HC Dynamo Pardubice U20</t>
  </si>
  <si>
    <t>Tomas Kralovic (D)</t>
  </si>
  <si>
    <t>HC Slovan Bratislava</t>
  </si>
  <si>
    <t>Kalle Kratz (C)</t>
  </si>
  <si>
    <t>Mora IK</t>
  </si>
  <si>
    <t>Jayden Kraus (G)</t>
  </si>
  <si>
    <t>Matous Kucharcik (C)</t>
  </si>
  <si>
    <t>HC Slavia Praha U20</t>
  </si>
  <si>
    <t>Jasper Kuhta (F)</t>
  </si>
  <si>
    <t>Andrei Kuryanov (C)</t>
  </si>
  <si>
    <t>Omskie Yastreby</t>
  </si>
  <si>
    <t>Jacob Kvasnicka (F)</t>
  </si>
  <si>
    <t>Noah Laberge (D)</t>
  </si>
  <si>
    <t>Acadie-Bathurst Titan</t>
  </si>
  <si>
    <t>Maddox Labre (D)</t>
  </si>
  <si>
    <t>Jett Lajoie (F)</t>
  </si>
  <si>
    <t>Albin Laksonen (LW)</t>
  </si>
  <si>
    <t>VÃ¤xjÃ¶ Lakers HC J20</t>
  </si>
  <si>
    <t>Tanner Lam (RW)</t>
  </si>
  <si>
    <t>Olivier Lampron (RW)</t>
  </si>
  <si>
    <t>Aidan Lane (RW)</t>
  </si>
  <si>
    <t>Mathis Langevin (G)</t>
  </si>
  <si>
    <t>Rimouski OcÃ©anic</t>
  </si>
  <si>
    <t>Matthew Lansing (C)</t>
  </si>
  <si>
    <t>Sam Laurila (D)</t>
  </si>
  <si>
    <t>Xavier Lebel (RW)</t>
  </si>
  <si>
    <t>Dylan LeBret (D)</t>
  </si>
  <si>
    <t>Nathan Lecompte (C)</t>
  </si>
  <si>
    <t>Brunswick School</t>
  </si>
  <si>
    <t>Raiden LeGall (G)</t>
  </si>
  <si>
    <t>Mazden Leslie (D)</t>
  </si>
  <si>
    <t>David Lewandowski (F)</t>
  </si>
  <si>
    <t>Kurban Limatov (D)</t>
  </si>
  <si>
    <t>Garrett Lindberg (D)</t>
  </si>
  <si>
    <t>Valter Lindberg (C)</t>
  </si>
  <si>
    <t>SkellefteÃ¥ AIK</t>
  </si>
  <si>
    <t>Zeb Lindgren (D)</t>
  </si>
  <si>
    <t>Matus Lisy (D)</t>
  </si>
  <si>
    <t>HK Nitra</t>
  </si>
  <si>
    <t>Jimmy Lombardi (C)</t>
  </si>
  <si>
    <t>Flint Firebirds</t>
  </si>
  <si>
    <t>Roman Luttsev (C)</t>
  </si>
  <si>
    <t>Loko Yaroslavl</t>
  </si>
  <si>
    <t>Ethan MacKenzie (D)</t>
  </si>
  <si>
    <t>Carl-Otto Magnusson (D)</t>
  </si>
  <si>
    <t>Ilyas Magomedsultanov (D)</t>
  </si>
  <si>
    <t>HC Sparta Praha U20</t>
  </si>
  <si>
    <t>Owen Martin (F)</t>
  </si>
  <si>
    <t>Matej Mastalirsky (LW/RW)</t>
  </si>
  <si>
    <t>HC Litvinov</t>
  </si>
  <si>
    <t>Alexis Mathieu (D)</t>
  </si>
  <si>
    <t>Caleb Matthews (F)</t>
  </si>
  <si>
    <t>Paul Mayer (D)</t>
  </si>
  <si>
    <t>Heilbronner Falken</t>
  </si>
  <si>
    <t>Germany3</t>
  </si>
  <si>
    <t>Sawyer Mayes (C)</t>
  </si>
  <si>
    <t>Kadon McCann (F)</t>
  </si>
  <si>
    <t>Medicine Hat Tigers</t>
  </si>
  <si>
    <t>Josh McGregor (D)</t>
  </si>
  <si>
    <t>Michael McIvor (G)</t>
  </si>
  <si>
    <t>Finn McLaughlin (D)</t>
  </si>
  <si>
    <t>Brendan McMorrow (LW)</t>
  </si>
  <si>
    <t>Alexei Medvedev (G)</t>
  </si>
  <si>
    <t>Anton Melchakov (G)</t>
  </si>
  <si>
    <t>Mikhail Melikov (LW)</t>
  </si>
  <si>
    <t>Samuel Meloche (G)</t>
  </si>
  <si>
    <t>Jasu Mensonen (F)</t>
  </si>
  <si>
    <t>Tomas Mikel (D)</t>
  </si>
  <si>
    <t>Cedar Rapids RoughRiders</t>
  </si>
  <si>
    <t>RoKi U20</t>
  </si>
  <si>
    <t>Anders Miller (G)</t>
  </si>
  <si>
    <t>Ryan Miller (F)</t>
  </si>
  <si>
    <t>Alex Misiak (F)</t>
  </si>
  <si>
    <t>Luke Mistelbacher (RW)</t>
  </si>
  <si>
    <t>Mason Moe (F)</t>
  </si>
  <si>
    <t>Maxim Moiseyev (D)</t>
  </si>
  <si>
    <t>L.J. Mooney (RW)</t>
  </si>
  <si>
    <t>Zachary Morin (LW)</t>
  </si>
  <si>
    <t>Shamar Moses (RW)</t>
  </si>
  <si>
    <t>HC Davos U21</t>
  </si>
  <si>
    <t>Michael Munroe (LW)</t>
  </si>
  <si>
    <t>Yegor Murashev (RW/LW)</t>
  </si>
  <si>
    <t>MHK Krylia Sovetov Moskva</t>
  </si>
  <si>
    <t>Samuel Murin (F)</t>
  </si>
  <si>
    <t>HK Poprad</t>
  </si>
  <si>
    <t>Carter Murphy (D)</t>
  </si>
  <si>
    <t>Will Murphy (D)</t>
  </si>
  <si>
    <t>Teddy Mutryn (C)</t>
  </si>
  <si>
    <t>Stjernen Hockey</t>
  </si>
  <si>
    <t>Norway</t>
  </si>
  <si>
    <t>Harry Nansi (C)</t>
  </si>
  <si>
    <t>Jaeden Nelson (G)</t>
  </si>
  <si>
    <t>Vaclav Nestrasil (RW)</t>
  </si>
  <si>
    <t>Minnesota Wilderness</t>
  </si>
  <si>
    <t>Elijah Neuenschwander (G)</t>
  </si>
  <si>
    <t>HC Fribourg-GottÃ©ron U21</t>
  </si>
  <si>
    <t>Michael Newlove (G)</t>
  </si>
  <si>
    <t>Burlington Cougars</t>
  </si>
  <si>
    <t>Daniel Nieminen (D)</t>
  </si>
  <si>
    <t>Pelicans</t>
  </si>
  <si>
    <t>Isac Nilsson (RW)</t>
  </si>
  <si>
    <t>Artemi Nizameyev (RW)</t>
  </si>
  <si>
    <t>Mateo Nobert (C)</t>
  </si>
  <si>
    <t>Melvin Novotny (F)</t>
  </si>
  <si>
    <t>Marseille</t>
  </si>
  <si>
    <t>Ligue Magnus</t>
  </si>
  <si>
    <t>Niklas Nykyri (D)</t>
  </si>
  <si>
    <t>HIFK</t>
  </si>
  <si>
    <t>Andrew O'Neill (C)</t>
  </si>
  <si>
    <t>Aaron Obobaifo (C)</t>
  </si>
  <si>
    <t>Eetu Orpana (F)</t>
  </si>
  <si>
    <t>Hugo Orrsten (C/LW)</t>
  </si>
  <si>
    <t>Michal Orsulak (G)</t>
  </si>
  <si>
    <t>HC Energie Karlovy Vary U20</t>
  </si>
  <si>
    <t>IF BjÃ¶rklÃ¶ven</t>
  </si>
  <si>
    <t>Aaron Paju (D)</t>
  </si>
  <si>
    <t>Aidan Park (C/W)</t>
  </si>
  <si>
    <t>Green Bay Gamblers</t>
  </si>
  <si>
    <t>Evan Passmore (D)</t>
  </si>
  <si>
    <t>Ivan Patrikhayev (D)</t>
  </si>
  <si>
    <t>CSKA Moskva</t>
  </si>
  <si>
    <t>KÃ¤rpÃ¤t U20</t>
  </si>
  <si>
    <t>Nikita Pavlov (RW)</t>
  </si>
  <si>
    <t>Dinamo-Shinnik Bobruysk</t>
  </si>
  <si>
    <t>Brady Peddle (D)</t>
  </si>
  <si>
    <t>Viktor Pennerborn (D)</t>
  </si>
  <si>
    <t>VÃ¤sterÃ¥s IK</t>
  </si>
  <si>
    <t>Alexander Pershakov (RW)</t>
  </si>
  <si>
    <t>Sibirskie Snaipery Novosibirsk</t>
  </si>
  <si>
    <t>Bogdan Pestretsov (D)</t>
  </si>
  <si>
    <t>Dominik Petr (C/LW)</t>
  </si>
  <si>
    <t>Andreas Syversen Pettersen (D)</t>
  </si>
  <si>
    <t>LÃ¸renskog</t>
  </si>
  <si>
    <t>Ethan Phillips (G)</t>
  </si>
  <si>
    <t>Rochester Jr. Americans</t>
  </si>
  <si>
    <t>Mace'o Phillips (D)</t>
  </si>
  <si>
    <t>Bryce Pickford (D)</t>
  </si>
  <si>
    <t>Jake Pilon (G)</t>
  </si>
  <si>
    <t>Vladislav Pletnyov (D)</t>
  </si>
  <si>
    <t>Tomas Pobezal (C)</t>
  </si>
  <si>
    <t>Tomas Poletin (LW)</t>
  </si>
  <si>
    <t>Pelicans U20</t>
  </si>
  <si>
    <t>Nikita Poltavchuk (D)</t>
  </si>
  <si>
    <t>Renaud Poulin (RW)</t>
  </si>
  <si>
    <t>Drummondville Voltigeurs</t>
  </si>
  <si>
    <t>Yegor Privalov (RW/LW)</t>
  </si>
  <si>
    <t>SKA-Yunior Krasnogorsk</t>
  </si>
  <si>
    <t>Daniil Prokhorov (RW)</t>
  </si>
  <si>
    <t>Patrick Quinlan (G)</t>
  </si>
  <si>
    <t>Nathan Quinn (C)</t>
  </si>
  <si>
    <t>Luka Radivojevic (D)</t>
  </si>
  <si>
    <t>Tyumenski Legion U18</t>
  </si>
  <si>
    <t>Russia U18</t>
  </si>
  <si>
    <t>Benjamin Rautiainen (F)</t>
  </si>
  <si>
    <t>Tappara</t>
  </si>
  <si>
    <t>Noah Read (F)</t>
  </si>
  <si>
    <t>Will Reynolds (D)</t>
  </si>
  <si>
    <t>Univ. of Michigan</t>
  </si>
  <si>
    <t>Kiekko-Espoo</t>
  </si>
  <si>
    <t>Grayden Robertson-Palmer (F)</t>
  </si>
  <si>
    <t>Phillips Academy Andover</t>
  </si>
  <si>
    <t>Nolan Roed (C)</t>
  </si>
  <si>
    <t>Braedyn Rogers (D)</t>
  </si>
  <si>
    <t>Luca Romano (C)</t>
  </si>
  <si>
    <t>Jacob Rombach (D)</t>
  </si>
  <si>
    <t>Bili Tygri Liberec U20</t>
  </si>
  <si>
    <t>Ryan Rucinski (F)</t>
  </si>
  <si>
    <t>Kayd Ruedig (D)</t>
  </si>
  <si>
    <t>Veeti Ruotsalainen (D)</t>
  </si>
  <si>
    <t>Patrik Rusznyak (D)</t>
  </si>
  <si>
    <t>HC Slovan Bratislava U20</t>
  </si>
  <si>
    <t>HC Ocelari Trinec U20</t>
  </si>
  <si>
    <t>Easton Rye (G)</t>
  </si>
  <si>
    <t>Jokerit U20</t>
  </si>
  <si>
    <t>Julius Saari (D)</t>
  </si>
  <si>
    <t>Malik Saberzyanov (C/W)</t>
  </si>
  <si>
    <t>Irbis Kazan</t>
  </si>
  <si>
    <t>Stepan Safonov (G)</t>
  </si>
  <si>
    <t>Asanali Sarkenov (RW)</t>
  </si>
  <si>
    <t>Lukas Sawchyn (F)</t>
  </si>
  <si>
    <t>Florian Schenk (C)</t>
  </si>
  <si>
    <t>Connor Schmidt (D)</t>
  </si>
  <si>
    <t>William Schneid (RW)</t>
  </si>
  <si>
    <t>Northwood School</t>
  </si>
  <si>
    <t>Drew Schock (D)</t>
  </si>
  <si>
    <t>Owen Schoettler (D)</t>
  </si>
  <si>
    <t>Ashton Schultz (F)</t>
  </si>
  <si>
    <t>EisbÃ¤ren Berlin</t>
  </si>
  <si>
    <t>DEL</t>
  </si>
  <si>
    <t>Dmitri Semenyonok (D)</t>
  </si>
  <si>
    <t>Reaktor Nizhnekamsk</t>
  </si>
  <si>
    <t>Danila Semikhin (RW/LW)</t>
  </si>
  <si>
    <t>AKM-Junior Tula Region</t>
  </si>
  <si>
    <t>SC Bern Future U21</t>
  </si>
  <si>
    <t>Jabez Seymour (C)</t>
  </si>
  <si>
    <t>Kaden Shahan (RW)</t>
  </si>
  <si>
    <t>Univ. of Connecticut</t>
  </si>
  <si>
    <t>Magomed Sharakanov (D)</t>
  </si>
  <si>
    <t>Lada Togliatti</t>
  </si>
  <si>
    <t>Will Sharpe (D)</t>
  </si>
  <si>
    <t>Daniel Shlaine (C)</t>
  </si>
  <si>
    <t>Ethan Simcoe (G)</t>
  </si>
  <si>
    <t>Cooper Simpson (F)</t>
  </si>
  <si>
    <t>Shakopee High</t>
  </si>
  <si>
    <t>Lauri Sinivuori (C/LW)</t>
  </si>
  <si>
    <t>Noel Skarby (LW)</t>
  </si>
  <si>
    <t>Jan Skok (D)</t>
  </si>
  <si>
    <t>HC Plzen</t>
  </si>
  <si>
    <t>Parker Snelgrove (C)</t>
  </si>
  <si>
    <t>Isac Solberg (W/C)</t>
  </si>
  <si>
    <t>RÃ¶gle BK</t>
  </si>
  <si>
    <t>Brent Solomon (RW)</t>
  </si>
  <si>
    <t>Champlin Park High</t>
  </si>
  <si>
    <t>Jere Somervuori (F)</t>
  </si>
  <si>
    <t>SKA-1946 St. Petersburg</t>
  </si>
  <si>
    <t>Grant Spada (D)</t>
  </si>
  <si>
    <t>Sam Spehar (RW/LW)</t>
  </si>
  <si>
    <t>Ondrej Stebetak (G)</t>
  </si>
  <si>
    <t>Karl Sterner (RW)</t>
  </si>
  <si>
    <t>Theo Stockselius (F)</t>
  </si>
  <si>
    <t>Andreas Straka (C)</t>
  </si>
  <si>
    <t>Julius Sumpf (C)</t>
  </si>
  <si>
    <t>Leo Sundqvist (RW)</t>
  </si>
  <si>
    <t>Leo Sundqvist (D)</t>
  </si>
  <si>
    <t>Tuomas Suoniemi (C/W)</t>
  </si>
  <si>
    <t>German Suzdorf (C)</t>
  </si>
  <si>
    <t>Martin Svec (D)</t>
  </si>
  <si>
    <t>Michal Svrcek (C/LW)</t>
  </si>
  <si>
    <t>Jordan Switzer (G)</t>
  </si>
  <si>
    <t>Nicolas Sykora (F)</t>
  </si>
  <si>
    <t>Caden Taylor (RW/LW)</t>
  </si>
  <si>
    <t>Collingwood Blues</t>
  </si>
  <si>
    <t>Derek Thurston (D)</t>
  </si>
  <si>
    <t>Ivan Tkach-Tkachenko (G)</t>
  </si>
  <si>
    <t>Lukas Tomka (F)</t>
  </si>
  <si>
    <t>William Tomko (F)</t>
  </si>
  <si>
    <t>Louis-Alex Tremblay (D)</t>
  </si>
  <si>
    <t>Andrei Trofimov (G)</t>
  </si>
  <si>
    <t>Brady Turko (F)</t>
  </si>
  <si>
    <t>Oliver Turner (D)</t>
  </si>
  <si>
    <t>Nikita Tyurin (D)</t>
  </si>
  <si>
    <t>Daniil Ustinkov (D)</t>
  </si>
  <si>
    <t>Eetu Vahalahti (D)</t>
  </si>
  <si>
    <t>Guus Van der Kaaij (D)</t>
  </si>
  <si>
    <t>Evan Van Gorp (LW/C)</t>
  </si>
  <si>
    <t>Blake Vanek (RW)</t>
  </si>
  <si>
    <t>Stillwater High</t>
  </si>
  <si>
    <t>Matias Vanhanen (F)</t>
  </si>
  <si>
    <t>Aapo Vanninen (C)</t>
  </si>
  <si>
    <t>Vyacheslav Vasilyev (C)</t>
  </si>
  <si>
    <t>Malte Vass (D)</t>
  </si>
  <si>
    <t>Philippe Veilleux (LW/RW)</t>
  </si>
  <si>
    <t>Xander Velliaris (D)</t>
  </si>
  <si>
    <t>Emmanuel Vermette (LW)</t>
  </si>
  <si>
    <t>HPK</t>
  </si>
  <si>
    <t>Artyom Vilchinsky (D)</t>
  </si>
  <si>
    <t>Savin Virk (F)</t>
  </si>
  <si>
    <t>Luke Vlooswyk (D)</t>
  </si>
  <si>
    <t>Patrik Volas (D)</t>
  </si>
  <si>
    <t>Joe Wahlund (D)</t>
  </si>
  <si>
    <t>Haoxi Wang (D)</t>
  </si>
  <si>
    <t>Mason West (F)</t>
  </si>
  <si>
    <t>Edina High</t>
  </si>
  <si>
    <t>Oscar Westman (G)</t>
  </si>
  <si>
    <t>Jonas Woo (D)</t>
  </si>
  <si>
    <t>Ethan Wyttenbach (F)</t>
  </si>
  <si>
    <t>Kirill Yemelyanov (C)</t>
  </si>
  <si>
    <t>Aiden Young (LW)</t>
  </si>
  <si>
    <t>Maxim Zaitsev (W)</t>
  </si>
  <si>
    <t>Joshua Zakreski (F)</t>
  </si>
  <si>
    <t>Alex Zalesak (F)</t>
  </si>
  <si>
    <t>Richard Zemlicka (F)</t>
  </si>
  <si>
    <t>SaiPa U20</t>
  </si>
  <si>
    <t>Alexander Zetterberg (C)</t>
  </si>
  <si>
    <t>Alexander Zharovsky (RW)</t>
  </si>
  <si>
    <t>Aiden Ziprick (D)</t>
  </si>
  <si>
    <t>Patryk Zubek (D)</t>
  </si>
  <si>
    <t>Team Slovakia U18</t>
  </si>
  <si>
    <t>Andrej Zuscak (RW)</t>
  </si>
  <si>
    <t>LinkÃ¶ping HC</t>
  </si>
  <si>
    <t>R</t>
  </si>
  <si>
    <t>N</t>
  </si>
  <si>
    <t>Team</t>
  </si>
  <si>
    <t>League</t>
  </si>
  <si>
    <t>Born</t>
  </si>
  <si>
    <t>HT</t>
  </si>
  <si>
    <t>WT</t>
  </si>
  <si>
    <t>S</t>
  </si>
  <si>
    <t> OHL</t>
  </si>
  <si>
    <t>6'1"</t>
  </si>
  <si>
    <t>L</t>
  </si>
  <si>
    <t>Carter Amico (D) </t>
  </si>
  <si>
    <t> NTDP</t>
  </si>
  <si>
    <t>6'5"</t>
  </si>
  <si>
    <t> WHL</t>
  </si>
  <si>
    <t>6'0"</t>
  </si>
  <si>
    <t>Nathan Behm (LW/RW) </t>
  </si>
  <si>
    <t>6'2"</t>
  </si>
  <si>
    <t>Adam Benák (C)</t>
  </si>
  <si>
    <t> USHL</t>
  </si>
  <si>
    <t>5'7"</t>
  </si>
  <si>
    <t> NCAA</t>
  </si>
  <si>
    <t> QMJHL</t>
  </si>
  <si>
    <t>Caleb Desnoyers (C) </t>
  </si>
  <si>
    <t>Djurgårdens IF</t>
  </si>
  <si>
    <t> HockeyAllsvenskan</t>
  </si>
  <si>
    <t>5'11"</t>
  </si>
  <si>
    <t>6'4"</t>
  </si>
  <si>
    <t>Eddie Genborg (LW) </t>
  </si>
  <si>
    <t>Linköping HC J20</t>
  </si>
  <si>
    <t> J20 Nationell</t>
  </si>
  <si>
    <t>Milton Gästrin (C/LW)</t>
  </si>
  <si>
    <t>James Hagens (C) </t>
  </si>
  <si>
    <t>Luleå HF J20</t>
  </si>
  <si>
    <t>6'3"</t>
  </si>
  <si>
    <t>5'10"</t>
  </si>
  <si>
    <t>Skellefteå AIK J20</t>
  </si>
  <si>
    <t>Lynden Lakovic (F) </t>
  </si>
  <si>
    <t>Ryker Lee (F) </t>
  </si>
  <si>
    <t>Porter Martone (RW) </t>
  </si>
  <si>
    <t>Roger McQueen (F) </t>
  </si>
  <si>
    <t>Michael Misa (C/LW) </t>
  </si>
  <si>
    <t>6'6"</t>
  </si>
  <si>
    <t>Djurgårdens IF J20</t>
  </si>
  <si>
    <t>Ivan Ryabkin (C) </t>
  </si>
  <si>
    <t>Matthew Schaefer (D) </t>
  </si>
  <si>
    <t>Charlie Trethewey (D) </t>
  </si>
  <si>
    <t>Vojtěch Čihař (LW)</t>
  </si>
  <si>
    <t> Czechia</t>
  </si>
  <si>
    <t>Mike Aeschlimann (F) </t>
  </si>
  <si>
    <t> U21-Elit</t>
  </si>
  <si>
    <t>Maxim Agafonov (D) </t>
  </si>
  <si>
    <t> MHL</t>
  </si>
  <si>
    <t> U18 SM-sarja</t>
  </si>
  <si>
    <t>Anthony Allain-Samaké (D)</t>
  </si>
  <si>
    <t>Dryden Allen (D) </t>
  </si>
  <si>
    <t>Dennis Altörn (F)</t>
  </si>
  <si>
    <t> SHL</t>
  </si>
  <si>
    <t> BCHL</t>
  </si>
  <si>
    <t>Karl Annborn (D) </t>
  </si>
  <si>
    <t>Robin Nico Antenen (LW) </t>
  </si>
  <si>
    <t>Blake Arrowsmith (F) </t>
  </si>
  <si>
    <t>Carl Axelsson (G) </t>
  </si>
  <si>
    <t> NAHL</t>
  </si>
  <si>
    <t>Rasmus Baggström (F)</t>
  </si>
  <si>
    <t> U20 SM-sarja</t>
  </si>
  <si>
    <t> USHS-Prep</t>
  </si>
  <si>
    <t> Slovakia</t>
  </si>
  <si>
    <t>Adrien Bartovič (C/W)</t>
  </si>
  <si>
    <t>Malmö Redhawks J20</t>
  </si>
  <si>
    <t>Roman Bausov (D) </t>
  </si>
  <si>
    <t>6'8"</t>
  </si>
  <si>
    <t>Wilson Björck (LW/C)</t>
  </si>
  <si>
    <t>Oskar Blomgren (G) </t>
  </si>
  <si>
    <t>Ässät U20</t>
  </si>
  <si>
    <t> KHL</t>
  </si>
  <si>
    <t>Daniil Brusnikin (D) </t>
  </si>
  <si>
    <t>5'9"</t>
  </si>
  <si>
    <t>Rødovre Mighty Bulls</t>
  </si>
  <si>
    <t> Denmark</t>
  </si>
  <si>
    <t>Shea Busch (F) </t>
  </si>
  <si>
    <t>Michal Capos (D) </t>
  </si>
  <si>
    <t> Czechia U20</t>
  </si>
  <si>
    <t>Gavin Cornforth (RW) </t>
  </si>
  <si>
    <t> USHS-MN</t>
  </si>
  <si>
    <t>Aron Dahlqvist (D) </t>
  </si>
  <si>
    <t>Brynäs IF J20</t>
  </si>
  <si>
    <t>Örebro HK</t>
  </si>
  <si>
    <t>HC Ambrì-Piotta U21</t>
  </si>
  <si>
    <t>Québec Remparts</t>
  </si>
  <si>
    <t> U18 AAA</t>
  </si>
  <si>
    <t>Vincent Desjardins (C/W) </t>
  </si>
  <si>
    <t>Alexander Donovan (F) </t>
  </si>
  <si>
    <t>5'8"</t>
  </si>
  <si>
    <t>HC Fribourg-Gottéron</t>
  </si>
  <si>
    <t> NL</t>
  </si>
  <si>
    <t>Samuel Doyon-Cataquiz (G) </t>
  </si>
  <si>
    <t> 18U AAA</t>
  </si>
  <si>
    <t>Elliot Dubé (C)</t>
  </si>
  <si>
    <t>Edison Engle (D) </t>
  </si>
  <si>
    <t>Färjestad BK J20</t>
  </si>
  <si>
    <t>Linards Feldbergs (G) </t>
  </si>
  <si>
    <t>Felix Färhammar (D)</t>
  </si>
  <si>
    <t>Örebro HK J20</t>
  </si>
  <si>
    <t>Gavin Garland (F) </t>
  </si>
  <si>
    <t>Nolen Geerdes (D) </t>
  </si>
  <si>
    <t>Rémi Gélinas (C)</t>
  </si>
  <si>
    <t>Måns Goos (G)</t>
  </si>
  <si>
    <t>Chicoutimi Saguenéens</t>
  </si>
  <si>
    <t>Luleå HF</t>
  </si>
  <si>
    <t> DNL U20</t>
  </si>
  <si>
    <t>GC Küsnacht Lions</t>
  </si>
  <si>
    <t> SL</t>
  </si>
  <si>
    <t>Émile Guité (LW)</t>
  </si>
  <si>
    <t>Hugo Hallin (D) </t>
  </si>
  <si>
    <t>Isac Hedqvist (C/W) </t>
  </si>
  <si>
    <t>Kam Hendrickson (G) </t>
  </si>
  <si>
    <t>Roberto Leonardo Henriquez (G) </t>
  </si>
  <si>
    <t>Gustav Hillström (C)</t>
  </si>
  <si>
    <t>Melker Hof (C) </t>
  </si>
  <si>
    <t>Frölunda HC J20</t>
  </si>
  <si>
    <t>Filip Holmström (G)</t>
  </si>
  <si>
    <t>Filip Holst Persson (F) </t>
  </si>
  <si>
    <t> Liiga</t>
  </si>
  <si>
    <t>Carlos Händel (D) </t>
  </si>
  <si>
    <t>Love Härenstam (G)</t>
  </si>
  <si>
    <t> WJC-20</t>
  </si>
  <si>
    <t>6'7"</t>
  </si>
  <si>
    <t>Martin Kalis (C) </t>
  </si>
  <si>
    <t> Slovakia U20</t>
  </si>
  <si>
    <t> OJHL</t>
  </si>
  <si>
    <t>Aapo Katavisto (F) </t>
  </si>
  <si>
    <t>Shaan Kingwell (F) </t>
  </si>
  <si>
    <t> CCHL</t>
  </si>
  <si>
    <t>Mads Kongsbak Klyvø (LW) </t>
  </si>
  <si>
    <t>Jesper Kotajärvi (D)</t>
  </si>
  <si>
    <t>Silanti Kozhushko (LW/RW) </t>
  </si>
  <si>
    <t>David Krčál (LW)</t>
  </si>
  <si>
    <t>Rasmus Kämäräinen (F)</t>
  </si>
  <si>
    <t>Tommy Lafrenière (C)</t>
  </si>
  <si>
    <t>Växjö Lakers HC J20</t>
  </si>
  <si>
    <t>Rimouski Océanic</t>
  </si>
  <si>
    <t>Maël Lavigne (LW)</t>
  </si>
  <si>
    <t>Dylan Lee-Stack (G) </t>
  </si>
  <si>
    <t>Skellefteå AIK</t>
  </si>
  <si>
    <t>Jérémy Loranger (C)</t>
  </si>
  <si>
    <t>Ebbe Lundberg (G) </t>
  </si>
  <si>
    <t>Vít Macek (LW/RW)</t>
  </si>
  <si>
    <t>Tomas Malinek (D) </t>
  </si>
  <si>
    <t> Germany3</t>
  </si>
  <si>
    <t>Matej Mikes (F) </t>
  </si>
  <si>
    <t>Jeremiah Mundy (LW/RW) </t>
  </si>
  <si>
    <t>Jørgen Nyhus Myhre (F)</t>
  </si>
  <si>
    <t> Norway</t>
  </si>
  <si>
    <t>Frantisek Netusil (C) </t>
  </si>
  <si>
    <t>HC Fribourg-Gottéron U21</t>
  </si>
  <si>
    <t>Viggo Nordlund (F) </t>
  </si>
  <si>
    <t>Noa Nsonsa-Kitala (F) </t>
  </si>
  <si>
    <t> Ligue Magnus</t>
  </si>
  <si>
    <t>Bruno Osmanis (RW) </t>
  </si>
  <si>
    <t>IF Björklöven</t>
  </si>
  <si>
    <t>John Parsons (G) </t>
  </si>
  <si>
    <t>Hayden Paupanekis (F) </t>
  </si>
  <si>
    <t>Dominik Pavlík (C/W) </t>
  </si>
  <si>
    <t>Kärpät U20</t>
  </si>
  <si>
    <t>Jack Pechar (F) </t>
  </si>
  <si>
    <t>Matěj Pekař (C/W)</t>
  </si>
  <si>
    <t>Västerås IK</t>
  </si>
  <si>
    <t>Jaromír Pérez (LW/RW)</t>
  </si>
  <si>
    <t>Daniil Petrenko (RW/LW) </t>
  </si>
  <si>
    <t>Lørenskog</t>
  </si>
  <si>
    <t>Liam Pettersson (D) </t>
  </si>
  <si>
    <t>Michal Pradel (G) </t>
  </si>
  <si>
    <t>Max Psenicka (D) </t>
  </si>
  <si>
    <t>Arseni Radkov (G) </t>
  </si>
  <si>
    <t> Russia U18</t>
  </si>
  <si>
    <t>Jamiro Reber (C/LW) </t>
  </si>
  <si>
    <t>Dakoda Rhéaume-Mullen (D)</t>
  </si>
  <si>
    <t>Ben Riche (C) </t>
  </si>
  <si>
    <t>Petteri Rimpinen (G) </t>
  </si>
  <si>
    <t>David Rozsíval (F)</t>
  </si>
  <si>
    <t>Michal Rybnikár (W/C) </t>
  </si>
  <si>
    <t>Veeti Räsänen (F)</t>
  </si>
  <si>
    <t>Jooa Sammalniemi (G) </t>
  </si>
  <si>
    <t>Maxim Schäfer (F)</t>
  </si>
  <si>
    <t>Eisbären Berlin</t>
  </si>
  <si>
    <t> DEL</t>
  </si>
  <si>
    <t>Daniels Serkins (C/LW) </t>
  </si>
  <si>
    <t>Kolin Sisson (F) </t>
  </si>
  <si>
    <t>Oliwer Sjöström (D) </t>
  </si>
  <si>
    <t>Daniil Skvortsov (D) </t>
  </si>
  <si>
    <t>Rögle BK</t>
  </si>
  <si>
    <t>Mikhail Sozinov (D) </t>
  </si>
  <si>
    <t>Oliver Svensson (D) </t>
  </si>
  <si>
    <t>Isak Sörqvist (G)</t>
  </si>
  <si>
    <t>Noah Tegelaar (G) </t>
  </si>
  <si>
    <t>Cole Temple (C/LW) </t>
  </si>
  <si>
    <t>Roope Vesterinen (LW/RW) </t>
  </si>
  <si>
    <t>Arttu Välilä (D)</t>
  </si>
  <si>
    <t>Max Westergård (W)</t>
  </si>
  <si>
    <t>Dustin Willhöft (F)</t>
  </si>
  <si>
    <t>Vít Záhejský (C/RW)</t>
  </si>
  <si>
    <t>Felix Öhrqvist (D)</t>
  </si>
  <si>
    <t>Linköping HC</t>
  </si>
  <si>
    <t>Hugo Östberg (F)</t>
  </si>
  <si>
    <t>Theo Östberg (C)</t>
  </si>
  <si>
    <t>D</t>
  </si>
  <si>
    <t>F</t>
  </si>
  <si>
    <t xml:space="preserve">Kashawn Aitcheson </t>
  </si>
  <si>
    <t xml:space="preserve">Carter Amico </t>
  </si>
  <si>
    <t xml:space="preserve">Sascha Boumedienne </t>
  </si>
  <si>
    <t xml:space="preserve">Henry Brzustewicz </t>
  </si>
  <si>
    <t xml:space="preserve">Blake Fiddler </t>
  </si>
  <si>
    <t xml:space="preserve">Logan Hensler </t>
  </si>
  <si>
    <t xml:space="preserve">Radim Mrtka </t>
  </si>
  <si>
    <t xml:space="preserve">Cameron Reid </t>
  </si>
  <si>
    <t xml:space="preserve">Matthew Schaefer </t>
  </si>
  <si>
    <t xml:space="preserve">Jackson Smith </t>
  </si>
  <si>
    <t xml:space="preserve">Charlie Trethewey </t>
  </si>
  <si>
    <t xml:space="preserve">Carsen Adair </t>
  </si>
  <si>
    <t xml:space="preserve">Maxim Agafonov </t>
  </si>
  <si>
    <t xml:space="preserve">Reko Alanko </t>
  </si>
  <si>
    <t xml:space="preserve">Dryden Allen </t>
  </si>
  <si>
    <t xml:space="preserve">Drew Allison </t>
  </si>
  <si>
    <t xml:space="preserve">Karl Annborn </t>
  </si>
  <si>
    <t xml:space="preserve">Cameron Aucoin </t>
  </si>
  <si>
    <t xml:space="preserve">Everett Baldwin </t>
  </si>
  <si>
    <t xml:space="preserve">Richard Baran </t>
  </si>
  <si>
    <t xml:space="preserve">Hayden Barch </t>
  </si>
  <si>
    <t xml:space="preserve">Samuel Barcik </t>
  </si>
  <si>
    <t xml:space="preserve">Asher Barnett </t>
  </si>
  <si>
    <t xml:space="preserve">Sean Barnhill </t>
  </si>
  <si>
    <t xml:space="preserve">Roman Bausov </t>
  </si>
  <si>
    <t xml:space="preserve">Quinn Beauchesne </t>
  </si>
  <si>
    <t xml:space="preserve">David Bedkowski </t>
  </si>
  <si>
    <t xml:space="preserve">Philippe Blais-Savoie </t>
  </si>
  <si>
    <t xml:space="preserve">Max Bleicher </t>
  </si>
  <si>
    <t xml:space="preserve">Lasse Boelius </t>
  </si>
  <si>
    <t xml:space="preserve">Eduard Bondar </t>
  </si>
  <si>
    <t xml:space="preserve">Donato Bracco </t>
  </si>
  <si>
    <t xml:space="preserve">Jack Brauti </t>
  </si>
  <si>
    <t xml:space="preserve">Kolten Bridgeman </t>
  </si>
  <si>
    <t xml:space="preserve">Jonathan Brown </t>
  </si>
  <si>
    <t xml:space="preserve">Daniil Brusnikin </t>
  </si>
  <si>
    <t xml:space="preserve">Grayson Burzynski </t>
  </si>
  <si>
    <t xml:space="preserve">Carson Cameron </t>
  </si>
  <si>
    <t xml:space="preserve">Michal Capos </t>
  </si>
  <si>
    <t xml:space="preserve">Alexandre Carbonneau </t>
  </si>
  <si>
    <t xml:space="preserve">Stepan Cerny </t>
  </si>
  <si>
    <t xml:space="preserve">Owen Conrad </t>
  </si>
  <si>
    <t xml:space="preserve">Nate Corbet </t>
  </si>
  <si>
    <t xml:space="preserve">Anthony Cristoforo </t>
  </si>
  <si>
    <t xml:space="preserve">Aron Dahlqvist </t>
  </si>
  <si>
    <t xml:space="preserve">Hyde Davidson </t>
  </si>
  <si>
    <t xml:space="preserve">Francesco Dell'Elce </t>
  </si>
  <si>
    <t xml:space="preserve">Maxim Dirracolo </t>
  </si>
  <si>
    <t xml:space="preserve">Brendan Dunphy </t>
  </si>
  <si>
    <t xml:space="preserve">Edison Engle </t>
  </si>
  <si>
    <t xml:space="preserve">Alvar Ervasti </t>
  </si>
  <si>
    <t xml:space="preserve">Alexander Filippov </t>
  </si>
  <si>
    <t xml:space="preserve">Makar Fomin </t>
  </si>
  <si>
    <t xml:space="preserve">Linus Funck </t>
  </si>
  <si>
    <t xml:space="preserve">Felix FÃ¤rhammar </t>
  </si>
  <si>
    <t xml:space="preserve">Tomas Galvas </t>
  </si>
  <si>
    <t xml:space="preserve">Nolen Geerdes </t>
  </si>
  <si>
    <t xml:space="preserve">Joshua Glavin </t>
  </si>
  <si>
    <t xml:space="preserve">Artyom Gonchar </t>
  </si>
  <si>
    <t xml:space="preserve">Alonso Gosselin </t>
  </si>
  <si>
    <t xml:space="preserve">Matthew Grimes </t>
  </si>
  <si>
    <t xml:space="preserve">Hugo Hallin </t>
  </si>
  <si>
    <t xml:space="preserve">Theodor Hallquisth </t>
  </si>
  <si>
    <t xml:space="preserve">Wilhelm Hallquisth </t>
  </si>
  <si>
    <t xml:space="preserve">Reese Hamilton </t>
  </si>
  <si>
    <t xml:space="preserve">Kaleb Hartmann </t>
  </si>
  <si>
    <t xml:space="preserve">Caeden Herrington </t>
  </si>
  <si>
    <t xml:space="preserve">Drew Hockley </t>
  </si>
  <si>
    <t xml:space="preserve">David Holub </t>
  </si>
  <si>
    <t xml:space="preserve">Alex Huang </t>
  </si>
  <si>
    <t xml:space="preserve">Joel Huhtamaa </t>
  </si>
  <si>
    <t xml:space="preserve">Carter Hynes </t>
  </si>
  <si>
    <t xml:space="preserve">Noah Jenken </t>
  </si>
  <si>
    <t xml:space="preserve">Ludvig Johnson </t>
  </si>
  <si>
    <t xml:space="preserve">Mitja Jokinen </t>
  </si>
  <si>
    <t xml:space="preserve">Jack Kachkowski </t>
  </si>
  <si>
    <t xml:space="preserve">Rio Kaiser </t>
  </si>
  <si>
    <t xml:space="preserve">Jonathan Kapageridis </t>
  </si>
  <si>
    <t xml:space="preserve">Mikhail Katin </t>
  </si>
  <si>
    <t xml:space="preserve">Peyton Kettles </t>
  </si>
  <si>
    <t xml:space="preserve">Nikita Kichigin </t>
  </si>
  <si>
    <t xml:space="preserve">Jesper KotajÃ¤rvi </t>
  </si>
  <si>
    <t xml:space="preserve">Tomas Kralovic </t>
  </si>
  <si>
    <t xml:space="preserve">Noah Laberge </t>
  </si>
  <si>
    <t xml:space="preserve">Maddox Labre </t>
  </si>
  <si>
    <t xml:space="preserve">Sam Laurila </t>
  </si>
  <si>
    <t xml:space="preserve">Dylan LeBret </t>
  </si>
  <si>
    <t xml:space="preserve">Mazden Leslie </t>
  </si>
  <si>
    <t xml:space="preserve">Kurban Limatov </t>
  </si>
  <si>
    <t xml:space="preserve">Garrett Lindberg </t>
  </si>
  <si>
    <t xml:space="preserve">Zeb Lindgren </t>
  </si>
  <si>
    <t xml:space="preserve">Matus Lisy </t>
  </si>
  <si>
    <t xml:space="preserve">Ethan MacKenzie </t>
  </si>
  <si>
    <t xml:space="preserve">Carl-Otto Magnusson </t>
  </si>
  <si>
    <t xml:space="preserve">Ilyas Magomedsultanov </t>
  </si>
  <si>
    <t xml:space="preserve">Tomas Malinek </t>
  </si>
  <si>
    <t xml:space="preserve">Alexis Mathieu </t>
  </si>
  <si>
    <t xml:space="preserve">Paul Mayer </t>
  </si>
  <si>
    <t xml:space="preserve">Josh McGregor </t>
  </si>
  <si>
    <t xml:space="preserve">Finn McLaughlin </t>
  </si>
  <si>
    <t xml:space="preserve">Tomas Mikel </t>
  </si>
  <si>
    <t xml:space="preserve">Maxim Moiseyev </t>
  </si>
  <si>
    <t xml:space="preserve">Carter Murphy </t>
  </si>
  <si>
    <t xml:space="preserve">Will Murphy </t>
  </si>
  <si>
    <t xml:space="preserve">Daniel Nieminen </t>
  </si>
  <si>
    <t xml:space="preserve">Niklas Nykyri </t>
  </si>
  <si>
    <t xml:space="preserve">Aaron Paju </t>
  </si>
  <si>
    <t xml:space="preserve">Evan Passmore </t>
  </si>
  <si>
    <t xml:space="preserve">Ivan Patrikhayev </t>
  </si>
  <si>
    <t xml:space="preserve">Brady Peddle </t>
  </si>
  <si>
    <t xml:space="preserve">Viktor Pennerborn </t>
  </si>
  <si>
    <t xml:space="preserve">Bogdan Pestretsov </t>
  </si>
  <si>
    <t xml:space="preserve">Andreas Syversen Pettersen </t>
  </si>
  <si>
    <t xml:space="preserve">Liam Pettersson </t>
  </si>
  <si>
    <t xml:space="preserve">Mace'o Phillips </t>
  </si>
  <si>
    <t xml:space="preserve">Bryce Pickford </t>
  </si>
  <si>
    <t xml:space="preserve">Vladislav Pletnyov </t>
  </si>
  <si>
    <t xml:space="preserve">Nikita Poltavchuk </t>
  </si>
  <si>
    <t xml:space="preserve">Max Psenicka </t>
  </si>
  <si>
    <t xml:space="preserve">Luka Radivojevic </t>
  </si>
  <si>
    <t xml:space="preserve">Will Reynolds </t>
  </si>
  <si>
    <t xml:space="preserve">Braedyn Rogers </t>
  </si>
  <si>
    <t xml:space="preserve">Jacob Rombach </t>
  </si>
  <si>
    <t xml:space="preserve">Kayd Ruedig </t>
  </si>
  <si>
    <t xml:space="preserve">Veeti Ruotsalainen </t>
  </si>
  <si>
    <t xml:space="preserve">Patrik Rusznyak </t>
  </si>
  <si>
    <t xml:space="preserve">Julius Saari </t>
  </si>
  <si>
    <t xml:space="preserve">Connor Schmidt </t>
  </si>
  <si>
    <t xml:space="preserve">Drew Schock </t>
  </si>
  <si>
    <t xml:space="preserve">Owen Schoettler </t>
  </si>
  <si>
    <t xml:space="preserve">Dmitri Semenyonok </t>
  </si>
  <si>
    <t xml:space="preserve">Magomed Sharakanov </t>
  </si>
  <si>
    <t xml:space="preserve">Will Sharpe </t>
  </si>
  <si>
    <t xml:space="preserve">Oliwer SjÃ¶strÃ¶m </t>
  </si>
  <si>
    <t xml:space="preserve">Jan Skok </t>
  </si>
  <si>
    <t xml:space="preserve">Daniil Skvortsov </t>
  </si>
  <si>
    <t xml:space="preserve">Mikhail Sozinov </t>
  </si>
  <si>
    <t xml:space="preserve">Grant Spada </t>
  </si>
  <si>
    <t xml:space="preserve">Leo Sundqvist </t>
  </si>
  <si>
    <t xml:space="preserve">Martin Svec </t>
  </si>
  <si>
    <t xml:space="preserve">Oliver Svensson </t>
  </si>
  <si>
    <t xml:space="preserve">Derek Thurston </t>
  </si>
  <si>
    <t xml:space="preserve">Louis-Alex Tremblay </t>
  </si>
  <si>
    <t xml:space="preserve">Oliver Turner </t>
  </si>
  <si>
    <t xml:space="preserve">Nikita Tyurin </t>
  </si>
  <si>
    <t xml:space="preserve">Daniil Ustinkov </t>
  </si>
  <si>
    <t xml:space="preserve">Eetu Vahalahti </t>
  </si>
  <si>
    <t xml:space="preserve">Guus Van der Kaaij </t>
  </si>
  <si>
    <t xml:space="preserve">Malte Vass </t>
  </si>
  <si>
    <t xml:space="preserve">Xander Velliaris </t>
  </si>
  <si>
    <t xml:space="preserve">Artyom Vilchinsky </t>
  </si>
  <si>
    <t xml:space="preserve">Luke Vlooswyk </t>
  </si>
  <si>
    <t xml:space="preserve">Patrik Volas </t>
  </si>
  <si>
    <t xml:space="preserve">Arttu VÃ¤lilÃ¤ </t>
  </si>
  <si>
    <t xml:space="preserve">Joe Wahlund </t>
  </si>
  <si>
    <t xml:space="preserve">Haoxi Wang </t>
  </si>
  <si>
    <t xml:space="preserve">Jonas Woo </t>
  </si>
  <si>
    <t xml:space="preserve">Aiden Ziprick </t>
  </si>
  <si>
    <t xml:space="preserve">Patryk Zubek </t>
  </si>
  <si>
    <t xml:space="preserve">Felix Ã–hrqvist </t>
  </si>
  <si>
    <t xml:space="preserve">Jack Ivankovic </t>
  </si>
  <si>
    <t xml:space="preserve">Joshua Ravensbergen </t>
  </si>
  <si>
    <t xml:space="preserve">Pyotr Andreyanov </t>
  </si>
  <si>
    <t xml:space="preserve">Carl Axelsson </t>
  </si>
  <si>
    <t xml:space="preserve">Lucas Beckman </t>
  </si>
  <si>
    <t xml:space="preserve">Trenten Bennett </t>
  </si>
  <si>
    <t xml:space="preserve">Matia Nico Birchler </t>
  </si>
  <si>
    <t xml:space="preserve">Oskar Blomgren </t>
  </si>
  <si>
    <t xml:space="preserve">Bjorn Bronas </t>
  </si>
  <si>
    <t xml:space="preserve">Ryan Cameron </t>
  </si>
  <si>
    <t xml:space="preserve">Simon Carlsson </t>
  </si>
  <si>
    <t xml:space="preserve">Koen Cleaver </t>
  </si>
  <si>
    <t xml:space="preserve">Alexis Cournoyer </t>
  </si>
  <si>
    <t xml:space="preserve">Dawson Cowan </t>
  </si>
  <si>
    <t xml:space="preserve">Gabriel D'Aigle </t>
  </si>
  <si>
    <t xml:space="preserve">Louis-Antoine Denault </t>
  </si>
  <si>
    <t xml:space="preserve">Samuel Doyon-Cataquiz </t>
  </si>
  <si>
    <t xml:space="preserve">David Egorov </t>
  </si>
  <si>
    <t xml:space="preserve">Linards Feldbergs </t>
  </si>
  <si>
    <t xml:space="preserve">Semyon Frolov </t>
  </si>
  <si>
    <t xml:space="preserve">Bor Glavic </t>
  </si>
  <si>
    <t xml:space="preserve">MÃ¥ns Goos </t>
  </si>
  <si>
    <t xml:space="preserve">Kam Hendrickson </t>
  </si>
  <si>
    <t xml:space="preserve">Roberto Leonardo Henriquez </t>
  </si>
  <si>
    <t xml:space="preserve">Filip HolmstrÃ¶m </t>
  </si>
  <si>
    <t xml:space="preserve">Burke Hood </t>
  </si>
  <si>
    <t xml:space="preserve">Ben Hrebik </t>
  </si>
  <si>
    <t xml:space="preserve">Matthew Hutchison </t>
  </si>
  <si>
    <t xml:space="preserve">Love HÃ¤renstam </t>
  </si>
  <si>
    <t xml:space="preserve">Kyle Jones </t>
  </si>
  <si>
    <t xml:space="preserve">Patrik Kerkola </t>
  </si>
  <si>
    <t xml:space="preserve">Matthew Koprowski </t>
  </si>
  <si>
    <t xml:space="preserve">Jayden Kraus </t>
  </si>
  <si>
    <t xml:space="preserve">Mathis Langevin </t>
  </si>
  <si>
    <t xml:space="preserve">Dylan Lee-Stack </t>
  </si>
  <si>
    <t xml:space="preserve">Raiden LeGall </t>
  </si>
  <si>
    <t xml:space="preserve">Ebbe Lundberg </t>
  </si>
  <si>
    <t xml:space="preserve">Michael McIvor </t>
  </si>
  <si>
    <t xml:space="preserve">Alexei Medvedev </t>
  </si>
  <si>
    <t xml:space="preserve">Anton Melchakov </t>
  </si>
  <si>
    <t xml:space="preserve">Samuel Meloche </t>
  </si>
  <si>
    <t xml:space="preserve">Anders Miller </t>
  </si>
  <si>
    <t xml:space="preserve">Jaeden Nelson </t>
  </si>
  <si>
    <t xml:space="preserve">Elijah Neuenschwander </t>
  </si>
  <si>
    <t xml:space="preserve">Michael Newlove </t>
  </si>
  <si>
    <t xml:space="preserve">Michal Orsulak </t>
  </si>
  <si>
    <t xml:space="preserve">John Parsons </t>
  </si>
  <si>
    <t xml:space="preserve">Ethan Phillips </t>
  </si>
  <si>
    <t xml:space="preserve">Jake Pilon </t>
  </si>
  <si>
    <t xml:space="preserve">Michal Pradel </t>
  </si>
  <si>
    <t xml:space="preserve">Patrick Quinlan </t>
  </si>
  <si>
    <t xml:space="preserve">Arseni Radkov </t>
  </si>
  <si>
    <t xml:space="preserve">Petteri Rimpinen </t>
  </si>
  <si>
    <t xml:space="preserve">Easton Rye </t>
  </si>
  <si>
    <t xml:space="preserve">Stepan Safonov </t>
  </si>
  <si>
    <t xml:space="preserve">Jooa Sammalniemi </t>
  </si>
  <si>
    <t xml:space="preserve">Ethan Simcoe </t>
  </si>
  <si>
    <t xml:space="preserve">Ondrej Stebetak </t>
  </si>
  <si>
    <t xml:space="preserve">Jordan Switzer </t>
  </si>
  <si>
    <t xml:space="preserve">Isak SÃ¶rqvist </t>
  </si>
  <si>
    <t xml:space="preserve">Noah Tegelaar </t>
  </si>
  <si>
    <t xml:space="preserve">Ivan Tkach-Tkachenko </t>
  </si>
  <si>
    <t xml:space="preserve">Andrei Trofimov </t>
  </si>
  <si>
    <t xml:space="preserve">Oscar Westman </t>
  </si>
  <si>
    <t xml:space="preserve">Braeden Cootes </t>
  </si>
  <si>
    <t xml:space="preserve">Caleb Desnoyers </t>
  </si>
  <si>
    <t xml:space="preserve">Conrad Fondrk </t>
  </si>
  <si>
    <t xml:space="preserve">Anton Frondell </t>
  </si>
  <si>
    <t xml:space="preserve">James Hagens </t>
  </si>
  <si>
    <t xml:space="preserve">Brady Martin </t>
  </si>
  <si>
    <t xml:space="preserve">Cole McKinney </t>
  </si>
  <si>
    <t xml:space="preserve">William Moore </t>
  </si>
  <si>
    <t xml:space="preserve">Jack Nesbitt </t>
  </si>
  <si>
    <t xml:space="preserve">Eric Nilson </t>
  </si>
  <si>
    <t xml:space="preserve">Jake O'Brien </t>
  </si>
  <si>
    <t xml:space="preserve">Ivan Ryabkin </t>
  </si>
  <si>
    <t xml:space="preserve">Ivan Arkhipov </t>
  </si>
  <si>
    <t xml:space="preserve">Joshua Avery </t>
  </si>
  <si>
    <t xml:space="preserve">Liam Beamish </t>
  </si>
  <si>
    <t xml:space="preserve">Yaroslav Bryzgalov </t>
  </si>
  <si>
    <t xml:space="preserve">Cole Chandler </t>
  </si>
  <si>
    <t xml:space="preserve">Brooks Cullen </t>
  </si>
  <si>
    <t xml:space="preserve">Ethan Czata </t>
  </si>
  <si>
    <t xml:space="preserve">Kale Dach </t>
  </si>
  <si>
    <t xml:space="preserve">Tristan Delisle </t>
  </si>
  <si>
    <t xml:space="preserve">Kieren Dervin </t>
  </si>
  <si>
    <t xml:space="preserve">Alexei Dontsov </t>
  </si>
  <si>
    <t xml:space="preserve">Jan Dorthe </t>
  </si>
  <si>
    <t xml:space="preserve">Elliot DubÃ© </t>
  </si>
  <si>
    <t xml:space="preserve">Mikkel Eriksen </t>
  </si>
  <si>
    <t xml:space="preserve">RÃ©mi GÃ©linas </t>
  </si>
  <si>
    <t xml:space="preserve">Sebastian Glas </t>
  </si>
  <si>
    <t xml:space="preserve">David Granberg </t>
  </si>
  <si>
    <t xml:space="preserve">Owen Griffin </t>
  </si>
  <si>
    <t xml:space="preserve">Carson Harmer </t>
  </si>
  <si>
    <t xml:space="preserve">Jakub Hes </t>
  </si>
  <si>
    <t xml:space="preserve">Melker Hof </t>
  </si>
  <si>
    <t xml:space="preserve">Tyler Hopkins </t>
  </si>
  <si>
    <t xml:space="preserve">William Horcoff </t>
  </si>
  <si>
    <t xml:space="preserve">Topias Hynninen </t>
  </si>
  <si>
    <t xml:space="preserve">Maxim Ilyichyov </t>
  </si>
  <si>
    <t xml:space="preserve">Atte Joki </t>
  </si>
  <si>
    <t xml:space="preserve">Graham Jones </t>
  </si>
  <si>
    <t xml:space="preserve">Martin Kalis </t>
  </si>
  <si>
    <t xml:space="preserve">Lucas Karmiris </t>
  </si>
  <si>
    <t xml:space="preserve">Lev Katzin </t>
  </si>
  <si>
    <t xml:space="preserve">Liam Kilfoil </t>
  </si>
  <si>
    <t xml:space="preserve">Kalle Kratz </t>
  </si>
  <si>
    <t xml:space="preserve">Matous Kucharcik </t>
  </si>
  <si>
    <t xml:space="preserve">Andrei Kuryanov </t>
  </si>
  <si>
    <t xml:space="preserve">Tommy LafreniÃ¨re </t>
  </si>
  <si>
    <t xml:space="preserve">Matthew Lansing </t>
  </si>
  <si>
    <t xml:space="preserve">Nathan Lecompte </t>
  </si>
  <si>
    <t xml:space="preserve">Valter Lindberg </t>
  </si>
  <si>
    <t xml:space="preserve">Jimmy Lombardi </t>
  </si>
  <si>
    <t xml:space="preserve">JÃ©rÃ©my Loranger </t>
  </si>
  <si>
    <t xml:space="preserve">Roman Luttsev </t>
  </si>
  <si>
    <t xml:space="preserve">Sawyer Mayes </t>
  </si>
  <si>
    <t xml:space="preserve">Teddy Mutryn </t>
  </si>
  <si>
    <t xml:space="preserve">Harry Nansi </t>
  </si>
  <si>
    <t xml:space="preserve">Frantisek Netusil </t>
  </si>
  <si>
    <t xml:space="preserve">Mateo Nobert </t>
  </si>
  <si>
    <t xml:space="preserve">Andrew O'Neill </t>
  </si>
  <si>
    <t xml:space="preserve">Aaron Obobaifo </t>
  </si>
  <si>
    <t xml:space="preserve">Tomas Pobezal </t>
  </si>
  <si>
    <t xml:space="preserve">Nathan Quinn </t>
  </si>
  <si>
    <t xml:space="preserve">Ben Riche </t>
  </si>
  <si>
    <t xml:space="preserve">Nolan Roed </t>
  </si>
  <si>
    <t xml:space="preserve">Luca Romano </t>
  </si>
  <si>
    <t xml:space="preserve">Florian Schenk </t>
  </si>
  <si>
    <t xml:space="preserve">Jabez Seymour </t>
  </si>
  <si>
    <t xml:space="preserve">Daniel Shlaine </t>
  </si>
  <si>
    <t xml:space="preserve">Parker Snelgrove </t>
  </si>
  <si>
    <t xml:space="preserve">Andreas Straka </t>
  </si>
  <si>
    <t xml:space="preserve">Julius Sumpf </t>
  </si>
  <si>
    <t xml:space="preserve">German Suzdorf </t>
  </si>
  <si>
    <t xml:space="preserve">Aapo Vanninen </t>
  </si>
  <si>
    <t xml:space="preserve">Vyacheslav Vasilyev </t>
  </si>
  <si>
    <t xml:space="preserve">Kirill Yemelyanov </t>
  </si>
  <si>
    <t xml:space="preserve">Alexander Zetterberg </t>
  </si>
  <si>
    <t xml:space="preserve">Theo Ã–stberg </t>
  </si>
  <si>
    <t xml:space="preserve">Carter Bear </t>
  </si>
  <si>
    <t xml:space="preserve">Michael Misa </t>
  </si>
  <si>
    <t xml:space="preserve">Jack Murtagh </t>
  </si>
  <si>
    <t xml:space="preserve">Jacob Crawford </t>
  </si>
  <si>
    <t xml:space="preserve">Jordan Gavin </t>
  </si>
  <si>
    <t xml:space="preserve">Hugo Orrsten </t>
  </si>
  <si>
    <t xml:space="preserve">Dominik Petr </t>
  </si>
  <si>
    <t xml:space="preserve">Jamiro Reber </t>
  </si>
  <si>
    <t xml:space="preserve">Daniels Serkins </t>
  </si>
  <si>
    <t xml:space="preserve">Lauri Sinivuori </t>
  </si>
  <si>
    <t xml:space="preserve">Michal Svrcek </t>
  </si>
  <si>
    <t xml:space="preserve">Cole Temple </t>
  </si>
  <si>
    <t xml:space="preserve">Nathan Behm </t>
  </si>
  <si>
    <t xml:space="preserve">Ivan Fomin </t>
  </si>
  <si>
    <t xml:space="preserve">Ruslan Karimov </t>
  </si>
  <si>
    <t xml:space="preserve">Silanti Kozhushko </t>
  </si>
  <si>
    <t xml:space="preserve">VÃ­t Macek </t>
  </si>
  <si>
    <t xml:space="preserve">Matej Mastalirsky </t>
  </si>
  <si>
    <t xml:space="preserve">Jeremiah Mundy </t>
  </si>
  <si>
    <t xml:space="preserve">JaromÃ­r PÃ©rez </t>
  </si>
  <si>
    <t xml:space="preserve">Philippe Veilleux </t>
  </si>
  <si>
    <t xml:space="preserve">Roope Vesterinen </t>
  </si>
  <si>
    <t xml:space="preserve">Victor Eklund </t>
  </si>
  <si>
    <t xml:space="preserve">Eddie Genborg </t>
  </si>
  <si>
    <t xml:space="preserve">Viktor Klingsell </t>
  </si>
  <si>
    <t xml:space="preserve">Cullen Potter </t>
  </si>
  <si>
    <t xml:space="preserve">Malcolm Spence </t>
  </si>
  <si>
    <t xml:space="preserve">Bill Zonnon </t>
  </si>
  <si>
    <t xml:space="preserve">Robin Nico Antenen </t>
  </si>
  <si>
    <t xml:space="preserve">Samuel Boisvert </t>
  </si>
  <si>
    <t xml:space="preserve">Nathan Brisson </t>
  </si>
  <si>
    <t xml:space="preserve">Giovanni DiGiulian </t>
  </si>
  <si>
    <t xml:space="preserve">Filip Ekberg </t>
  </si>
  <si>
    <t xml:space="preserve">Kristian Epperson </t>
  </si>
  <si>
    <t xml:space="preserve">Olivier Groulx </t>
  </si>
  <si>
    <t xml:space="preserve">Ã‰mile GuitÃ© </t>
  </si>
  <si>
    <t xml:space="preserve">Stepan Hoch </t>
  </si>
  <si>
    <t xml:space="preserve">Callum Hughes </t>
  </si>
  <si>
    <t xml:space="preserve">Santeri Huovila </t>
  </si>
  <si>
    <t xml:space="preserve">Dmitri Isayev </t>
  </si>
  <si>
    <t xml:space="preserve">Mads Kongsbak KlyvÃ¸ </t>
  </si>
  <si>
    <t xml:space="preserve">Carter Kostuch </t>
  </si>
  <si>
    <t xml:space="preserve">David KrÄÃ¡l </t>
  </si>
  <si>
    <t xml:space="preserve">Albin Laksonen </t>
  </si>
  <si>
    <t xml:space="preserve">MaÃ«l Lavigne </t>
  </si>
  <si>
    <t xml:space="preserve">Brendan McMorrow </t>
  </si>
  <si>
    <t xml:space="preserve">Mikhail Melikov </t>
  </si>
  <si>
    <t xml:space="preserve">Zachary Morin </t>
  </si>
  <si>
    <t xml:space="preserve">Michael Munroe </t>
  </si>
  <si>
    <t xml:space="preserve">Tomas Poletin </t>
  </si>
  <si>
    <t xml:space="preserve">Noel Skarby </t>
  </si>
  <si>
    <t xml:space="preserve">Emmanuel Vermette </t>
  </si>
  <si>
    <t xml:space="preserve">Aiden Young </t>
  </si>
  <si>
    <t xml:space="preserve">Justin Carbonneau </t>
  </si>
  <si>
    <t xml:space="preserve">Jakob Ihs-Wozniak </t>
  </si>
  <si>
    <t xml:space="preserve">Benjamin Kindel </t>
  </si>
  <si>
    <t xml:space="preserve">Porter Martone </t>
  </si>
  <si>
    <t xml:space="preserve">Cameron Schmidt </t>
  </si>
  <si>
    <t xml:space="preserve">Shane Vansaghi </t>
  </si>
  <si>
    <t xml:space="preserve">Lirim Amidovski </t>
  </si>
  <si>
    <t xml:space="preserve">Jordan Charron </t>
  </si>
  <si>
    <t xml:space="preserve">Gabe Chiarot </t>
  </si>
  <si>
    <t xml:space="preserve">Jacob Cloutier </t>
  </si>
  <si>
    <t xml:space="preserve">Gavin Cornforth </t>
  </si>
  <si>
    <t xml:space="preserve">Zaki Crookes </t>
  </si>
  <si>
    <t xml:space="preserve">Liam Danielsson </t>
  </si>
  <si>
    <t xml:space="preserve">Connor Davis </t>
  </si>
  <si>
    <t xml:space="preserve">Arvid Drott </t>
  </si>
  <si>
    <t xml:space="preserve">Travis Hayes </t>
  </si>
  <si>
    <t xml:space="preserve">Jesse Heslop </t>
  </si>
  <si>
    <t xml:space="preserve">Florent Houle </t>
  </si>
  <si>
    <t xml:space="preserve">Matyas Humenik </t>
  </si>
  <si>
    <t xml:space="preserve">Tanner Lam </t>
  </si>
  <si>
    <t xml:space="preserve">Olivier Lampron </t>
  </si>
  <si>
    <t xml:space="preserve">Aidan Lane </t>
  </si>
  <si>
    <t xml:space="preserve">Xavier Lebel </t>
  </si>
  <si>
    <t xml:space="preserve">Luke Mistelbacher </t>
  </si>
  <si>
    <t xml:space="preserve">L.J. Mooney </t>
  </si>
  <si>
    <t xml:space="preserve">Shamar Moses </t>
  </si>
  <si>
    <t xml:space="preserve">Vaclav Nestrasil </t>
  </si>
  <si>
    <t xml:space="preserve">Isac Nilsson </t>
  </si>
  <si>
    <t xml:space="preserve">Artemi Nizameyev </t>
  </si>
  <si>
    <t xml:space="preserve">Bruno Osmanis </t>
  </si>
  <si>
    <t xml:space="preserve">Nikita Pavlov </t>
  </si>
  <si>
    <t xml:space="preserve">Alexander Pershakov </t>
  </si>
  <si>
    <t xml:space="preserve">Renaud Poulin </t>
  </si>
  <si>
    <t xml:space="preserve">Daniil Prokhorov </t>
  </si>
  <si>
    <t xml:space="preserve">Asanali Sarkenov </t>
  </si>
  <si>
    <t xml:space="preserve">William Schneid </t>
  </si>
  <si>
    <t xml:space="preserve">Kaden Shahan </t>
  </si>
  <si>
    <t xml:space="preserve">Brent Solomon </t>
  </si>
  <si>
    <t xml:space="preserve">Karl Sterner </t>
  </si>
  <si>
    <t xml:space="preserve">Blake Vanek </t>
  </si>
  <si>
    <t xml:space="preserve">Alexander Zharovsky </t>
  </si>
  <si>
    <t xml:space="preserve">Andrej Zuscak </t>
  </si>
  <si>
    <t xml:space="preserve">Benjamin Kevan </t>
  </si>
  <si>
    <t xml:space="preserve">Lynden Lakovic </t>
  </si>
  <si>
    <t xml:space="preserve">Ryker Lee </t>
  </si>
  <si>
    <t xml:space="preserve">Roger McQueen </t>
  </si>
  <si>
    <t xml:space="preserve">Cole Reschny </t>
  </si>
  <si>
    <t xml:space="preserve">Mike Aeschlimann </t>
  </si>
  <si>
    <t xml:space="preserve">Dennis AltÃ¶rn </t>
  </si>
  <si>
    <t xml:space="preserve">Poul Andersen </t>
  </si>
  <si>
    <t xml:space="preserve">Blake Arrowsmith </t>
  </si>
  <si>
    <t xml:space="preserve">Rasmus BaggstrÃ¶m </t>
  </si>
  <si>
    <t xml:space="preserve">Joby Baumuller </t>
  </si>
  <si>
    <t xml:space="preserve">William Belle </t>
  </si>
  <si>
    <t xml:space="preserve">William Bundgaard </t>
  </si>
  <si>
    <t xml:space="preserve">Shea Busch </t>
  </si>
  <si>
    <t xml:space="preserve">Charlie Cerrato </t>
  </si>
  <si>
    <t xml:space="preserve">Ritter Coombs </t>
  </si>
  <si>
    <t xml:space="preserve">Ty Coupland </t>
  </si>
  <si>
    <t xml:space="preserve">Bobby Cowan </t>
  </si>
  <si>
    <t xml:space="preserve">Jackson Crowder </t>
  </si>
  <si>
    <t xml:space="preserve">Michal Cunderlik </t>
  </si>
  <si>
    <t xml:space="preserve">Jacopo De Luca </t>
  </si>
  <si>
    <t xml:space="preserve">Noah Degenstein </t>
  </si>
  <si>
    <t xml:space="preserve">Alexander Donovan </t>
  </si>
  <si>
    <t xml:space="preserve">Masun Fleece </t>
  </si>
  <si>
    <t xml:space="preserve">Aiden Foster </t>
  </si>
  <si>
    <t xml:space="preserve">Nathan Free </t>
  </si>
  <si>
    <t xml:space="preserve">Jaxon Fuder </t>
  </si>
  <si>
    <t xml:space="preserve">Richard Gallant </t>
  </si>
  <si>
    <t xml:space="preserve">Matthew Gard </t>
  </si>
  <si>
    <t xml:space="preserve">Gavin Garland </t>
  </si>
  <si>
    <t xml:space="preserve">Dawson Gerwing </t>
  </si>
  <si>
    <t xml:space="preserve">Brandon Gorzynski </t>
  </si>
  <si>
    <t xml:space="preserve">Gustavs Griva </t>
  </si>
  <si>
    <t xml:space="preserve">Rihards Griva </t>
  </si>
  <si>
    <t xml:space="preserve">Jake Gudelj </t>
  </si>
  <si>
    <t xml:space="preserve">Hayden Harsanyi </t>
  </si>
  <si>
    <t xml:space="preserve">Parker Holmes </t>
  </si>
  <si>
    <t xml:space="preserve">Filip Holst Persson </t>
  </si>
  <si>
    <t xml:space="preserve">Bruno Idzan </t>
  </si>
  <si>
    <t xml:space="preserve">Jasper Inkinen </t>
  </si>
  <si>
    <t xml:space="preserve">Chase Jette </t>
  </si>
  <si>
    <t xml:space="preserve">Onni Kalto </t>
  </si>
  <si>
    <t xml:space="preserve">Lukas Kaplan </t>
  </si>
  <si>
    <t xml:space="preserve">Aapo Katavisto </t>
  </si>
  <si>
    <t xml:space="preserve">Shaan Kingwell </t>
  </si>
  <si>
    <t xml:space="preserve">Carter Klippenstein </t>
  </si>
  <si>
    <t xml:space="preserve">Tinus Luc Koblar </t>
  </si>
  <si>
    <t xml:space="preserve">Cash Koch </t>
  </si>
  <si>
    <t xml:space="preserve">Jasper Kuhta </t>
  </si>
  <si>
    <t xml:space="preserve">Jacob Kvasnicka </t>
  </si>
  <si>
    <t xml:space="preserve">Rasmus KÃ¤mÃ¤rÃ¤inen </t>
  </si>
  <si>
    <t xml:space="preserve">Jett Lajoie </t>
  </si>
  <si>
    <t xml:space="preserve">David Lewandowski </t>
  </si>
  <si>
    <t xml:space="preserve">Owen Martin </t>
  </si>
  <si>
    <t xml:space="preserve">Caleb Matthews </t>
  </si>
  <si>
    <t xml:space="preserve">Kadon McCann </t>
  </si>
  <si>
    <t xml:space="preserve">Jasu Mensonen </t>
  </si>
  <si>
    <t xml:space="preserve">Matej Mikes </t>
  </si>
  <si>
    <t xml:space="preserve">Ryan Miller </t>
  </si>
  <si>
    <t xml:space="preserve">Alex Misiak </t>
  </si>
  <si>
    <t xml:space="preserve">Mason Moe </t>
  </si>
  <si>
    <t xml:space="preserve">Samuel Murin </t>
  </si>
  <si>
    <t xml:space="preserve">JÃ¸rgen Nyhus Myhre </t>
  </si>
  <si>
    <t xml:space="preserve">Viggo Nordlund </t>
  </si>
  <si>
    <t xml:space="preserve">Melvin Novotny </t>
  </si>
  <si>
    <t xml:space="preserve">Noa Nsonsa-Kitala </t>
  </si>
  <si>
    <t xml:space="preserve">Eetu Orpana </t>
  </si>
  <si>
    <t xml:space="preserve">Hayden Paupanekis </t>
  </si>
  <si>
    <t xml:space="preserve">Jack Pechar </t>
  </si>
  <si>
    <t xml:space="preserve">Benjamin Rautiainen </t>
  </si>
  <si>
    <t xml:space="preserve">Noah Read </t>
  </si>
  <si>
    <t xml:space="preserve">Grayden Robertson-Palmer </t>
  </si>
  <si>
    <t xml:space="preserve">David RozsÃ­val </t>
  </si>
  <si>
    <t xml:space="preserve">Ryan Rucinski </t>
  </si>
  <si>
    <t xml:space="preserve">Veeti RÃ¤sÃ¤nen </t>
  </si>
  <si>
    <t xml:space="preserve">Lukas Sawchyn </t>
  </si>
  <si>
    <t xml:space="preserve">Ashton Schultz </t>
  </si>
  <si>
    <t xml:space="preserve">Maxim SchÃ¤fer </t>
  </si>
  <si>
    <t xml:space="preserve">Cooper Simpson </t>
  </si>
  <si>
    <t xml:space="preserve">Kolin Sisson </t>
  </si>
  <si>
    <t xml:space="preserve">Jere Somervuori </t>
  </si>
  <si>
    <t xml:space="preserve">Theo Stockselius </t>
  </si>
  <si>
    <t xml:space="preserve">Nicolas Sykora </t>
  </si>
  <si>
    <t xml:space="preserve">Lukas Tomka </t>
  </si>
  <si>
    <t xml:space="preserve">William Tomko </t>
  </si>
  <si>
    <t xml:space="preserve">Brady Turko </t>
  </si>
  <si>
    <t xml:space="preserve">Matias Vanhanen </t>
  </si>
  <si>
    <t xml:space="preserve">Savin Virk </t>
  </si>
  <si>
    <t xml:space="preserve">Mason West </t>
  </si>
  <si>
    <t xml:space="preserve">Dustin WillhÃ¶ft </t>
  </si>
  <si>
    <t xml:space="preserve">Ethan Wyttenbach </t>
  </si>
  <si>
    <t xml:space="preserve">Joshua Zakreski </t>
  </si>
  <si>
    <t xml:space="preserve">Alex Zalesak </t>
  </si>
  <si>
    <t xml:space="preserve">Richard Zemlicka </t>
  </si>
  <si>
    <t xml:space="preserve">Hugo Ã–stberg </t>
  </si>
  <si>
    <t xml:space="preserve">Max WestergÃ¥rd </t>
  </si>
  <si>
    <t xml:space="preserve">Maxim Zaitsev </t>
  </si>
  <si>
    <t xml:space="preserve">Wilson BjÃ¶rck </t>
  </si>
  <si>
    <t xml:space="preserve">Shawn Carrier </t>
  </si>
  <si>
    <t xml:space="preserve">Rafael Cloutier </t>
  </si>
  <si>
    <t xml:space="preserve">Oscar Davidsson </t>
  </si>
  <si>
    <t xml:space="preserve">Zach Houben </t>
  </si>
  <si>
    <t xml:space="preserve">Evan Van Gorp </t>
  </si>
  <si>
    <t xml:space="preserve">VÃ­t ZÃ¡hejskÃ½ </t>
  </si>
  <si>
    <t xml:space="preserve">Caden Taylor </t>
  </si>
  <si>
    <t>Tuomas Suoniemi</t>
  </si>
  <si>
    <t xml:space="preserve">Sam Spehar </t>
  </si>
  <si>
    <t>Isac Solberg</t>
  </si>
  <si>
    <t xml:space="preserve">Danila Semikhin </t>
  </si>
  <si>
    <t xml:space="preserve">Malik Saberzyanov </t>
  </si>
  <si>
    <t xml:space="preserve">Michal RybnikÃ¡r </t>
  </si>
  <si>
    <t xml:space="preserve">Yegor Privalov </t>
  </si>
  <si>
    <t>Adrien BartoviÄ</t>
  </si>
  <si>
    <t>Yegor Borikov</t>
  </si>
  <si>
    <t xml:space="preserve">Diego Buttazzoni </t>
  </si>
  <si>
    <t xml:space="preserve">Vincent Desjardins </t>
  </si>
  <si>
    <t xml:space="preserve">Isac Hedqvist </t>
  </si>
  <si>
    <t xml:space="preserve">Max Heise </t>
  </si>
  <si>
    <t xml:space="preserve">Aidan Park </t>
  </si>
  <si>
    <t xml:space="preserve">Dominik PavlÃ­k </t>
  </si>
  <si>
    <t xml:space="preserve">MatÄ›j PekaÅ™ </t>
  </si>
  <si>
    <t xml:space="preserve">Jan Chovan </t>
  </si>
  <si>
    <t xml:space="preserve">Kimo Gruber </t>
  </si>
  <si>
    <t xml:space="preserve">Mikhail Fyodorov </t>
  </si>
  <si>
    <t xml:space="preserve">Yegor Murashev </t>
  </si>
  <si>
    <t xml:space="preserve">Daniil Petrenko </t>
  </si>
  <si>
    <t>PLAYER</t>
  </si>
  <si>
    <t>CANADA</t>
  </si>
  <si>
    <t>USA</t>
  </si>
  <si>
    <t>SWEDEN</t>
  </si>
  <si>
    <t>CZECHIA</t>
  </si>
  <si>
    <t>RUSSIA</t>
  </si>
  <si>
    <t>SWITZERLAND</t>
  </si>
  <si>
    <t>FINLAND</t>
  </si>
  <si>
    <t>GERMANY</t>
  </si>
  <si>
    <t>SLOVAKIA</t>
  </si>
  <si>
    <t>NORWAY</t>
  </si>
  <si>
    <t>CHINA</t>
  </si>
  <si>
    <t>BELARUS</t>
  </si>
  <si>
    <t>ITALY</t>
  </si>
  <si>
    <t>FRANCE</t>
  </si>
  <si>
    <t>CROATIA</t>
  </si>
  <si>
    <t>KAZAKHSTAN</t>
  </si>
  <si>
    <t>LATVIA</t>
  </si>
  <si>
    <t>DENMARK</t>
  </si>
  <si>
    <t>SLOVENIA</t>
  </si>
  <si>
    <t>FLAG</t>
  </si>
  <si>
    <t>PLAYER_W_POSITION</t>
  </si>
  <si>
    <t>NHLe Multiplier</t>
  </si>
  <si>
    <t>Matthew Schaefer  </t>
  </si>
  <si>
    <t>Carter Amico  </t>
  </si>
  <si>
    <t>Charlie Trethewey  </t>
  </si>
  <si>
    <t>Max Psenicka  </t>
  </si>
  <si>
    <t>Maxim Agafonov  </t>
  </si>
  <si>
    <t xml:space="preserve">Dakoda Rhéaume-Mullen </t>
  </si>
  <si>
    <t>Carlos Händel  </t>
  </si>
  <si>
    <t xml:space="preserve">Anthony Allain-Samaké </t>
  </si>
  <si>
    <t>James Hagens  </t>
  </si>
  <si>
    <t>Caleb Desnoyers  </t>
  </si>
  <si>
    <t>Ivan Ryabkin  </t>
  </si>
  <si>
    <t xml:space="preserve">Adam Benák </t>
  </si>
  <si>
    <t xml:space="preserve">Gustav Hillström </t>
  </si>
  <si>
    <t>Roger McQueen  </t>
  </si>
  <si>
    <t>Lynden Lakovic  </t>
  </si>
  <si>
    <t>Ryker Lee  </t>
  </si>
  <si>
    <t>Hayden Paupanekis  </t>
  </si>
  <si>
    <t>Porter Martone  </t>
  </si>
  <si>
    <t>Bruno Osmanis  </t>
  </si>
  <si>
    <t>Eddie Genborg  </t>
  </si>
  <si>
    <t xml:space="preserve">Vojtěch Čihař </t>
  </si>
  <si>
    <t>Michael Misa  </t>
  </si>
  <si>
    <t xml:space="preserve">Milton Gästrin </t>
  </si>
  <si>
    <t>Jamiro Reber  </t>
  </si>
  <si>
    <t>Michal Pradel  </t>
  </si>
  <si>
    <t>Nathan Behm  </t>
  </si>
  <si>
    <t>RANKING</t>
  </si>
  <si>
    <t>Jan Chovan</t>
  </si>
  <si>
    <t>NA</t>
  </si>
  <si>
    <t xml:space="preserve">Milton Gastrin </t>
  </si>
  <si>
    <t xml:space="preserve">Adam Benak </t>
  </si>
  <si>
    <t xml:space="preserve">Gustav Hillstrom </t>
  </si>
  <si>
    <t>GAA</t>
  </si>
  <si>
    <t>S_PCT</t>
  </si>
  <si>
    <t>GPG</t>
  </si>
  <si>
    <t>APG</t>
  </si>
  <si>
    <t>PTSPG</t>
  </si>
  <si>
    <t>PIMPG</t>
  </si>
  <si>
    <t>BIRTH_DATE</t>
  </si>
  <si>
    <t>HEIGHT</t>
  </si>
  <si>
    <t>WEIGHT</t>
  </si>
  <si>
    <t>SHOOTS</t>
  </si>
  <si>
    <t>WIN_PCT</t>
  </si>
  <si>
    <t>PIMPPTS</t>
  </si>
  <si>
    <t>PEN_EFFICIENCY</t>
  </si>
  <si>
    <t>NHLe</t>
  </si>
  <si>
    <t>GPTSRATIO</t>
  </si>
  <si>
    <t>APTSRATIO</t>
  </si>
  <si>
    <t>Djurgardens IF</t>
  </si>
  <si>
    <t>Djurgardens IF J20</t>
  </si>
  <si>
    <t>Lulea HF J20</t>
  </si>
  <si>
    <t>Brynas IF J20</t>
  </si>
  <si>
    <t>Linkoping HC J20</t>
  </si>
  <si>
    <t>IF Bjorkloven</t>
  </si>
  <si>
    <t>Assat U20</t>
  </si>
  <si>
    <t>Farjestad BK J20</t>
  </si>
  <si>
    <t>Row Labels</t>
  </si>
  <si>
    <t>Grand Total</t>
  </si>
  <si>
    <t>Count of NATIONALITY</t>
  </si>
  <si>
    <t>COUNT</t>
  </si>
  <si>
    <t>TOTAL</t>
  </si>
  <si>
    <t>RELATIVE</t>
  </si>
  <si>
    <t>Count</t>
  </si>
  <si>
    <t>Position</t>
  </si>
  <si>
    <t>Country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</si>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</sst>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3" fillId="33" borderId="10" xfId="0" applyFont="1" applyFill="1" applyBorder="1"/>
    <xf numFmtId="0" fontId="0" fillId="0" borderId="10" xfId="0" applyBorder="1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9" fontId="0" fillId="0" borderId="0" xfId="42" applyFont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" Target="richData/rdsupportingpropertybag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league_and_position!$B$1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league_and_position!$A$2:$A$16</c:f>
              <c:strCache>
                <c:ptCount val="15"/>
                <c:pt idx="0">
                  <c:v>OHL</c:v>
                </c:pt>
                <c:pt idx="1">
                  <c:v>WHL</c:v>
                </c:pt>
                <c:pt idx="2">
                  <c:v>J20 Nationell</c:v>
                </c:pt>
                <c:pt idx="3">
                  <c:v>USHL</c:v>
                </c:pt>
                <c:pt idx="4">
                  <c:v>NTDP</c:v>
                </c:pt>
                <c:pt idx="5">
                  <c:v>QMJHL</c:v>
                </c:pt>
                <c:pt idx="6">
                  <c:v>MHL</c:v>
                </c:pt>
                <c:pt idx="7">
                  <c:v>NCAA</c:v>
                </c:pt>
                <c:pt idx="8">
                  <c:v>HockeyAllsvenskan</c:v>
                </c:pt>
                <c:pt idx="9">
                  <c:v>U20 SM-sarja</c:v>
                </c:pt>
                <c:pt idx="10">
                  <c:v>Czechia</c:v>
                </c:pt>
                <c:pt idx="11">
                  <c:v>Liiga</c:v>
                </c:pt>
                <c:pt idx="12">
                  <c:v>SHL</c:v>
                </c:pt>
                <c:pt idx="13">
                  <c:v>Slovakia</c:v>
                </c:pt>
                <c:pt idx="14">
                  <c:v>USHS-MN</c:v>
                </c:pt>
              </c:strCache>
            </c:strRef>
          </c:cat>
          <c:val>
            <c:numRef>
              <c:f>league_and_position!$B$2:$B$16</c:f>
              <c:numCache>
                <c:formatCode>General</c:formatCode>
                <c:ptCount val="15"/>
                <c:pt idx="0">
                  <c:v>23</c:v>
                </c:pt>
                <c:pt idx="1">
                  <c:v>17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1-4D99-8D19-91ED19E7B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763348687"/>
        <c:axId val="1763349167"/>
      </c:barChart>
      <c:catAx>
        <c:axId val="17633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349167"/>
        <c:crosses val="autoZero"/>
        <c:auto val="1"/>
        <c:lblAlgn val="ctr"/>
        <c:lblOffset val="100"/>
        <c:noMultiLvlLbl val="0"/>
      </c:catAx>
      <c:valAx>
        <c:axId val="1763349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334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league_and_position!$N$1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CC-475D-8037-73CA4BF087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CC-475D-8037-73CA4BF087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CC-475D-8037-73CA4BF087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league_and_position!$M$2:$M$4</c:f>
              <c:strCache>
                <c:ptCount val="3"/>
                <c:pt idx="0">
                  <c:v>F</c:v>
                </c:pt>
                <c:pt idx="1">
                  <c:v>D</c:v>
                </c:pt>
                <c:pt idx="2">
                  <c:v>G</c:v>
                </c:pt>
              </c:strCache>
            </c:strRef>
          </c:cat>
          <c:val>
            <c:numRef>
              <c:f>league_and_position!$N$2:$N$4</c:f>
              <c:numCache>
                <c:formatCode>General</c:formatCode>
                <c:ptCount val="3"/>
                <c:pt idx="0">
                  <c:v>66</c:v>
                </c:pt>
                <c:pt idx="1">
                  <c:v>28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4-4BDF-B441-EF6CD0703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top_10!$G$1</c:f>
              <c:strCache>
                <c:ptCount val="1"/>
                <c:pt idx="0">
                  <c:v>RELATIVE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top_10!$F$2:$F$12</c:f>
              <c:strCache>
                <c:ptCount val="11"/>
                <c:pt idx="0">
                  <c:v>CANADA</c:v>
                </c:pt>
                <c:pt idx="1">
                  <c:v>USA</c:v>
                </c:pt>
                <c:pt idx="2">
                  <c:v>SWEDEN</c:v>
                </c:pt>
                <c:pt idx="3">
                  <c:v>RUSSIA</c:v>
                </c:pt>
                <c:pt idx="4">
                  <c:v>CZECHIA</c:v>
                </c:pt>
                <c:pt idx="5">
                  <c:v>SLOVAKIA</c:v>
                </c:pt>
                <c:pt idx="6">
                  <c:v>FINLAND</c:v>
                </c:pt>
                <c:pt idx="7">
                  <c:v>CHINA</c:v>
                </c:pt>
                <c:pt idx="8">
                  <c:v>GERMANY</c:v>
                </c:pt>
                <c:pt idx="9">
                  <c:v>LATVIA</c:v>
                </c:pt>
                <c:pt idx="10">
                  <c:v>SWITZERLAND</c:v>
                </c:pt>
              </c:strCache>
            </c:strRef>
          </c:cat>
          <c:val>
            <c:numRef>
              <c:f>top_10!$G$2:$G$12</c:f>
              <c:numCache>
                <c:formatCode>0%</c:formatCode>
                <c:ptCount val="11"/>
                <c:pt idx="0">
                  <c:v>0.4</c:v>
                </c:pt>
                <c:pt idx="1">
                  <c:v>0.21</c:v>
                </c:pt>
                <c:pt idx="2">
                  <c:v>0.14000000000000001</c:v>
                </c:pt>
                <c:pt idx="3">
                  <c:v>0.08</c:v>
                </c:pt>
                <c:pt idx="4">
                  <c:v>0.06</c:v>
                </c:pt>
                <c:pt idx="5">
                  <c:v>0.05</c:v>
                </c:pt>
                <c:pt idx="6">
                  <c:v>0.02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2-4E4A-A881-1F7CD0383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790289295"/>
        <c:axId val="1790288335"/>
      </c:barChart>
      <c:catAx>
        <c:axId val="17902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790288335"/>
        <c:crosses val="autoZero"/>
        <c:auto val="1"/>
        <c:lblAlgn val="ctr"/>
        <c:lblOffset val="100"/>
        <c:noMultiLvlLbl val="0"/>
      </c:catAx>
      <c:valAx>
        <c:axId val="179028833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9028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Sheet11!$C$1</c:f>
              <c:strCache>
                <c:ptCount val="1"/>
                <c:pt idx="0">
                  <c:v>NHLe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F25C086-ACD7-4B70-BD23-6ACD95F133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B67-44D4-9B21-1335B4F0A8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906BF8-3565-46F6-87F8-45670FCF33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B67-44D4-9B21-1335B4F0A8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1FF7ED-7A65-45E7-B9E1-BF9E05889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B67-44D4-9B21-1335B4F0A8B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C1F3EEA-90C9-4053-AB73-1C908D645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B67-44D4-9B21-1335B4F0A8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3CD634D-F466-4238-9AB6-CA87288A33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B67-44D4-9B21-1335B4F0A8B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2F5297-985D-42FB-9C8A-CFE5377C6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B67-44D4-9B21-1335B4F0A8B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810BD01-9D19-4080-B0B2-B20ECEBC14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B67-44D4-9B21-1335B4F0A8B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229E238-E424-41C4-B939-6B834661D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B67-44D4-9B21-1335B4F0A8B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77BC555-8C97-4A87-BA65-4A4AF5A16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B67-44D4-9B21-1335B4F0A8B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66E741-3A38-4776-9E05-B4BD4047A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B67-44D4-9B21-1335B4F0A8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Sheet11!$B$2:$B$11</c:f>
              <c:numCache>
                <c:formatCode>0.000</c:formatCode>
                <c:ptCount val="10"/>
                <c:pt idx="0">
                  <c:v>0.9538461538461539</c:v>
                </c:pt>
                <c:pt idx="1">
                  <c:v>0.64912280701754388</c:v>
                </c:pt>
                <c:pt idx="2">
                  <c:v>0.48484848484848486</c:v>
                </c:pt>
                <c:pt idx="3">
                  <c:v>0.53846153846153844</c:v>
                </c:pt>
                <c:pt idx="4">
                  <c:v>0.41935483870967744</c:v>
                </c:pt>
                <c:pt idx="5">
                  <c:v>0.7142857142857143</c:v>
                </c:pt>
                <c:pt idx="6">
                  <c:v>0.625</c:v>
                </c:pt>
                <c:pt idx="7">
                  <c:v>0.41176470588235292</c:v>
                </c:pt>
                <c:pt idx="8">
                  <c:v>0.74193548387096775</c:v>
                </c:pt>
                <c:pt idx="9">
                  <c:v>0.57894736842105265</c:v>
                </c:pt>
              </c:numCache>
            </c:numRef>
          </c:xVal>
          <c:yVal>
            <c:numRef>
              <c:f>Sheet11!$C$2:$C$11</c:f>
              <c:numCache>
                <c:formatCode>0.000</c:formatCode>
                <c:ptCount val="10"/>
                <c:pt idx="0">
                  <c:v>0.6184615384615384</c:v>
                </c:pt>
                <c:pt idx="1">
                  <c:v>0.51578947368421046</c:v>
                </c:pt>
                <c:pt idx="2">
                  <c:v>0.44545454545454544</c:v>
                </c:pt>
                <c:pt idx="3">
                  <c:v>0.44169230769230766</c:v>
                </c:pt>
                <c:pt idx="4">
                  <c:v>0.43032258064516127</c:v>
                </c:pt>
                <c:pt idx="5">
                  <c:v>0.4246428571428571</c:v>
                </c:pt>
                <c:pt idx="6">
                  <c:v>0.40500000000000003</c:v>
                </c:pt>
                <c:pt idx="7">
                  <c:v>0.38823529411764707</c:v>
                </c:pt>
                <c:pt idx="8">
                  <c:v>0.38758064516129037</c:v>
                </c:pt>
                <c:pt idx="9">
                  <c:v>0.37894736842105259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Sheet11!$A$2:$A$11</c15:f>
                <c15:dlblRangeCache>
                  <c:ptCount val="10"/>
                  <c:pt idx="0">
                    <c:v>Michael Misa </c:v>
                  </c:pt>
                  <c:pt idx="1">
                    <c:v>Porter Martone </c:v>
                  </c:pt>
                  <c:pt idx="2">
                    <c:v>Jake O'Brien </c:v>
                  </c:pt>
                  <c:pt idx="3">
                    <c:v>Benjamin Kindel </c:v>
                  </c:pt>
                  <c:pt idx="4">
                    <c:v>Cole Reschny </c:v>
                  </c:pt>
                  <c:pt idx="5">
                    <c:v>Carter Bear </c:v>
                  </c:pt>
                  <c:pt idx="6">
                    <c:v>Caleb Desnoyers </c:v>
                  </c:pt>
                  <c:pt idx="7">
                    <c:v>Matthew Schaefer </c:v>
                  </c:pt>
                  <c:pt idx="8">
                    <c:v>Justin Carbonneau </c:v>
                  </c:pt>
                  <c:pt idx="9">
                    <c:v>Brady Martin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B67-44D4-9B21-1335B4F0A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127423"/>
        <c:axId val="400128383"/>
      </c:scatterChart>
      <c:valAx>
        <c:axId val="400127423"/>
        <c:scaling>
          <c:orientation val="minMax"/>
          <c:min val="0.30000000000000004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28383"/>
        <c:crosses val="autoZero"/>
        <c:crossBetween val="midCat"/>
      </c:valAx>
      <c:valAx>
        <c:axId val="400128383"/>
        <c:scaling>
          <c:orientation val="minMax"/>
          <c:min val="0.30000000000000004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2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NHLe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3FF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1-4180-983B-386F9E362E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Sheet1!$K$2:$K$11</c:f>
              <c:strCache>
                <c:ptCount val="10"/>
                <c:pt idx="0">
                  <c:v>Michael Misa </c:v>
                </c:pt>
                <c:pt idx="1">
                  <c:v>Porter Martone </c:v>
                </c:pt>
                <c:pt idx="2">
                  <c:v>Jake O'Brien </c:v>
                </c:pt>
                <c:pt idx="3">
                  <c:v>Caleb Desnoyers </c:v>
                </c:pt>
                <c:pt idx="4">
                  <c:v>Matthew Schaefer </c:v>
                </c:pt>
                <c:pt idx="5">
                  <c:v>Anton Frondell </c:v>
                </c:pt>
                <c:pt idx="6">
                  <c:v>Roger McQueen </c:v>
                </c:pt>
                <c:pt idx="7">
                  <c:v>James Hagens </c:v>
                </c:pt>
                <c:pt idx="8">
                  <c:v>Victor Eklund </c:v>
                </c:pt>
                <c:pt idx="9">
                  <c:v>Jackson Smith </c:v>
                </c:pt>
              </c:strCache>
            </c:strRef>
          </c:cat>
          <c:val>
            <c:numRef>
              <c:f>Sheet1!$L$2:$L$11</c:f>
              <c:numCache>
                <c:formatCode>0.000</c:formatCode>
                <c:ptCount val="10"/>
                <c:pt idx="0">
                  <c:v>0.6184615384615384</c:v>
                </c:pt>
                <c:pt idx="1">
                  <c:v>0.51578947368421046</c:v>
                </c:pt>
                <c:pt idx="2">
                  <c:v>0.44545454545454544</c:v>
                </c:pt>
                <c:pt idx="3">
                  <c:v>0.40500000000000003</c:v>
                </c:pt>
                <c:pt idx="4">
                  <c:v>0.38823529411764707</c:v>
                </c:pt>
                <c:pt idx="5">
                  <c:v>0.35344827586206895</c:v>
                </c:pt>
                <c:pt idx="6">
                  <c:v>0.3411764705882353</c:v>
                </c:pt>
                <c:pt idx="7">
                  <c:v>0.32</c:v>
                </c:pt>
                <c:pt idx="8">
                  <c:v>0.30261904761904762</c:v>
                </c:pt>
                <c:pt idx="9">
                  <c:v>0.23029411764705879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1-4180-983B-386F9E36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19434416"/>
        <c:axId val="1319431536"/>
      </c:barChart>
      <c:catAx>
        <c:axId val="13194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31536"/>
        <c:crosses val="autoZero"/>
        <c:auto val="1"/>
        <c:lblAlgn val="ctr"/>
        <c:lblOffset val="100"/>
        <c:noMultiLvlLbl val="0"/>
      </c:catAx>
      <c:valAx>
        <c:axId val="1319431536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3194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680E9C36-C43F-45EB-A5FE-34A2455DAFC2}">
          <cx:tx>
            <cx:txData>
              <cx:f>_xlchart.v5.2</cx:f>
              <cx:v>Total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7HzZctxGtu2vOPR8IecMZEf7RBg1kBQ1UZTkbr8gKFnGDCSABJDA19+VrKIsFt2U3aEbPhHXfqGJ
KgCZO/ew9lqb+udH94+P1aeb/jtXV83wj4/uhyeZteYf338/fMw+1TfD0zr/2LdD+6t9+rGtv29/
/TX/+On7X/qbOW/S7xmh4vuP2U1vP7kn//NPPC391D5vP97YvG2uxk/98ubTMFZ2eOSz3/3ou4/t
2Fh/e4on/fBkc9Pc/HLz5LtPjc3t8nYxn354cu8rT777/vRBD176XYV12fEX3KvYUxlyHSkiye1/
7Ml3Vdukx48DrZ4qElESSfb588O7X97UuP/r67ldzc0vv/SfhuG748/f7ru39t8u50O7OWx80/pl
bn683df39w37P/88uYCdnlz5wvanZvnaRw9M/+PLH7dYx9+mhyc+MPT/W9OfX7z8hpbn6qmUmodU
C334757TU8KfhpJzofndaR+dPcubR2PvP/j64bZTVz9cfeDpL/96T99fvHz+48vt3ea/QZbhT5lQ
Yahk9DmLfJFlmHyqGdFUqsOnhN69+mD3fd5UN80vdxd/bz2/b/nPN57Y/vP1U+vvL/56629+3m3O
L76huwv9NBRcE0Hpwb5w6y+sT+VTzpHiFT2a/8T6m/XTxyz/b/z+7sYT639+4Kn1Nz//9dY/2715
8ePLfz/ma3+uwkr6FK6to1CRQ64J71ufPOURiUgYHUPjxPpnn/r6plkeW8/v+/7nG0+s//n6qfW3
u7/e+s9/fPv+W7q+VE8jQZSI1O9meiZ8okdaoidWf35jp//G5e/uO7H53eVTkz9//9eb/Pr5q/c/
Xn5Lo4sI+YZSGPY+mKT6qZAsUlzpQx46Mfp11U435X9j9t/uPDH8bx+cmv768n+B6efcrp/6r9W2
P5dvBFyeUIZ8/7vZPnrKONFKKHmEPkhHXwL66z+2pt/POfduPj2KLx98ehqb87/+NN68u77+lmGg
xFMFZyc6+t3Er0NEieQkBPS5/Q/B8uVBvBmH4b+Jhbv7Tsx/d/nU8m/e/fWWv/5pt90B936rzkrq
pyoUOmSSHZw8ul9yxVN0s5GMwrsYuHv1AW5ez59++dTcXfvjaPPuvhPL310+tfz1/4J6e/3Txduf
d2++Ldr/OwM9JH5u8+UpJ/SAYfhaf/nnKsHfbe59Cu6Bue/6k2+Vd/5utA4s5x9y9s89+Leyvvqb
ZLjlmP+Q9T93gd/K+n+3uX/C9+/A2Lcy/t9QE9rKH/L73xrCb2X7v7vdP2j6OxLkWxn+b27ngch4
inDuWo9vZvL/jxqr/ywkftZTtzf2ZncrxH6hJT7+6V2SOrn1sdb3cHgXv/zwhOvbXv0ggvon3CMM
7kuxd9//dDPYH54Ekj1VYPkh5XIJtZcztMTzp9uPqAAP17S9zX54EvGnVJAoglygBf5PgZQY2tF/
JCiaajyDSKX8B/Kzzv26rZa0bT5v/Pj7d81Yv27zxg6QmfEKc/iaX5gII0Ghv1EFBkQrGnK8x3y8
eQMtHd+m/6de+tw0Ikp/oiptZh2bdZgU2REWRmGzKZsuTZs4GOek+xA4uTqxyTNWNW5fGjPm76dc
zS2LZ5lHnd3amiZNvR0tS5p2l3ZuLpaLKbCp7uOer7IWcWTHSPebMkp4ys5VXYJ8OROKdWEVm6qe
udmkadgSF1fp2HXprsjmCutKiWRYVxrMLNNnQ1pw1ca6qxM2PatdYsp2F4WMhFd8rtMo3JQLncJf
+rak7TtBE7+6JiD+gapvCV7tsnSqq3hRtsLXpaxTy86DoUzC64CX4TBswy6xhF6ufG3G8KxMglbI
fUS1NPWLtDGF+aUnnI7zfrVz68JtIcYkDDddEk14ftflwTQ9j1zVwAiltQl+E0Vb4G2dFA223RlK
sIS+65wIziqX06DbqJH49efjmGPbWcFk9+ELb/ydM4eznhx5SBUTOhKCSnFLDn955H1ppaqKuX+/
8t6l4QWXIlnnZ6SYJyW3XdYqm+1YupbLfNGO7WrW68CWsy3OaZ1IVR4oxENw/M5y4PD3lyNDSTHW
wGUkoUvqEw/MZWaZdi55N4AuhWu4gqQu21I1L0G9M8p5U01zVpvsKmCVUdNzl4+YnNg8bhYKwvVk
IQhLRQU4WUjOkY/ML+2yRnNejGYI34Vt2cr65dQPzVSc9X2ZK3GlcSCJitMR/litMSvXru3joJso
XCtfIjEv+2Qd/Y9pXvScbevRSEtfhcW08OBV7aop+tByO6blC9cmvHwR1SVVV4/vQp1uAuoWDckt
oal4GJH7m5CQ2jsrzfLOsa7IZKymlcOMYpxbvZxlfOj49EwHzdC6Nn781ZDnT18OJT/iisG1KCOc
ifsvr3sqxmzl6TtVq3FJ3o5TXYbd3g6qwxkmvPIvD/PJx4Bo+7pgGxIMk+5eNKscGv7SsBVzQXGW
pz5Sp4lm6xyPQ0u9X6RB1tttn9Gw0K/asWZMnqmx8elknrIWz1R9t4QsZnQNeRa30zrpfyd1WTjz
xjS6QBSLrK+aOtZyDITe8wp+rePBFInq9gtrpQ/cYaiwzMUtIZ6suRmRd5apH7Gieoh8VAZ57nNS
EjiFwyca7tRv+smVdtjkYZT14cZ0o49tzsIFn0WHp0yd8o8mtsixLycGn1icyWpcjJom9dtzjd9z
kWvEvWuHDi8XLaUi+5jk1TgvlwN3yWziVjWk+4Ak2sDCzbAiU+9WMmTMbJOKKbqlJifZ0sS9rgte
xpZGockvlnSmKrwqTF7iSBoTplNyZcqxUcFNe0iQVZh2ODzX2cqZf0/UVng0XxrY+ydSRragz6uC
tWV5XiSsLVwfrwGiAQl2nSy+OpvKrzoSicG+dJFOwbWYrM9q9WGdXZDPwXVjBvjqtpVhmhUbtrC+
pvulmslA43xUldRxQ5JxIDszzLz7oAob4JiOj0r9XJZ6JQ8Z1dm0dW/qmgzzrkvLYUrPZF45y96O
becPN5eKFtVPdpqjqIzLcKZF8qzMGu9nsx21Gi8ZWQbkmCZhKUz6eGzIB0k3VAKxhxKEUovgOAmN
TCVkWNfIvm9Hka/lJllX3TWbY84Lut7BZGoqVzjN3BQUP9qmm7G641d4ng9dt+VFbYMrzSJfrHnL
epyincN+vp76hNTDdqz6El6lM+ajzPSYNjiTdZEOXexK3ktxXVAn8zSPiR5MK69tK5ld3xBXDOmb
2RXSqedduC6ErrFkpgvHS34ooIwPsnzRkjDFCw6/UE68f7cHb6fTQnv6sogKn7OlmIJljmVeT/CD
fpHdELw2tK2IUXEzTK3NfjpWO+rYgh0HqSlGvekCTeZuE5ilwXmgPBbYax/maWI3qShSQvZNkY0s
fJ6OUT98JDKYEbjUSoYay+k6mmAbVLYb1DNZijTRu7qma+POakkbrvYlTXxQSxOsrPhqFryfBCOi
NIoqQf7jXCETn5y0qQVHTpLldahW0ZJ9nUxLmW9YA+dkm0KG3kSJEHWRb6zTVVfEES0yKi/5wmdk
5bXtSC7+ZHXz2heKmtKaMM0eAr01N0zmS96/k5bN2Pw6tf5HNXTJoF9YM0nzBsk3apGvLRnc/FFX
OjTLmWPRnAUfF2JJUb/Q1I1cnbG5nbpo0yTVhOpSu8YWLu76pBDhiyAqlLjo06Id8oP4+x+xwkmJ
jiiT0KzDCIOSGnMcp1Hk5ByMhnXsmi59lwabfHJrmhdxCWzbFfsmKWTHL1gw29mc9Qthgr19PJBP
0ApWgDimGFTghPhgPgUJfU/lvHbzNYB4GcqfZuKcXPaBpjVcvgx5OS1xpnqLs6aR8KcbhjVf3EGE
+o+WeLgOzSTmtFQkpBAPLFF2TNSq68z1ITcyOfiEjMhH2d/bhDgcy1wx7QMCUQ84YrPa497HzXEC
N9DFEC4izJRJrEawU2cvytH2meIDDmQI2rqPUaoDPsYOQ6Us+lXZoh7Ky0K4MExfPP7qBxbAi4F0
QkHgCrDCCW5cl7Yv23I111mQK9O8RrIIUU6mRAf4cUw+vBn7pb3g2TQt75OEyqr9igUAnU8CnkpM
zCGqQgb3xJmeBPxcRe1Q1tpct9noENv8EGBZ0eD0zitrkc7PorLtEW5HEFPXSzNPz7M2KWYSl41c
ebGnZeZTdhkQYMN8zFHyMit9QRBG3u7p8GAOIJkNF3O1JEO6mTMn+yjOOhNY9zYPgnYsXtmktm2w
I2GpNLuIRCZKdcmayQONORGq+yCDyAOHPlzaoN9WTKR5/ybVkfdiQ/qxWJ6hQ6qmPDZBgqnlfZER
hqXkh3bM6r72QEjNs69Uh/RfTPC+D0O/epAz6LkrhueTdDxPzkpKfNGgLE+5iqHUYyxiz6Zhbd81
bu1RY2izCtT4QwVsSb/Y0MSyKy0+K5uqxmJFK9FqXa6rbxP3hCZBQn8KpKzKl03SWupeJBWU6H5j
ixR73Etu0dM870299nlslyQh+T6JkmTS8SxKM3VbETWumOKoGtViN2uhAvMOdmlRadfcH/Ye/WSJ
JaxSZlhCe8Asc18zGcT5asNs2SDh5/hsZRYZ72xuha9XZloJlpKPq8DCqkiuaANV1Gd4mHRLhq+w
Q6sa+BmRfnO8gSKs4SgNai6aSWA2b+CELykeHUYqB0asMwpINVnR82pLikm4+hyF3iPAZgZcABY1
TuMHO3jU0CgPtKxTFeppZVDhyY7KBCl0B0DgazV1QYDXCZexvt+vOWyV7XndLKks46YWZTX9y4Ws
XNLLcWwxtL5hVREm3S4fW+ARYrVcy/0wNXb+tUvCW/RO7QIbBUXbFnMcFWVC+CZtJotmKkgb+Lji
eRENm/AQGqtVK/KTXUtuLImTrJ6i4Hm9pn2uyjgdlo5M2zwoouzXGv0Am2KmFdfDlajs6sJnvdYe
txWNWMP0vI6aqh1srKccueN9IMg6dc+CAmWJxlVDCoDs3g2cjPtkqNP1UrVpmZuXdbI4vVwjYtZ2
7bZ1IhKdnZFK5R6+MtGt+TZI0MrWF/QQTyS0FvasU1PLaVtMvMU+AdM4U9sl5yVeFKa9bxSO3c3x
vKnKPDxqDnBKyNA/5ViVgzHwmVuHSwCTHCD0n8yeEQNEoZhOAlSR+rRV66qOzqJpszeH+gHGANCO
Y0fuSs5uQvUSavadiAjKDH1kG06I7cfX8KB4YPADZQOjISLCUUU+w3/BPXV52BZTH0xXhI2Vu8pI
q8oXS4Nm4n3QcPQ6+0ZnFcra468Vvgf+gvOKKN4m/JQnhkG1lKd7j8xKgjac02v8Qca6Lh+GLGsy
sZ3Q7nf2XR3JUaVxCPaqDOKqHSmKS5FmGidYFSnstZ+IlOisLJuKYtjUaz3M4kKkQRqSM3gxL27Q
WPpcsOazNe0rPYke58iJoRqJu88lkBRPkzJqNtEaBhW7UmyN8muyUB+psgwWsC5JM4phn/Qj86B6
RuudxUf8mE6ZA6g8LmtYBo2yLwrqM0IVBLrvr6MlYKzcuG7s2mpLm6EgS9w3ehC0iRMg+iLcFWu0
UoF+tiF98pX6fGvGe2bGmVKG2R6QmFQrdkJFFKqeZa5t/ybLEx2lZ7TWuS7ALDHjgt0s3JwNL2iX
DZpsKM26sN0h5ZWLvNRlYtf1nc6CfkzPZ7MiqHZ1V4WR2dN0Rn9wPjDJYalsLSjsgOKR2GIT0Kqb
3qSL7HGAXUGyYj5jRvQl3adZaEZ0meioaXWWo0IYvq14wjPylVZPyBP3whiZVqBhMEgMBkac4gGq
unlOVTW+0c2qaH9TONEDTuf9MCKseEvx0phG8wgHafKF+XNsxUr7bY60Fr21LhW4BrLMEwKUDIgH
g9YWX2iNm8NiS5aksyWohtFzO8XhwSLIiqJ/ZkfqxLzTQQ9ni1VJkMYuQ01Vne8ymwImXqhEL3CX
eho6GNs2gS/6lAdlLj51YaCcvKRrjpWkxris3w45mKz5mTPzUlY7EpS9iGI6o9gnG5Mx6kwddwnR
Y37lDAc/eg4iRU/BPgTIoSzuBj3SKI0lyvpYNrFbFn/Kxibr7d5tTskeKbJWzVeasdN+AX22AjoF
UCQRw99XnWDEYnC5TpZRX3GRT5P5F4iT0l2tGU+R0jw0RJHMiknCGo4JH1GPp5rTDAfCmcAF0PL7
buUBSm87lLSlrKMrBFu1vpeHlLrwKoQLsKya8Eb0SUi9f/q9XDKqdRhqIckppyrNrPJZrOKKiADv
FWbwdPnMWl+GBseRVsJKUlx7/L30hAGMmFcTtN+x9iLHaXtUYbDK9fO6Xk0Uro892q7m+ebYFaAO
ZKx91tZhGAa7BaSHka+7Cq1xHvdFttQDmARRhP1Fm7mOLjEbADf/BSYnmufxKx0U9bj8y/zEGCXQ
DDCjqwgWe5qftCP1mAueXbkkGtGMR2XmHUH0aoh+BtQqUr1lRZ3074ppADW2adLFFR/RZo9oKY4d
X2JmvZpNltuqaLacm6Cbt70JvaEft+0JgxQxhnZTEg7rRoqBML9fLYeOFJFravlaLotDIlF55r3I
Cb7gN3Nbn/O508VWspHVyxnp8xQFvGQ8Qfv3+GIeODZjKorUcYA89APmX5Zuj8ZsC0njqlFjjlgi
o/AYlsshxLuGaAWOGJo5X98//l760AoCf0ODoAolQusBu6JTl659L5Bpwi6wF00/eZa7aVyXlBtm
pWdp17Ydp8hD/Kwtr47QNh24LxhWDwlQ1xwtvn+RNF+x7CPxWZtOLSPYGOf5ZjYt6Zi/pGm22nUb
uroFPhPtXMr818c3JR94Io9ABPuzpR6WnYarFku2yqmYro7EtzatVq9G2i1RtsvDVRlzPoEzXptt
U6quTM/zhg3WbBSpPCxJh7nDbmzPKBD3hPawauHHYAXfrEaESbAB+a14sCF2AEMQc+E0K/edcqQK
4rDOZDlehFaokp8JG6DHeDdxTLUHuwMmY7P0XHguMi/Q9ODObn+Acxj+na2RkqCAw6FI3S5ciKn4
mQpyIZc4aRSZml1VZizSz8ZussH12tpK2A/H41iXyRN/67j4gxuGpuXoEgVtU2wurWjV76cD/Q8i
s4Y3Hyn7ymUogdsRWlwboUU1qCnPK9769XVayWU+Qzsd1auNTRmJJrhIa2JaimbDoenYhBPNs/4r
2e9BtYEcyyGqKcBaDPefFn4ls3QVYWmvpob7CF1bENwfqizRHriZ3NswpFViL4a8lF9Nvg9f74OC
aiI9IwFK5H5MAmvlBdQUc3VkjAVrCOpLOUYK789vlUQhS45VVGmBQ//K9tmDBUhkfaUkRGUAigf7
z6woCrp20+tUpb55LSrgN1DRPB2LcSPnZHV6i+WsaIE7MDs4QLYK+Mgu0F2L3u3YAgds9vTsiISM
i4kJvFrSHKSXY9e0tBq+lAyyJ2Fsm3QaiziQt289elYtKi8l9eloa3m+hFNTT7EmdizU1tIlDEwM
KgBZI4+rvMnq4CsZ8kGiUqBc8berkKUh09NT6OEqVbIBGvnrY4pC1ydw5EfgzsEKdB/KJUMOU6rh
8JZFZY27muv+q33WKSDFX3xG8AcocyGLBDsVNhPqKpkulXtbNzZIZYxchnfM5VghVesI/vh4PqOn
DZYIPQIIpfBipAZTet8T50CqtE3G9G0mkpzzDSUQQXlMF5CEgIxtpqebWYR1EtvBJh20fuS6ym1K
AiqojzMDXexrwfmg68OsA0zg8SAkGPKgZA2uskvb1tnbVKc+kyy85Cj3JaRKwN8DQJuhxbkrE4yw
Se2IB0jrbZ1BWRPlC5kts6+8oIJgRrVKkBhDHvjTOyTKOuX1+j4sBlaYszXEWbzp5gQq/2aoaq9q
HwBoB+yMKBzUAjR6lA9zPng3V3UNl6ioBvKIs2FaMOVQK+ihsQlJEj7vdGPJskmD0MjtILkP7S7M
R7SXzZjXaJanubulk3rt8SwVNcXyojHwPb07cKSPH/cpFkDQQ7vH3AMFItCSnLTxo6U50ZBjro8N
fN2Hdtq3OZmSPRiApShiaRDeXwNE96um9GqagGpH4N1Itg8OlJklj5Kwda+XgGhnPjUJRK7qPTSo
urx5fIugteGyv4FF/JmKYixUIUccMepp9/suLdzKohYl9XXWtphWiUsQzJzEmTSmb7YyE5Nrz2tm
PS1YSgL/SVNDC7lJ5Oh/mCpp8cUE8jFOjJPeBdcHXmeifPHfu9VJZYKZGbmRlKCHxykLpX5WbOS4
ViDLoNsD6+v7x9EKnWSXAmC04M/szB1h23HS/lEojSuWEUGFCK7pAP2r39BiHKf3M82L1e2mYjWF
3dQBGMQkzg8LDbLRbyx0zN+cpCSsXmYVWnd2Uc89CPCtWVdIbXEJWsiR2Dk+aLzzoK820I/6ZC/7
VOvqXXMwxIyuyC0/1Q5EjNgwakfCX0Egn/LlWV0MSo17q50U3aVyA7ThqxSsMjbQiK4bBCZ1ygw2
y4faT4JkGg1TE9NuWnN3vpDCF7IJ+F3V59INRmQQ9BREzI0AdKnyHZduwqozlnRj+TyFmIoDWz2H
Si4ywIA1eV0JldNi306iStaNBWwFc51VM7jXqwSis/o5qSK/lJw3EjJZCTYKJel4BuVagkCMAbG6
JnlzjGNNSgXuuSnnITO7jvOV85cjsZFxG12zFAQQL+mKYYygT/36VpChGHeiuprrBIDW+iMPnN8y
2NG56OKBgEvm22woA5w8Ur0HEq1soaEfXCgAUsLBsIbqMdgldhFLvW2hQfbZzrSigxEFNQM8FP82
Cq+D8zJZUlw86kSux58wJs9yAtjtzjEvAeFsm45BOKQvyMQwmBD3SQpq/axc8mkMXxrSOZe9zRJW
D/17pkqJtxuw4bCGCUc5LxcQa+GZF7npvL9XkfCfTXzRYmNzY+nzI0jBYAUg0wtni06eB4V26S5l
YlD5q6LLSqxxzKXBrV+J59sSdC+eQ6QsRDUXFLUKKsj9eMbb8U8kuKp9PQEJiH67YkAp4HFfy7Rr
4q5pHaAjtwoixuYwjHGc2ogO81lLNlJZgxJumZ8rYcqkXfg+wHRKlP5rTuA6bUy5CjS6wQMxjeEQ
SPEdWao62fQahFy7RYcTNGFciQyzHRfODATWnaD7eRlp6HxBOM6/aZKBHHUyQRnKkZCR79fDxJ7E
I/C9bBrwx9cxTXJHu10m+iCoYwNBPD1L56CEWAohR6P1Qd/AIUVEyVLhtjqYPGuOfzHHywdHAb8r
mgpie9z24PVAqeeNScIdROrZ2MuKUl7ruxsXVnVBtEksPLbedN0ULt02sqvAD8mFjep4peHc/HSE
cSk3U232jst6cnEbwOsxSHOAeBkrfcN6UIKOgzcsSvxwjVz7pH+1mhLDanGUlAYDKk2huwyr5AeV
ox2yvK0ve5+JM6CpxYPHI4Yc1jQJcrsJ6tFzasiddZu+UsrWPbzT6MlCoznix+NQSCEHsXavC7FK
2p2Xy+BFKtYtXohDk8P7ZCsnMFr5GSiCBbcfZ1uSA3jtGsdxiEcB7zhhxAzgEuo+gURiNjxLMJwX
W9Kp4t8DBSPZ7Ngg16q9aEoAmHBz1A00XG7hGM0MMLfw7PFIABd2WtnA1CAh8hACJpjLU7AmMquA
vWz6qklbqIg7VKaoafeoSrDAbgAbARNBVPRJZ62gIb08RrNuM1NH8TIgmdUXLOpKWcSGjOP43CYy
aPaJkgXuheUcmGY+ZU3Msz5b3w+YxgD0AiEL5muscj93OC+9f4NXD91VKDAAhHkYXftrWiReiaBJ
4VUb09q8FpshAIpcdtMIxhEDVmPvH6JGgyY1LoeMdh8EswBjtahLPKpDHgEz0USh78wK9L1g9TFU
6Kf3MBnFAZW6ufDkRTATEEHoom+Hz9BoYY0FQbS/QqRAZ48b9MnLcxZqDMReRkHQI5dXU3U74uZS
voybIXVJPsalmwCx9yMznucjcsBIF5kzNPtXHGJseW1mDMdeHGCgq0sv3ed+QKWF5IZZnXU/9mnd
1rujflBajJjlm2UMBqjGDsdgLg+41Qjity9d4McgorpXeftsmpH62m0/1egr2qCMstnFZAWfMV6m
a+3B7VBojxVVqZBWBDELrqmKAEZAsL5lw45cZd9NJbDlQKtUhReF6jyYtY4RVKnQdU22BYVd6fNG
J1Qvzwra31JPhwWHHY2wLNtHfgx3wKwk3klIOXjDsSEJRVw3VdUDwmbtkoiNzMoxYHFb8DQdX0nS
YFb3LJpJUbE96zIB8nguhee+89ClWNdyMN7Y6AmVu8xLl46bEDOIebBnebV4pr0NF9B2dsRn7LxI
x1mnV/k0m7S/YEWrsosMk8mo8WYdR7wATulgUhKIAncj+XeABosOoJ1PBiItaTc5SYO+f98r4xm4
Y0GL+NR05eUSJg0WRlvkV3Z+NCYGU8Ta7yJISqvdI7ojxHq/Bh4NHG9nZBz6Nub4UOSbGoJr+yoJ
e0j7umJe6sC/omGwLhfVXi+0znPMG2dVaN4see2U2h6amLBJ/AwI8iVc7PhLW60D7kW760/dCpc7
jLvdjvAchZSSBlFKzimLVuvicaHGZPspAn16bUCmlYBTkvVem1LMTzC0Qds1/FKmtMnspjyoZMdg
JHkTTmFsupQGZtsuxMdLejgwp4R3skMnqg10ofK8HyvPW8bDwdfGaRUX81IMdXTJxKqmdNm2ZXpb
mI4Fo5pmryBQi+nR/VQRJKQ9iN5cdpshK3hyDQGDzuRZB4Z5UbvAYFyh3R53LOfeNDZ2o8P048u2
bXxKQjNYWrZp1Tg2H6rbNDIjLJEPUAaMc69Rk8NwrGKk6zWJLiuDAubOwiyF3BbnpM7KZ4YFojPb
CmPmk35p0Y/AJ+0k/XkVkeqgwc8HgihYOj8+pSV8EW15BMkRo0Qzjuk9sSstVbY5ajXTRDzpfFT/
2LpIJFZQiZ5mpkgokJka3flMvUBXwhkfZ5DLfvS5Jyihd2KmGnvEIo7WW20wYMup6ch4sZoheo1J
DJluprnxy6GF8MzufAs56gTcKHiacB4psEbYdIzsWlphxhPzucnEUwCCPm/KeBAsKsx1mOLIyK7E
P5CxNLtyHNNwfHbHXIMdxLqTKPARWSa98QF9ECe6JPOJiTcVXfZ5rZy+EWXPkJ1YqYWKrVq6dIqL
YQhhVeqySU3F5hhmczAnAZdxPvcr6KbYFX1Oq9cGX0NLGtNDLE9RrqC/5m3pPZiD7ZfhRe4iv0GM
zxIMvfYMKJ7cjV6GKzR0VsayynpcNZPOvesXBJVoH+Zod1Md/1/OzmvHblxb108kQDncaobK5Vzd
yzeCq9tLOUtUePr9UaQ32mXAvc+5Mpxqakrk4Bh/Ep1ANt/13owqNyxXiZCWW19TClK+LSVETfZD
LqKufPBpyfrmfRLtsmD1VpdwRSuzE3+nOzNN2hi+WYr61Aq7qMKXLQjC6S6jleMJ6eup1ZlmH0Th
mhhu53zUz2uu0NggRJsLlxGJidCQBTuDkZS2iQK5+nRd6gxc6EmLxarU6WWZVAoy0WVygS7NQMfz
sY363vCueY949Xu6mIBISS7Jq0w4ABnrAV1lQyr1AotCIUa00axpyvNxkyn9/C4s0lYsj3U970Nx
262MPOZFBD5g0MkbsSYsN35Wy03XidxmNaSSFn+tGA371y3a2zBBK3psE/0FpxC+iVVj1ofUsmpk
WRiRPfSvusQAYLMBnKiQAJg+LpNqkZ+MZMjl7uuKXc+Lz1dWkoRSgbZ9F8pdZOeGyeULH4Fp8164
TcEhKNpabjtLkS1V5cjP6dZGzm+zOiCHppVPAbGT7F80c50PieQj0j2TslA9PPZlJ2d8rxGSpEix
D/C71qdxYJsXtTz953CUx4CmEktVAfcDOxwOPGlT7ObuzseqC4INhXY/OwD1V9sIJ4qDNy9Sn6gJ
0MJOM9ZnubpgX7YSf9TrKj+l6Ce5Rasq6zj2A78S7NTa9eT/9mH395d8TcbEuxupmuZ6b6PyQbei
v7deRPpm6J3tua1kvEdFkYVr0LCy9NfXRTgK2IZOPNGI+cU5XcDxaWMsRMvBKbMRkt3ZouL+XRfV
/DWzt3Nwbx6YWfuwTp0RVI/eUJfLjNK/T5bvoLEUy3OVJBM9rT32gf/V5Q/pZRWc0ovEccZLiTkm
CeJm8iTQkbqznIQ9Dg9AiRAITBbduQr5b8ksH42dArp+HSW908d7PXj8IsJg4UNY1QNzq9smzRQ9
LXlfSCijcRx+4uBV8pfIzRGxgYG6yfrNEYhYv0ppKV/MCVe5UQcv5BJhqrjcyZmZtc7IZarejv3C
Lrsv1ZxLyMYZQgnZjPsqV65CEGggRn6jMYNUIULd0MmDf85zCVNNbiLRw9/PE2+nCShVWADwZtN2
bDb3G5wsq4ahaabWeV5yjpk2rqpgLaazU3JrXnGhyJUz2sve5qjtROEUD2rd/f4qfmYiYL4RX9sh
0xNa7IAjRkKW/1AWDRLvLtNof06rVupiFTtqVjR/UPGcTHTYiv0PMvPfaf+fsX8+3kZqwBAeWKgd
7F+QSSGMta3dcH22G1fyc3PvBtxpTQEAUtF3pXltchlRQ0yX7PeDozb8HyhTW0IZ/4Q6gBnQLKNY
dh0WufMWn0VgEtCYeQXDKAu6fqomRu+lP+dgHKZxmuvRKZaL6NoWBCBaJh5UlndyLoe+kdIjPYOj
H0yC4j2sM+1vnPH/6GyjpJTCxuIQrabBIQedDYbtb3MbprX4WJaNHNC0bjQHVvTrSwoctf0b7fDL
XUfmEcGS++BfbEX/Df8VmJnhu8ZoP4VOTY3Q9bLMKAHMmgc/XqxCtp2NqtK1YsYRf8ld8fsV+DMo
zhKQUXdQQL5pYcL6hXMp0KP2o5eIp8xbpc5+FbTWHCvHELgT0SXrb7NIE87vP/iXDeiZvm85jHbA
4hYY189L355CLGqROz95qssKBuC08kFTuLPbo2fQDaDI5yhzv6dqWPv9Zbz9/lJbwZEeYKcDnf9F
rTAvlhjTeqmecB8p1DLzeQxA2DktERsEU8FZr/rff7KMDPxpvbP9UHXYLlQsrEDwFtDoRZ6i6U2M
x6weJW5QBQnD7iUs+m6Y4qnn3H1F6ylpkVWBDnPYy0OYTSuPcjcJ0uSz1RUFevbfX9vbJYrxgnvh
yeQ9C9LkrWzCH3dkAEFiPmpYxVPiymmOGNLUEl2alCKl2aDa92Xn4P1fitSxEv5ZF2yoYsQqtmVB
1qLVe1skfenIdO3hsRSlu6PNVfcEyaUwP27p1LvzebamwPxWlb5sZyxnaKxv/YzzIT1FPUYYYOg0
iPzi1hNV5tj/otB5u5R9y3a90PZtaEvP/UWgwzEjEOxHwdMPU5xaqJ1B6wQkFRbMSWHuMRxgUkXS
ZO21x2X+/pF5P0uaoG9thxsVBmxlFFG/SJpoBYREc7enYmgrzmbRj204PEUiqpKXdF0NP4snY8PG
92FXTkBtbs59tONVXMIAus9T4G1dedPtvdn+t0umtPyWGRZuJif2R0sgtQhnWnS80JshGfE2DdF4
L5adUoeBNmFyXCRb3HHdvfc1NRxfnhlIoalGS9t0FRO6+QaMt39FB4FA7IdeQ9f0HlMSP3JecGou
sREKbynpbVo8zOc+7O1sgYbFkL2zHsKQLlQXC78Cd/qU4mzKsxPGvmAQFzBmZwybGMpAWjNFuUnr
mSl6o0v5Btk81zel00qpQxqOciVXdpZl5iXw6GW7s+k54zTdD32GWu0CCpKZL79/etYvawirEHsO
QS5IlsXs+XM5DEIq3AJT+KRR4k59fVo/BuJ7DiMzCfGBLlUEizdACmFYU1JsfXD1ypJaFrM8xsy9
lMr93Z2kdFB54PTXrqGl2i/maqfmcu770E/+jYR8y0Fi+0feQfXAgYRI6K1gzcFyDgBsDo8Mg53X
/IU3P3OaK0YgpiPtwdRuub0xpAkBKyfjqCp5mQikgulf7u/bTsuPHK4Eu7GP2pBb/aaImIkJfMSa
elzqMNyzPxxvmLryDl2Fa3wK6bNpNAOE0fWfNkWMBbuKImL4nNJ1MaLnNXDrZbk0dArBHOuLX6pW
DjzIfcPwKzO0M97tFFRWEc7KxJiuv/8OP8sj6M9QqvjYunxMYgGt0pu+QWzolwKotsdgN6YBYcCY
1E56NlZwryz+/+oOAhMxKsnmUHXSrm29uWtwJj0zuVc/akJRd/C96s/JEcgZFnofobP9L9qMt8+L
MkbiehSSCkuT+kt/XopeCjeW7jHPioBiWTN8+19/fH4VIBR9H0SjZN4SS2ASv/39zf7l85GEh453
tKOu63hvvnlTbdm0hVb2oK0RC0VNztQ/ubZqy0P4cNfbOIP/TaX0ywXwmBE84QzByWVyxPxcEHzg
Y59Ig/EeJd1RAd1jyNaHX2pMEllj/dU9DtYhH4M/fn8D5Bf856kbWrRmUrnAwRL9eqiV6+JiRU23
h4ICuX8Ow3kMr9noJ4A8XPRgjFffxiz8LxvVftsV0QnKjFOUSHSGrLk337v0HOHsdTs84CzK+vk5
cLt2e4nqodjvNJneEJbh/DFZg2S12Tdy3EUvL0eXPLELiX/3xczgOgYI9fYTVhkgv+tg1xLt0mw9
k4A8peAma9YQRiyThls4HI9DXLjS8AWrKhURv7+tbzsr5LEsbESmaO/o/t8OOYmXdGtrW8XDFAnn
OHXtvAxiYgGGsr/MTSm84of3y9ugSV5nTHTClDM2gsZ/echvS0rIveYxh/KqGALfjiJLNUWpM23F
Q3DIefIUMRqgr+zsFAz4+y//68dRuWDvMEIiiqWl+3lNF7nnwWHu3j2xJAFAWWFLtNetBA3s5Pb/
PuB6b8IyuMcAjShv2MmhZ2KoefOR45isfUSPeK8FwMXhV1zTuttf5nGRXJv00YvqIdsmnHSnofFH
t3u252nvqism6cQcHtwOnYR41GilNlR5Kap1sJVoAFBdqwSUSSuL2mSJsNu1OLvee/s8VUns81Pl
wbChy8AZl2ySwuqWUc4cdCpy7VZ+LcmxLIG7wYSFrANU8NDjV0ri5c1C0llBXksifcrSgX8eKsVU
2yySgixQDALNtkkFRparPrQp+xYuU9TSxlULm240sHLZmrKg5I7IBpHv5qlKeii+EzYqVEG5It5E
Y0iD3h408kJxtkhYcsAbx4fooaBNGw9YUnSz/EoyJeKHRWosfAnQayQt8Xa54dok3GmwhqSS0KGa
KCo5Ar5uae2P13Aw3HSKl8EYNv9mrHHkRHdFv2M4V+CMaS4L37uAI9mdq5disX+vbpYeVnQ5LpTH
WANnmixoV6fZXzTaAq4ppzv7wHwUNgy4JnHiQ4NqNp65FTcJ7sDNOinJnJ4EQzuSNzPohbQqay60
dReZ8ZEfIPM/dXZ6LHAbN3c/VCErCY8DCKdLZwaM2f2XDjks4mEnAeTb5C4FvjIvrfIpxqrlYSyq
M74l2Gh+LNfGsrmBxmxLQyT6gKG5dmyryL+v7W6JHvI5GOfPBRkRWAHhF7w9OqvWCjtQQyNmJvVY
w4cSD5A6p2JwXYDCHqf/N4RPeXCaIFz8/iLMTiLkaY4v9WXepgzGGtbDSBHTI8wUsW95AJuXtiqx
5MT8EQjmVBamdzOkjeRVGyCFqIrRk6zen7tiNSrfmJx3aenjCz5rEF5DXbYizjUMnczIEl/ryhWy
NQOCcJ8Hs1/K7NTvc7l/WYaN63J6w1q+16g4icvIij3zXlZ+zv4Ctz7PfwFmWO4LpLiY3xGPU3f2
1TA6Y3sJ3H01pne492TejLe7kjYuscyPyBmL3Rqr86h4YM0QkC4g9ZdYig62KczlpBmAV7NYmZV9
i7awK1rYnADecb9qMQDVkFpws9eRP4gPQVhOBtyTQtipvBJrGVQV0A1ctPlu/kcdulbxQS3r2V/Z
suWxcYUJxp6edxHaY3sRkymXoRIrJAZ8x21n2IYoT0Ipe9SoXmIKZWEqTWdh24VnosUk12I/d33i
wRHgqpP8hXZ0+UW5pMPF7GtvBsKtsjTDKDok4jkonXRB6KX1nM2acdjqb6qWWLj52MDMCi4ba+bq
7GS/KDRVbfUyjELjD+ENwrlEqnRp7s/xvEaWv8NdOR06VvPwW+rbpDMDhqKSNpGSo4rPVqwJUC+4
hAbuq9CkEmvpqot6GBSfOJvUfFknugu4M516kKb99Kmr7SC7tI4naiB8RXIohsoPVwl1zste8QBB
a+Qd2ld8FqgTuDNRelYs2m6bLXSDq0xTdT9LvVIEgcG/lzLB/lUH/UwLzK53HtA5UeC3Y5kGQO2o
LTJLkiy9lXnZk5e3/k7ejCqUeZOEFNF6bT02Y9lmZlmcmsggeiOODBeVSq8226J+3sF2DM62hV/I
COPpxkmxJa0XY5m2TFaB0jCpR/NjbR9Vb+QuUOQDtPHcMlUpMWpweVY4SDkSh6w8BYopk5yXou+1
qEBJZNxmkNNPukpmWMz+cbgp6Ehz7c4xA+ryoEDGubDkFnSJiuC5+koaMoD9si6bfkyqKj11Xc4z
jXojKDBMNgzx86kxBumJsRB8cL9VEccL7dKlk3QgR8hMzfI/vJcH+/6/i+0wAC3bPrLvRVPKf+8o
4ILYOHkDGtVRppXJ2tIPyDRXCXrYe5Xt+cdi3Aq0QvqYc4OJnmYJd3muaeynbKcDLle4+rY7cmkI
N4UAenJoMyCrShVRNKm60lkVSr7rLBlo44Im0TNbVA6T5Drp0yH0/uySWWL1lY2CjTZB/c5SAP6q
Pl31buiJ5OCgAfySVol1VFJQ+XLJ3FAj8aRKQVGg3DlMnLX1VBjhZj72/kG1dVMXfh1wV2V/pJDL
TTwDkxjfq8IPtdO6qoQ81TUp2cFZcCBqSHtxU9pJGeeAfKOYZTKAsAUrVtuvIhg6AxsYRjyAuiSN
mtK5Gj4awPbkKgn76BIBBtjULfI8ATN2q/CEFSdJm7MPADiPl9k0CeO5TEq4rpZtpHIIdCegj3sC
k6gAd3lvzygByYnbm+iU9i3ucijT2jH2azW08vnyhLhwXZB146gXOmCAxOzLTYqgND/bDBzcH/SE
WHn1JrljJUuKDEINsGN1+KBslCxHjzurpkprvLDoSLlRtKSyZOI5lCsGxox95zW2R6NFhp+ss04x
zSwYpDHZ+mmCf57ac65MO4OKpEtsprk2LiyIT+IxnLTOzlp7gghMdpWu/on0h/xETnSJjdbZJOV+
WhvW9YKpI1QqHpOjgKsa4ajZ+eo8iuwIoZaBJhgCRlUn1TwNqj1EHSKrhWZ+U8WzE92E9kUxv3p5
7vmhcewXGbGgGlIFVI2qs0V37JOeJzKrtlHVoUjiTlLkwb3uiprvhfDCCGUqkFrNc4osFO2J2nOF
FDj3MdSGg7ZzGNGOBXfh1PRtfs3NxHdfa/WwWx+t+ctUkIpAkkGGxvCD45uScHdEmo7ic5KKxmvx
JEjDPyGMUg7GCCAFB0rRYxQHSO8pShqEpq4QEnJPbUJGXLrpk+bgt9GrBNq5BP9XdppHVzI+2uxS
KA2aRXvB8+/Hyuvb9+aSO/je6xwqAcVbiaIWZveo1nqPIZvfh/kchvle+XcarDDSZSqtU0owRebH
fSEOJItTsmxOk6AYLafNhMiFpVeiRqfyWK/ycwiCiIMtraqJOnUIB3T3Wq6GXIsWRzIrR99kbUHk
hMYPe5Jys2x9HpWECENqM4UXhpC17c5uXqVj8Z/fz5NvMQrCD4n3xMTGuznIs3kLNO6ev7Z52lT3
ddUhzkaIrfr5XfLFm2KytM3k/+mDcQoxwgPPAPt7kFdvobiqdKY+bPfsvqiyPnzdmBQCRP4dCSwk
UfTGWjeXhqOCMv/7D35LhgDxM9CGLrwZrIf7iwrWMELCMOsmu22WrQvdO4DVyU/vIzJmkHAjcZiD
8Ga33cFCR7PP2Vg1JzffHNJsfM7UwX4sj9IymSSPlO9QBM5L9/73F/mWyYW+DUNAbCdAuWL+Gnm0
oXYJgk44N1osqOSIq46LGwoJ+Zrh2lXGldiZLguKOFnDIPy0TqLrupu2IuQtj+16AMof2txo0xOi
ObTGcc0ycMiJVDl9fVZXFblDeWU0VTx7Q7USMUSn6mSXmjgXcFy1W7yDFfj917QO+PMfGBncueXj
nLdM8kmxM76FT0ykPaxNYV8nL9uNkNYpbVwy86LI6omxm4g06Emayun9T/sSrUl6IWw3a9/ZKkfO
d+i4mR+DwTJerZmiQjDVQajoWDytxwbfRIIb1wE68OxskgNiTKcs29vhaYDL3sxTHWSZW+CbNaXv
o1mqOSAThLQbJruFuF4iCplcNgphf6TUIZ+SxLkrOoHBMMLBYHO4yzPiVecCtVXX9MYJjd1uiZuO
SJ0xh9MZve6ppQ0s6xtA39H+RsAo2oXL5tVO8FLuiYfJNnCNeSwvidhRBD/0dkJffbPPZBw8o8ba
agYYlDpdFTdembfFTbVFTfJkyakb3a0XGctwRqDTRdvzNoyh02GHziVq4BnhniKjFQSebnfmiPdt
PTtLkhvlRfda3jiGq/HHthEf1J5GZyCZNW4xGhuf3cU0PWIL22jYqmtJ/o0d3OShV1Hrlw0zAEbr
fdqq9JKLcYQWODQGtWJUEpxOwV/E7WTFTcoI0gPalQ3mvPPQTwvLbldBnJpNW9A4Fzi9jY09fBbr
GPTpaXI2JvkTlRHV511NbNE8fEY3tGONMvuIMIsPTIZF3pOW1AbmSNzv3JXf5mxdzFe6Xzu8m7vB
stJTuSbVDL+F5AHmTKd3qqEpD7OZBzKUybyVjyLsZHyS8iroSFPdCxg8UtoENbeJvZUG56nsZDct
MALNI13s4s11bNPhib/VRkqLBr4vC/wFm4G/kXo2nBenFcTYFaFRvPzLFiMG4mccGgwYEJjSTgy1
i2TgLTGGZa9BR9B5d6LNckfEKFnTtvhsIaskF5NKmNwG5ON4sJu8w7KKho7cDjsJbpeKKNTzaq05
eNiEu/HcEY/0uCxTBzY3W+nnqpqJxYncOl2e7KAex1O2uv69yT2Y2cycl2l5j9gVHK88VdE0mud5
4O+ym9oujfZdURKrc290pF7dzNgi8nPW5uJbMpZbcXW8fMEFZ1vDR2IQ8vbSd5NZnYY99Da8Ab69
3PloOKtr6yRRd+6TNJhO+bQiSD1bU7laD1HUdM9GsAUiNnH7BPFcZ8t5YRrc4yYLuzPoTBvdpx6O
GjJ1muCR0IAmuiyoiUO+bBl8qprZepoHVyw4Uxz7q+VH+X21eqMfgxIVz0Mdzedhyq2XtV7TuJyG
b36W9S+GZZfPlWusVrxPLiKQGLYwqQVxXxnBpI/AVXDh59Vz9zw6Fc5Qj+YjHhzj70ikzg35hvV5
wwxxQdecngJvDG/5rtbFNDJqUAv+8dknVCUeEYAQ1BXtj9OeuGkcVcH2xazc/Qqr77YnYVXjO5H3
3fvE6YanFN/Ntdwm7+MUGs5NEpntpS06mWQIePAAmdfcmEwOZwvsVkbLBE8kD6W3HYGmn83O8/6z
2WH2JRmn4cMGO/+YEj92V43DVMaoEN1zm7cW/dKyX/y1cFE97cV6ZzrT/NCihXrX2qN12ZehuJSF
axNbJro0Rti1/d2FS/mpn93lfe2a0z0hZdnzEph1iTap6C9VPewPOKqiT6RuVfdWmnjvQ9TRblyQ
5hqjFg8fTMSvXypvHr5ExNrdoLgxTuAkya03zB2nCaDbCbjIcAFNQ/fWFX7zqZuWpj1JDf7V2YTx
LbXz9jFqOxAPhsZPKLNtZPaDc7MErf1kO6lxXnaxfy+HpH1N/Zxsni0xzq0oB0CpxHq1SFC7Ddqt
vHVyb3u328b05Kdjd2NlQtxlS4GNKdk39OR5WJzyoXXfk1Qcrhdyjhs+xUouBrPrQ9e5W1yE4RBc
w6pM/ovS+CXy2/nV4ni7QacYxSVBD5i8POphXpqfXQrwxVjL8J2XBsGts+ct8WQjXwBY2Psc0sxj
nV/w2Z7bsG2+zXXh5THO6PaRpcmYEHUL+8RuMHcRSkZ/UVqPKQEz39bcNe57e8D9xbhz51FOPrRt
joWUPK0XMmb2uN1F8S1ryrw6LXaDet5bGpCSxMLUTBQcKmHh4ENdquaVglo7sc0vRczBU4ItYcmL
N9vo/9yMYL56eFbvyrmbqRnZXn4gonD6sHDYwMaPzc1MzFUcAkN/8hFb2nFSt1ZZnoxcZEzI4Oer
uFZpPf7HCqbmOaNZuxgLrPM5EYGZxynQ3AX/58tSkAe4zu0f2W5PdyTa/yVG58UH9yf7u1yvxhyU
pz2y+yuDT2fcWVNfRo9gdfUtX6xyTrRH3TMdRRZdoTYTgRbA5kjODPAdrGsd5bVBAxtDVpnfUFCs
pyXyeEWA2xn/MdLJZhwccreJuarqb39vvNsiM9yHdt/6r9jWjPuSkYbN5a5Pqess93M+Fig+fK8+
k2zR/2fh7HiwNs//Qkxd/6FOetM9N1k5Xf1t8V9sa6yHc5IYw30weQFp/TTE342szjY0kd1EvodN
kNgl88b8qV+dmVCbZOzOXekFTRwFuI7DPyHtw5M9DhvhgNzh+1nU9tlsF6Tpuz9+bAlxu8x2keVX
UAzzYwoTIOImrBO+UEstQcz7ETu+8cEiA+5762yUnyh3HvGiFHnMjTfvF/LQLqEz15+xZ4KyrXv4
LXHa9EuJpGGMWylRibkL3ScrKrxrsVqksufJUN2kbZh/df15vA2MLXt1R/QDbjIFJKIsTIf+blfx
mjQJWxPL7ZWAv/4+t/PmTMgWKJhbJuci7/K/wy7rTzS+4YcBJI14ODe9rcJ9ZaAfJ4w1dvpQ76J7
6PPtmQv/qxj9+q9+txrIT1IC29KhdvfOdEGem/O/4OjuS3eKnjEtuZct94ar0y9pHXtL3p0Lz/Ae
3W7146Azv5Kt4z6s5YoHsHKmmyWypOSdvXvOh676c3ftjOxvrx3R3kzRbeeK4bNPBhFJamWZPxup
YZ84hNuPzbCKWz8y9juTanazbFty6/LZxTkQrvExC4Ug3A/cs7quRZk3N2UaZsV3pa4HJZSK4j0P
SYood0tmhuR7L4E4ZRnrdhq1/JSTME4XaUdpjl9Lj4sqWUKhHjp2RKvaxkXqkz5qJXtJQWGeU7Bn
OJUZwCG+PAJSLxPpf1V0Wqt02fOXAOMsfWzBOyD4J57KtKK5kkOp4vN28mLmJja7GeNUDIgAP7fm
U9r/kXhRvYofQMveIO2g7ceVdhc1XuP+pbFXqAuiQE9jTarteZuF2J9Q16TD7ZBAb5BOlXZbF7Pr
/Oa5qOdJzHEaeVNxmQnzyy7GODjD2TAaAA0jabbwu0nkanJPZL1VY2IqafEM3m+wXHvo9+aDu/RJ
8efkpe3UEV8ytvlHwjwTywKYLSvbfID0XT3/hviDtM/jmUhZwo4XAvS3y4TCMSTypi/bmOCHFJ9W
shQcXDHhG9IONa4wbprhLKIKi95s0emcFWIUHUlo/b53W4TiJa+n7wQOlzMCSQwJ3t8/QujsLiyf
Fvjl9H4zfbZYGLTdTVImkOzgbuXuf6MhC/LLXCyzcYOupWze61T+eocab3kcKdygYkkiBHAhM0jG
bQwyYY3/ZWaVMhtzW+S4sHq1hGLwXeA9flatcW4aEkbT9AKqfuygMS61fvygI+S0oytK3Mr3L4nD
4Tc800uBli/azKSIE2e297o47aExbukNCV8dn6mIRWMnQvBO4YOSBCG/6uBKtFYYGZLUr7LOpUQM
7bi0lipKIlN/pukYbbxqF1tmkmfmIglhpTxXc4S2Qyijq1BGsD5vJMTGFCSha3PBrUJUkPLAaA5J
XU3phDzbRgmXNXqomR1hSeYMw2jSVLL4hKt1lwXCE8YdXJ+Tk34TcGvaG6bvbbDfJaId2v9OkR8M
xQNzMVa0WMAAm939nvIKDnGyMYJ2uFjIoWeTq3dWNES1jygMM+WXCltocWyOpiupiyRAgQJonVgG
ceCDLVBkkHheYgm90a6Rtg+lG7PPFuBeTYEqvM43Q266thBOdp1Byac208F0CXMiHL8T4J62UJZJ
2HgBq8eX8OKhnJVKhCy8Y1gnajRueWMIsQT7shO8cmO1w7wRtK+Q1t611xXRR2AIm1i8Az0Wyukr
bHtHDW20JfBt3Dj0RPj1lAFGg8iO4mGatpMc1A8Nr3pMP2BZyGoA1DppdygpkUXygSY0LJX3WJRu
B/6nUcfgUKlrKy2ThYQN/TWz1uKmXvBb0/sk5bDRDRILyaW4Nn4vbHkNVCA892hAgOEtlcuxl+qH
100lGM47hEmLo2jJ0loGzvTuF6IAZW7khH7GzE55weSA28xbw5ngxsNwp3lobfrzeyGYUVY3yswu
rshVW19WcsHGV23jbKMcx7BWVoygUjlXsYz9NhJ4cugRonyLtjPJj9v6taAsmJ9NEnw7qnOUFfUV
a6kQX5na8m+NTBle4Msjq/xoZtVM5PDqDOD049AX7ku2p0X1mPuEu18H5jH/g6olkw+zD6F24OpT
WuM5MDxMo1kMf/u/SLradJpm1EYMoWxxtcjlHbWriUKhjc7aYy0OlThvaGJJNt0s+XpiHPC0IZao
fUJ5lO54YNd6X5dgtaK/2oxW+rX0JjnoD0q6pjftYY5QKNCYmFLVgeVeEkFTh0n9Y721Sf2ts4ko
m2MAtXUz480lUDk/qXqko4iUxoYIY3k5GNjFfrPVIYqYJGjcjnnwyHXqogXRh7pFQ1l2tQTrwy1h
LTA+rn8qZtQa25Q75aps+P2IiVT8gTqxS4RWFK5mdeVpb4eHQ94BUOEPl8SUrJHSM6karY/5LYCw
6aJyc76PHrqNGps3bwb4oL3LOIOkzkXRQPYWyBcKVCSz2us5RVztfValjGBi6azTbLjinUcFoJjE
IyIvWJRuv55G+Q/ng+pIeGkPqi5ltgf3kpdorZvcqZ0gXW5+p8N3hhrDTAsyeug7AX6kZ1AtE2Az
efy0fSe/vIoi5o0H8vjRno22sdcWMkTY9cobT1Qh9pELsNuxCEvZD3p76YzJBVEc2TlC1czjUutl
UrRbkS9SvODw8q39xRcbWfZ36wbdRRpoCQBc08+3ZeEHF8169WuB2eJO+JWsBECDsudRDOrWRdJH
1CAGaPvYqtqcSq99AyqH8UfO6pZIXlfgouUgW5TQQj03bYLSD1sZ+1rC7vm5/ZDKcuMviTyec+Wo
CNrgIAQOBpL0hJmK1xDyZxBHj6E1ovk9oh2GI8zB3UsxD7dJ3ozOfCE0pq2qe+DPsB9urJG3XcFH
R/66kljp1yz+G9K7ShPXagCaI+7LOpOuQ0G0KBL7GUUCcUJx6VS4eG81J6blwY47SD4HXbTsSrHo
O1l3qpqqm/4aK6ud7U/O4NZufvZMsQXL1bI2GQFmEg3JnVEceisi6QX5oaGjgZfseUX7+ME/jhyj
GuVBq1IbUgZQaYk8dNba00hLLH8qaYTyBhKOIDuA7mDDEmSI3CtTpWWqwwuWzMc+7Ug/LUSiCu0T
7d4EOMYI7mi7W/QchMndtyT7cmn7IYlzJ3OXXuca4rk6C4OR8ozsgHcwPfNODEbTc+pka1Ce9XsR
tJcrCsmtsL8UZB1VEbLbYyfrZaw2dJOJyUme0txYdzRBvP2h7b+OFlqqS8vLYMR2hj53+Ra603HU
889rI3CmV954ciyvQ66Wpm3L0i4jpEb1xQ/GnHtluoOsutrDrIMAlCcuVwoI4lGkIEvfwHIopFTO
WyopEGrnQe7QIskksZavgTxmu+FIAR1hT7iFg1EQlUMS5VigDyQDieWSHSG7sxst2K21TELz0Fom
BPEpCXft2NPpDzrwzRjJHcWupLJOtS6nwznAY3Zck9HlQ1kSWeU8tzR9vByvKXBGYArmCOb/pW29
E7dVFtUMRL/yTgLZGphJCuE3IZjkFjU+gUy8wGSiOyKtbcVqbJz2ElEXiDOqxJrXTB1ttJYWYvLk
bUJ3wnDyYDz/SLTjZVg8F0u9XqqnaeHClE1GnYgiwnjlPRjYLrgCbZr2xlqS1RvvAoKHLDa3tIdv
ZekdeQOqtQWEGXiASpHZDtvIItNrZuhsScQj5pFxN1MykJ5/E0YJHMNNjj3rMIc3tGN0ZXLbKBFZ
WJlyk+n7SvS33CmIC+Q2XJNJ7l5zoZx4cTQS42Ge16Fb6vqkzjagdKm12AAjl0vgmHvTIlt0CnJR
9ZrRkwdh/8cAMpICeafLfq7iMLXIkvdKSKOtHpM2YnxH69xgLob/UBNp2o5SnzYV2cQ9U4e83tO8
D059d2bi4tqrwL3NCnj9DGdcQurLVaUC6IJtKL85X17mB+i3h9VKhKDVOoGSN4SbI6uu5ljdjdf6
DNhm+YkEgBzRkXhs5ZGjSzZKJFnbZ5MMNyScyhReFcSaeGeVK4mgwe1uEF05i3XXHd23VgcancOb
kx6y3KLyXWYSy/gy6karJRehUOQeqT+ylSxIZb7Yym//42kq5WQ6jPLhm+4K3hQjAKeF2keSI7Df
z9KISgg9R/UGijcbfrztEcrN2CTHreniFGYLGB/IySR0TMlo1XNwplA+dKVtGsJUeniVujpVLbc+
yCNmJz4qUhEM+nfAB/IRaY0W4ll5QFujl4W8ciF0U49oC7Up+hHnVHH9ERGuFBwE+cjl2ihTfKbk
vwNp6nRQ6DYNPu+Hik5d8tStQABacKlkhBnBODwirfVSEh7eciCXujoHfAVogFEe7/TadylYGp1e
3ntzW2VchLyZUrCi3OHoCGWpjbA5cL9Tu5WTmH6JnbACiaOQ9yWzNfaBUAXiVYE3iBAW8yofxkaJ
5oe1INj8FB1GrrMk9NC7e6gluAiVtT8rt/3Mi0b4mXJck9dy9DC6W/wf6s5sN24ty7a/kvA7T7Hn
JlAngcsmIhTqW0t+IeSOfd/z62tQESdhhw2r6vECCSR8ZIsRbDbXXmvOMQd7RKznrVBfhHFdMIYt
kpuDyJr9F7oWAmXWxb97q9gOTZtQE3QwXYPuoEXsAq8brg2b0ZU/cMQb5BK3LVSFNy7nOKmrkudQ
7B5f3WRzUmXqB/9WHZEfRRl2EJaiJae6r+lqcMOYb62Rgw7xCFE5VFHtmzo4P1T6oV6tUsjksFKk
ST9U9EYpbwJprxxivADfsf85KmOO7wVGbW/dssO9fjx3UqRN69r21m45PnGHWnNCEsL3OOIajmoQ
FB+rdPVQPgV4q+vPyMzZ8lssZOvlPbS75Lh6a5MdOCDHHAC5SoeCAi9tpaUFOBr16RWoGnkZ3Vqe
bIWqZ93OlEmzCtYOpTYzhVV2c3S+aYuo5hXLJYMgQvq7vk2xdK9lrIK8fX0zHfpzhpasNXEaKNzm
B40iL/J55TqHZDI9HTkbR6wDutB1fT9sBcRhlT+eanwU6+s8oovFVbfMNzG/NQWROl0K2omm7pqH
BEtFpZY3vCMk56iIPEpEjwsQUQdrXXLofx02QNKEcOCSjBvFoEfca2Mpji+RvFVXJ/I/VIofwxYQ
rb09dAdRIjqj9RS1WooBs2C+h2y18MGIrxbuf3y6ByERe7G11j9u8FdXNH/lH53PQY/IY8ou8XA7
HFuYxDnOYKSICcDDmr9p3o4tlypMOkslmmCSN5Epre/Do37vcCMfYNIEuXWcPABM6zU5uAGpEw0k
85rUtkfIUoPjur3MWb5LPChDPl9nNRFnwjkoVpemWcWzR7vP8e14yIM5BiQcoW1xzTZF8dExLs2w
V6qcWmWD260ZSMSRwlX2eVz3rJGs4nh7JFXVB0TZP7rWtxotxG/JU37sp5Rs6tayshnWR/W4VdLM
cS0bykMQzHGxOuKsjl6H4lC5lYZYiWAR4hYKKlXuVv4FuVyaaHmR4i+rtkgW1k8EaG21FyiGiLoJ
kkqQ0mM6ftrWjvFiXx/lskyW1y8UmvMkN1vY/kKZPXp0K1c7Q0rEc3lQ9Zrr5p/TdwBsEbvFXUdv
jEutQe3jW/EQr5kbB3H9oS1wVGseHiIrofXPprTW1zKjkc0V8IPHfv2tVl4w3vGOMue6ZinjRd2+
mWyOvjX6pQtf11ia9VY4FibDARWzHCopRLiriHjFg6y/UxY9/6A9lDVH+4VEcqjFRKxLYBa7B1tI
sEDeUnej0VmUjse95FFTfqgPlLctft8jJwz9qFb0Lr1nuVsLc5jL6wkXsr5eUmVmMEIzlBBREaDy
sHDJHtfxKMOcw1/ssO7RlTigC47ebl1fi+gqJYWudJC7rYv7UYZ+fCisEI7fZ5ueLk/fUfAcHMAa
7UEa2hTRbPFkplpLv/zYgDhQtI76cntqw97PRYfnj7nTWyl6bDkfVferOZdLGB2qPnEg14yH5mFx
EF0eCQIj7gVddsuxaOfhSYpo8rKjFIWiTPtFIdaFsAkzz/rlskL2PxlX2MVAz6290iWosujb1MjU
UBsrLdTkrktR15jbSDUHQ2BxUsKemCELpLJj0EXuezcxu7n+FqpVOUweDsYlvWKrrWSeWREx3H9s
wZXowlMxvICTNZZFs/wqoDm0XQarMr21G6VctglYr/OhRhQVbe2MnfjNHA29dlbMRZk9FdxG3w2J
se5TZvb2sIG1uzDXTPLZpB2PdGpfjnX/LFd1U17higvybTDw+VBRaSi6S547iF+GDwRB39Lzi/qb
qeHe2uRqMMvbqpTH5VyFCuOlZaKiqC9Vi7ogZPlFbqLb5ex0uLx7Tx4n9F9aG437xhjMkk4N+zvl
olggamDwqhJzA9zGhv6jLmN5LuJskZuN3tpdx7BEkH8Wb/RslMhiikupv5SsdMpmF20uin4nZgQ4
SY5RBGOqkXMmF5rFtFaCEej2SzPOSJ1E0g6EkiEs0ye3jEn6SZyYXCn02xHrg+nJPAYahnpdNi4C
ZMZq6UhROlj2HlJU3JmONijytHgDM6vxOivNvHktjQJViz1ExniOi7QvN4B81YIkukzexeAoIDvj
drmuiNKtzmo6nvqlnbWldG6UcDC/CBbl6kslm2ZCD1TCo/4pX9A7pX7UT4M+OC0y84rOMLSDz2Y2
MnMCQP4RGwrjK8c4Irfe1M3cIquk3uDFHXX0Gs0ldsbe0spPxkJ5tVrcJrptx9CcQ+PQUsJQukAZ
o5o3iGQ4M06j23OpkU+RMosC9c8QKp5zQ9+FK+10dnLcpNAbDsuyhIiFdfUo/j4WyocS/+BCiLFu
DB8FnXY2B4cSqQxXS+D2gJ9RD9FKBy77QU094V5PLw9y4sMvSQ7zS1a/gZfz4bcoymLxnchUYqpz
nGUkuTYKnjCeg2D2DiLl4wvn0PI8jEgDyE9vazN8LW5WCyW97PYlrWz0/6BPCIpRl8V4DIa6kcX1
pC+FJPy0UxhexLG1bpEWBaXft5aUqBIZ8Vsh+p8921ocTUrN6tbivSgfukoExee4S83g60hCPAZJ
eZDz2y7rdLgS7eptPHzb+dh3evtPB3V9PI8xHWYjkzuVYVCbPVm8yWa/pLvYCzCPUjhpHljatT+R
Hhg58VtVEvIlVTQcZFPHxYXRJ5XYzlOHNDOQVRL3rmulDzN8vkyjScPpDbYTLfHEythSUuC+vTa1
IlieewoPMslMhJSDizOMfoGvdSnOkFc1UxNF2pZtFkOHu7Nafr1V75D6KPZwHjU9y5+El3KOShsY
dhyHhFa6dTVAp55y2aj8vqmb2kE0pUpY2Ygjvaomu0b8NI9hQglgiHQD+KrZGN0YZVu7m5EnwQOw
bITrkXqfylItX7U4rLzBqCdGRln2kmJefQLene5KVfRfePl0lWct8uwHthHg3ZkjDppZUXdOExHi
fTNU47chpge3Y19X3kV0Ma/yZND2IhkGvx9tHsSO/rL+tSK9uPBagimbbTRk05dGR1LmiEUdY3ds
++pzHVbwWWY0QB6ubuu+wax8DgdVvwDioRXOMibRvFGNvL4yjSn5jFy8vmZ1y7jKiR4BUMy1x6hq
pJ0VsM7jGJ2HnZopI15sNtnyJ2TRrGpZVXYfqeXDfcvFzxonKHvN8kK0nmcq3e+vOC+mPTDWCNVH
Y+NXYQTByUurVv3MCCI1LlW2eQXw7zFR3IiBdu00TUyHXDEHcxtaVHpOzFjLPDOMJU4xuYgwQQym
tp+XIkeBFKqmBi2N+R06igwIyaxixFITub4kOoFpcWFlauolbJCY29XlmZXHmpco2niRBKHyLOTS
+gR1KP4SR2m/R/moXY+Twl1mm8HGrlQZ/VKm79WxTYXb0befHFUOmj2ojfKFdxtvhgHT0ouk6MUm
Cnnu2Oo99ijvnwP2Q6RRj8lNIdv5plM7e2sY8rTRoO5/UnM1egpiw3QNO403o7QEd1GCdsca1YxJ
bK9OLkiX+qrQNZbUWIoGD4VdXm+13Iq/TqWk3LeijSY/HeTmC9rXyfJQNtIA1CNpqJwqDVlZAiiW
bt3ggyR7CXZWJqXVleimpvXlXs1zb7ALDaGpHA9bbOLja2KzF/OKsJVdVQ8GhCGTfp4AZr40eMef
L2GPbjCajXulqLNNnwQEx0PqPwN3F6KJ7MYxOEO72Yc+61J5L/o5vAD22gq/ooK7HcN4/KpWXcju
bRBM5LWkahuPL6Lda2vq6Y08EUvEJDoRsltBRL7ksJhWw2DZ1EOXf8kkENMPiRhI/OZfbMQ6H/ge
8858LSS5CHayNJj9oz0jZjIuxThZOArZfi+2+WAIrtCUuutficMtAHUEvQjWGaBicpL6SO3p15SB
ovnLTCsYn2WXT9f4odLuUh2xkJwhz6mUM/poqfJ5nskhSFxhj8J4CvFZJL1jKTxtrC0qLePOm4jP
zq9lWc2hJaEYBdmfe+ksmfaiYQEkQi+5jgkEQEnUsaOhHtwD/+H9njXz6OVF0FuXk5zITKJLWZYv
xjlktFsM+Fi36hwvNyXoEcuRU6O9iRMbjzsxBmpkNwgUkaQ5icyAfTdjpyvJkmBW5JF10mGY6cNa
PuM2yLSbpM+M5d04w591whBVoHRotBcsRCpEXp/QUYCQzIqBkmunvVkWjxvEjjfcMQ70v37KtG7/
/d/8+UtZ0RcKo+7kj/9+KHP+99/rv/nP3/n5X/z7Mv7SlC3KhD/+re238uo1/9ae/qWffjNHP346
77V7/ekPftHF3Xzbf2vmu2+kInRvnyL8Vq5/83/7w399e/stD3P17e8PX4i87tbfFsZl8eH4o7Ov
f3/gjP7Xj7/9+KP14//94f9l4bcmhhR0+FXHv//tte3+/qAof5Hwx2uF4t00LAJKPvwLoSA/kcRf
pkmmBkHKNlwMZDb8qCibLvr7g2b9hXcE8Be5LQywUYB/+Fdb4lXgF4q/gKNQSgN1UAR1ov7hnw92
c/BnHK4Xp+H4538VfX5TxkXX/v0B38xP946lgv6Cy0NNroI8wUt0AongBgiaPI3ZF0h1mD40cqvr
l4OMMGlAXDBj0o89gRq0yen/BkWNA8Be0skN168rkaFsj5jar1R7ll9w/4UIhhltVn2LeK2lTn0u
Q4aBlg9Ic5Zrh0gQmqevSdQr8i2B47ISUWHO8ah+MqgEhuIFTS2eDGeS1AkW+oIrWH+04my0vEyJ
++leawtklGPek+Q7LaMxIAm1rcmpBDujLlIDGtpKNkSbuZSX+zltU+olOwqvzLRDHIzKNwdbrukg
uYdyiL7S28zqLdYDOTpDISNVFwrpI6Y76GqJ6blNDMlTpkWKd5ZA3O3gVRi6NQJXylj99YLu64ve
oV2N3DBqFnNnqb2ZPDHrA1jnZ4M1KvdSNU9i28JDDy/rPh8fMruy2x1z0tQGVz3S1I+6Ysodrjo5
3iNmx4J45Ep203jo0g3zKj4LG0CjJ0GkWpBAdnmGLhTbsr72m6rdVOFMdESWL7ziy6ZWtsqsi9Cr
LDpEW51pkulK1GtmvhFiMvth0zUpQyKnRSHVsasmXydc9jVSUXjRCaoHeZ8Z8XQmTAnjSKMqzec0
VXjr17nV5n4d51EvE2iHuiWqwXOZxFd5UFtA0+xD5KkZfa5QL6b7uSI++SZv+NkmIC5nciw6/4XK
JlcpuLlgsedXsh2XITVXo46bXLKJUtD7VRjhaEovS7scBTD1xUDeNAnPEiGkQCREtcvxjueuasp1
itaXSaNvk1eMtLut7YEmd1uPe8YQ7VVtiFbayv2kp1scNPm0gytsiFsCb5fZx0il8MYPhxoqOXwB
w2VKCxDFVufi0TRn8xYdZ/JSpXYnELkJ9dFcoIi5SWpVN4tE/oyTIxC8kIKmuaRbLOiZQBmxGI3p
c4I5qzJ7b4FvZTP9TwuK1SHSMVZX4fdVI1VsmUhhoyHBRZfZiqppy3B7mggfwcRm7kwxc26jILdt
ry1N6ZqRIzKXMRljxUVkbxd7g5bE85RUo+oTvdCAb9NM0buNXsYK2+SxDTZyPrVf0gUOvLsMSKi4
XXPpBntJV7ihSv7bmrltt2hMsUC4nVKZlJ45VpjaDIn/tc2xoKikIFhZdAEMDCMxuGZWGPeyI/KI
IrVk+sHniiyJtEFC+F5xKbXPw5RL31ORrDvqRAljj1dYBqEcqljmhl1HpYvTSQo3uPmTO7vM+95L
BRr4i5IIm5esqS3E6PXSja48sanwtaq3XyVqjdpLi0irN1LDikk3vGy2JBEEpW+R6vBklKmluGnR
FtDVmTCcg7epX9FfqyH2K3Qg3FIN5zccKbIWHRkDEyh46IWukOU1L4gw4DxNSY9/CwMbqqiqE6/I
cXN7L7VLPmQQxUuF/9N51kZ/bLLWfOgHqOPXAXyb7FZQFQE1TwkayFGZUFExKka9GryOwzhMgUuC
i9SnTkzYbfR1qlkleLCWenHpEhRG6GErsRfjWkQxlaFnZI2s7cI+VNOPFOCi2KETqMmGTru2uZ+k
uTHQbqBpObeWvkw/RdR1GqO6qerq+zTC4+8xhc/WJVcf6jw84/lk9Wa9EMssfAIny5yyVpnncZ9z
kKz0LAZdmK0w/uqxHxS6ZO0rqvXqKUgGU6cZqESIpZWio7hFgoakN46AVj3no6EVt0DAsSMonZ2C
eZYCwjDOJlXprI8WJZi6W5fePPB7IcWwDZKBDcfXnD6G3DjjMkuJM+cD40eJSYO2IWaK8JWYCSOp
hVXSpB7oRmjz8liX1VlXFOKVobr6MtADk+6HwVgmltNevwWh3I8385QrrzgVU+EtdD4Rww7ToPjk
PKnRs5IrcruZx4CKFFEoEtpIkvvIi3okDVcCaMq47U2t1x9sYA7C10sTZ92ok09O8pfykMnKPOH5
mFvhElYQZWwIYhpj6ySkWdNdQ2w6nRVcZGSHEWaYSIgM4OvmvE4qFXsjvJ2q5oEsK8lr9Dq9RXQW
5VutWcbHAfpFs7EnvY4hJmT4GZdx4AHrRR0HvopDrkWSQt8qdZvGwi2gGEGtIWgsbZ0biTYlm1m2
Ji8I7wuxSwbJkLZ4qiyU83GGwIeerIzcvkvRr2c9PQDkyfqyQLlAIrnpA8yOIPaQ1TtRVGZ3BI4l
8Mn1uNnI+jiFW7D0cujWRROGTDj0uj6z0lJ5MMgIxc9VS5p5qbR6T/DRUAltq9G2+p6LvjYRvTXK
J+7jGO59G6shtFk8S9f9oIwYBQgfTPYI+qrLUcnmRymbynSTcR7Tq3kAJ0kUOejIzoHqr7Q+JlDO
tYwjw96D+RabsIZvsFXjpJlZATFdulO4GovvixQVNfdbJDfXhdnRDDJz0p0cQlWG+8RMuo7lX1e+
96iTczaD2ah54Dbb2cd8MeFbwnh6kyUD3KIqJ8FrU0/h8DDDWtaADMTF/ZA05ie67E3g1DTnJrdL
GA7TdSy4RtYEIRK6sqmpa3VjRn5KDXhXIS2ji8cukfVNNNPnRQ2KlQYfaLekd/faHqC9KH2YvZrp
Dwh823Pqqqm5tnMyzhpiOgdF39d2PcWvmV23mFA7QYR84CQJMe+PaFoarFVKGXxZSglTvxy34QPz
qFkh8YOeETEYVd1/KZk8f9cZLpAyQT87czMYRyh9UC0MTq/XyOBlChmsbwZxYOTQGhWoKiYWXpUg
vnVRtCrZbaDPKRlmBv2zjRhKKr8FL2N5rYRaPmwwdUwWUNWiptEj1S2Ze5hTeIab1NXGguS6Pp5j
HM84caGz5mNfu6Uww1clH2Q2zGnTNDvkiJJ11tl6+lIxKO6uFZzw1Z2az11zL0UI/beKVjbfab8u
tQ/9ISBHbwQXv09R1mUb8DcFsPq4GU2f/QD4r9mGLLHH3TXbr4Rk27nTabNS3iCpTFWf3X5jPBda
2mY3qgC8cW/gsAtiuq55A2BU8qW8ohSItpFoqnLqt5i+YoQ4G1vSeqQbbPxpOhgQipZQay9WJ+z3
UDIwwYWJbEXsMZUk493c4JqR6rK7qhqZnWudAfFwpMSyAiLpwSE7nV3yV8aMV+I+opemUaHTzdhB
etAvecNGi0vlA3lNInTg40Ig3i3VFTFcVsjIgdzAQMhnGncWgIQWt7A7mKr+Ihj5IO0xSjUALwvl
zJlsqmeXJpd4rYJI6xwQtDgTlbAEXbLMuTQ4vODGS2sYmuu+wHzjBBApX6la5mkTR1FmuBj96k8W
W80Hq15SGfpKHd6m2YietDSDYoGklS+t1yTl8sKKWCPLQdBMrp4FxzcYJN7EucZ53WiQ4p7jMaM7
Ola6nlBbjZLh9JqcfNcm3NxbUssgWJWJ3jwRfJh27hSXE62PjGiLjWCi8z3CFyk2fU0X0DFt0KUM
GK0KSzZb/M8KTevKEX0w1y7ys/m+zIkfYbHuta80tiw2QOEoV2QWYf5yszLE4iRbMe/3sMlKGv+R
uezCfAghKxb6kG1pVir4Yvu0eZ5LIvpcmcFyiyuyKDK3j2r9tYsn+VsS4ExyytjqGz/JEspUXRp6
VMYlfTng8/Tcnbft6f9pF/+/26JfV9+K+6759q27fK3+P9in0xT600795rV4zX/aqL/9g8NWXbKs
v5gHq6AtCFqDCyngc/6zV9f+kmFZy7QMabRQGrKNPu7V7b9WGqsOFkOFo65CefzPXp3fR2CboCEK
TNxgsPR/2quf4kEN9umWBRPVsshC1EzjZKuOo4LtBHWAj1Im2tiGrtwDQhp3y2LWnoog8UrKh+5s
WGZVc4NCte9wNpiXhpwlF5okp54KdsVNOnnwZUs3th2uK8xpbAo9u49lAl34PSG7IteypuIdqK12
QnleP70gdEHXYdqiIzpFmSuZZNg2Mds+kypxk7Nw4vLO1cTNwzlm7TdeyqRFVD8nUuwwVY32M3Mg
R6uQhWAljI1tIqJiM8jxBmcy4R1sENdtcLpvC+yvo9l/aqPyzmAc/2zJuux0cWGTDWrJnkKGxehR
ydPFnOZpW2sR4wpbnr1g6SBS2q3pd+SaXWEFi3dlCd8V8O6wwQqv8nIvk/MmZ8f4w533m9bLKQOf
E2KC0DBVWPNrHMIpDrXIKHYgyyrMG1ZrNQraR0wOBGiJeNpUVbDJrCbzrB5AaDQwop7SdE/Y15c/
f4xfLwvsdBBJ8kobAPt7Avs1Gjkve6Auvmjy6QFvc9s7C2v0eWBDg12hOs+1vKgEjTXD5z8fmgfj
R8wuJ4DbWVgmXVAODWyfn/+QAEISWJcOE9ZnHMYKy6KB/mjMvkuWeNLVfDnjA8SHle+n9uVP/a5f
Dwmm3pZ1Om4rK379SD8ckqykoO9qC7vSSItHNcVzXjd38NHfO9Cvp9ViyAmixzRo7dliZeH+cKCi
GkCDLmbn0whhGL0YS7mFRNdtSOXSvclqAAA0Qt0nQ2Kc//m0nkR7czuR7bKKJlWaP+tI5uTYATcV
GIS+89MAK1leERgpzCKl7x/iVpCbh6qgFJqy1muV5YmeVvbOWf7dl+czGBrCHYPW5slZbqXQBGHS
dH5pBM9yUL5OtfmcaBnoxZHaulM2iGUe/vytf+5jvn1p25ZZs02NKdsvCdexNI4y6dqdz8bbOKNL
0LpmKqrHPx/lhOLLqRWKzWKugF0iHsJcf/7DZaV91LYF/jnfSmPkmTYecOYS5E2mJAH++VC/uYwc
C/CcLNMXEjykPx8LzMiY1q3RcBn18762HmvFwARe4DaTcXwtSeOvSbU71Ame2rUf3zn8r08nZGTd
NngdIuikM/zz4Vt9ERZ3WON3mvq1ScsLeWo+WXL3SQv7nRLkm7JCkRBPppdE1j2EmE9jgs/JWNSK
/2ps69Bek7CYsafWO+yr31yFnz7ayQ3etdhN0F5xFQx7rxb2jY2qkUuze+cUnPC416tNw55QC1Vj
eWKp/vkUoBSFg6mSBpno073VtVtRak+I6BuqxN5vJYRGcsTUi0EksbizAwpHvPMo/Xpb8xF4N/Du
pCxRrfUj/nDDxWxGk7KfuAlETVtLr2w071r9zjc9gYkdvihjZNDjispo6+QlIJdsdEd54CiJ9RjO
1gNahaeCt20zvQc5/91txQMEGYvlEc3hyaKfkEAq1walrrZUzW4JqenLGcZKH+lbhnr4RYQ6v3MS
f/f1GI+xOABnJVn85DraYINgmrSNr1f9AwF+SAqi5nOnW/sh0r6+c9OcJEC8nUsCPhnFYSVTdevk
sa3pX6GVahpS4JPMyyVUCoZgexDO5eRGVTJuqw7719gJRiN0NGkAvXM1f1NZADcXkLnIDmB8pJ08
Hz0Ji3Ld1Y3fsB+0qS7O4xr2Xhcs3jT332Yuy4WiJLHHBomGqXkXD430zjn/7YfQ39Z/DH+rRPjn
OzcFVURSSdH4sKie0THczYp6OSvdQ6VUT5R2N7y7Fvoj33U6WtpUUrb/ZwT3u/JqXZ9+AJS9XQcm
WixSFDeM0E6uA0xbgqRbWL5DSwYxXa8LO5URuKH08jGfb1q99fFqpBuztiW2ul0gOZFmEC6sSn7X
abpTgL5GUAygrZbSnYUmy2PMLnt//qC/3pxMANGdU5HwIRXt5OaUBSayBX47Ly79Me41sU9ssbXW
WBfa9OM7b5Vfl05eJea6jbB07lH95Ky0o2r2HS1gAk3b4SscintDK7Xvg/ReefsGp/r5/POQczDZ
hFLIiPpkTUnQp6ZTqsu+UqtnUlY9L6iz3blobyYmgGBAxoyN81xs6rzYg4KzPYzP467KM6+X0xwx
iQbOEw877R7rU2eKYddhyXCqIld3HQIpR4mi22bg+ugZGdeGOjVe1c3eQJ8Wruv0JeyKd5K4T6+V
hXiADdg6rl1L5tPVeOyLyIQ4svg9GyjfMHJxi98d5+iiB148Fu+ty6er/+F4gjwIwkjoKa0//2H1
j/IugUTeLH7DxgAOk2zcos0w37kDT5fk9SjE1QgG0dyF1Kw/HyXTYyWP5XzxgdVlSKejz8sUf+r0
6qLNZd/ulvydA54+mhxQYx9INIEi4+O11g/0w9cC6Bcx3EbVRvpA+FzVNNeivn4lx+4L47HGwfQd
O0mpF+8cV/nN9VtrYjJdOD6j9ZNvaiSiw1UJsimjW+1UvIXUUnuAO4NOamy1vTpUfmIkj2L5zpTv
vpDja1MUFwgIvy4l8TiKikjNjsp31srTh5LzwUaBNcpCaqrDYDo5HwX62YJnwadtK7xgCvWzCiSw
a0MyOfvzaqOst8yPjyXHEob8tgF6w1SeLDe0KfuOzIGJNTBckWxF6IZABnWLjmLILsFfe2GeuSiv
gJE2cwstgE0nk+5S33B7CCcb489//ky/uR2wWRB4wuuCOustH+qH26GvddS0QQo3tjW7TUst4mp4
vHzDWl6JJn4Gn4zpGlPS5s/H/aXCPuAr2QlCngSgaZwshvRsWM/pi/tzm37PTJRHSC7zlFHdVMQ+
GcnLxVj05TkIdRoPSdpYDpkz3dc/f4w3VObPl4RCQRG6AtGaBfM09qXPami7aF199M7aV6MKXtIh
vsZr3G+RNX1jdmY+DNQ2IWkCdnjXJNW8y9At5aod3UqiOUuJYbogRLrcTfiGoLKFYQH0iSCZmpnI
RpeW8paRbHRdLZJxRpCcAlJnGX14bMULwkRjV2qL/KmrFnUb6KW97SP6j31De76GDei2NOTR9+Ve
RpIG/tliW9cFsmuAKy5TYfVs0pPPBf21vUIrDF2MMt0x6uRD9rpnY6qBhqKCpdemuzlDnwAwDokj
kblXdWkgyh6y8jpvu2Ub2bm12hMSj2I0C8iVHafLLK31q04QX+aYciPOp1FJH1OrTIxtZXXa8s7D
+Ju7gitB+cSeh5bfL4uEhHQvMXp79MNCezBC/ZGT+hmGyie4noxqx5A9TrurLc0PZ+nLO/fCL08n
b2UdgQ/HVQlGPancMEAy38yIbVv1LV8RpgSPqhKgBVnkJwPzqv/nw6m/rjwcDxWRoqy6MRb/n1ee
PF4KEREZ7FfkKT71SqXijLIMD8tt8CUeVDP2sgkUqppJ0x2AgfEjisDkgQhZi6FRaX4fkoEbMZmk
8y5nZO1IWawhO4A0vVA2sZql+CLv5NlWXbuoV4YDvwiDKF4CpMdXetv/H8M1DXp7PLgqmUU0tNBH
nTzUGXY5uxlHniaa+K5Fr/6msWNxLaqJe8eMgjMxTKHfqfT037t1uES/XkCaHry9+AQQ6k+f5Ugh
NjAIaEMEKwhqkybErSv4Js/UUnQgBiqzeinjtDUd8myss6aKjdwxcym/Doy8+DqJOP4YMpRkLxnH
Z0VrTDdwZRnMLmmPNHQdrWMh0M7wGX9H9q5cJZD+z9VUYUxNEuEMK6ZAEjREwkbbDE9rI8VzeTPV
xgvWlivZypSdqpb6eSXKxovG/HGx81etKFZbUFeeaW2rfmys3Po0l3blEjibXRaTNp1lQWPtKhKC
bzpmIS4Vi303zKQFjbrK1DtA1oT/mMygM8nOml0kEvWhJPiwhHuAwJP37a6A6PoSdbKyTfDngG3r
LULkwVs4Ma+Z5ygvx0f6Nrafrv52P5gJIK7qBGWtXdJf8CtN5kTksMsv4hY4JoIH/hyUQ3keJOMy
OFY7LK9S2kuv1NnKA7J649WYaoaHkp3y1iZOlMESypaXKbOZYNUjMCMUmRsB2PFM7qT4OgPDcqsM
AfxNjJuOBDeHPnmSKF6E7eoVzapCIqM2yHboCCg6frUmKXttXdRXTUg3GRdZEbjRnEyXBuHKHrmg
Yb1JKqbmLoAy1dzOQce5MMf2Ie+6BlZYKFcvy5BVm7bOy9hRNEL3lFipLlt8DU5KftcnodXRuYGg
e8PcyfLs0FQdgdDDGUwLtFmD75RhNB3lF2oZg3F9EyOwsYxkly2R5RcEzvqzVtb7GW7rbnVVfpXD
ob8hKsN055RJ5wII4QqCYrKfdTXeWvBPmCHgl2DSqbmtnHOrzVriR5VyGQEERs8BhcnrBtCWjoZ8
Z6/gGv42dXPVUkjIaI6BJvCg4RdT7C1ETYFPVG3qLVQ05Alzw6Z4w4iLWYWKKI/aXcvwAERC4Ciw
J9tP0khyw2TADGgG2plY095Iiuiv5NmM91ESil3WtMudLKnRGj1kDyAix2zeL0Dcb5nSQWcwKvsC
P1lAez2+VxKwmLVRFVt0ZvITkIriPDYrwy/HOdi0jazg4o6Lfj+RR+bVhWk/pQkmqqkR1qe4N+vd
UuhT7QJLidwpnfOPcV8svF6L+TKQhslVQYYKR85tdT+iwXDjxfKVWSD9mkyJh0whN0Odqr1eWvbT
PAy23wTGdNdI1BfOUor6EjhzsCmHzK2An3BGOngNRVi7C/2wy8Cc/aluxz1yaOuqLKF6TqFQPNPu
4i14OMBwzJ2FCTHIkPbdPNZXhpkwC5+Dl95qNM8UVYb3LBm2XaNaZzbqw70sYmm3GF0MGkeyHuK0
s/wpDOznSUmmO4JTli8V/B+Wq1FsKhbNu5T+8mUvV6B1slQQfZ6Zl8ymh8sGrNVnlbfAl3VoibYp
T54rI1WZh3NNEfWbQBxa/QrmDroxtmrluVLZ0bSzujT10BCw9ZvRO14G0KpTLyZj80FhQnA3F6Lb
KWSAwNmS63NRhfO1lOa+rbXTTZ+r0x3RF/F5MCXlZqCxv1GtYP4f6s5jSVJs27ZfxDXURnRdh4LQ
kZkdLFWhtebr7yDvERFUevores/stKpO4QSw1VpzjrkHGS3tIX0b20EW1g0iMh1QTfS1NwZsZ40X
SVsZ6eopMQRu25rFqKjsvQqy5j7kiHpPFJxXb6g1yt1GnaTJhWmu3fXNnMOSKfmsIImFjWEdHxGA
yFa7M0LR1YQG9S+ZVO6NfJqeQswWjhnx/fITFXVTzAJkDOGOQcKgadtfq2CD8iG47toOq40aqnm/
91hrPycYVx3E/MVntYX/VoNf+NEP9JGx5uc3mlmEx9Tq7X2apQrWjSpGstHzID7loN58wEpd5oi8
PVWN112XSQ1TwvLdzraqQ1aI8poExMIJ48R6kKKs3UHkLh9bEkK/TIi+3gyMbQ+ZHTxlPbEnxmTq
zD2h2FJDUxxtlFMkil22jcapvTe9OlCuJF9px7ti5h+2RR0hH86iwnQJaa6U09Rl1iPFFMh1czve
GNF9ckrXzZfO7IZwP8h2r+6y1u+GEzoQ/yFM9ME+mA2UZp5wj7INSLyyo0obDQjrC2nTl6PRHVvD
Nw9BPPh0A2nvDtu47KarYlIKWBJZ9lDERldurdLIt1VUveCB6RFFVYZLXlX+Ez/T8IamSuKn664/
dMrgvWlkC5VIwPLg0Ndd/gmwE3FieJuMfB8MYjzUdhXD2Aoa+6Yx5R+I7Uz0ZM2BkKUJ12BZxvju
BW7NIXrDipMcQ1LZDdQ9Fr4WKezvKY53X0yyw77Gcho+58XgE4ahoQ2xB3wuBxXXTcgsLk2fJR2B
7E6PG6vYcvn0JPyJ+UZOrnpbSx7oj+Z/TahStkgZMgVtSNu/GIM23hdSR1XE74dtposclHlUaNcK
7tKDn2ftTWfQk4kL4rnMfj9wPPna22rjdEIbXjyw3NNhUKTA8XJd+4mq6lthdqbrN6L6IRUJ+8QW
S/cLIWdWQXd2HO7xvrCriQvLfJnAt+7MXMhOUUTxlR21KoXHZnjmHGRualwgNyypyed2ku0t2hHC
mbM6ZTJLt1XuP8lxd8N5p95qBCJtAXXdJFX0gPwItm1X2rcSEkWn82Xtiqqjpe0NjwPOUWkk2txF
zx5UDNnjKCfqUVb6ZhfQgfxCnlUavpr19HkM9UA+sEhjSmuhz2wxe/GC6pzRGQT29TiocMV9/ZQO
mNUYzXV3rCZxjxc1I+BMgOfYQGJkldNqjSlY1yqWdjOjj8AzsYZ7TDkBts15F2S3fnDsAixaeVfH
02YI0/IElf3a4h7v2K7U90ykycZszFcyWNjHIH6/IRk1QSjfPfSIZRGutNHN0MDQnslEjVFazxG7
aZHKYANattRS0imHLkhO4MVAj5MYseGYV29a1XzLvHTfB/SmWgkNLcKAvzy+qRPE8GlTkOS1twpz
n0qtcYA0EoI+zqyNnfefjKiVTkk9cMt9wQ8SkfLKE4q/pSWpT3Emm4fYMn0HuRm7a8u+ikU37K1U
rd0GI8QVCZIp4QDB8GYYaXhdJz4zUOWNr7KcNDe5yVBBXbOHF1VAYELS1dYD4uIhB6Y7WDHcce1Y
tlG31eo+3xf5KSyGcaf70TODOdnCQndi5HBbG6DGvh61+8boEctjbEdzqgzUEgd55rVhWWrCIHNj
GCv36lTU6aGqisAZFWZQpMLtQxUF+XECre1MY+SytrVYCeSUHezIfgPOC1B5w673+EDTLXTO+kEM
Lb3UJAUWWYflY6/59q2lpN+9LgMOjlqu2hmtYd0O87+QqybytzqqxI2S+yCbJV3fBCEOrXqIqxNn
IFxMXTlcB/0gqIf5LTbU7Ab5cncN9LqZq/ZK89VPv45mKA5yE/e7nK/2uo1HdmSaFxxLPSF/Bkrt
rdoKgxmr4B36XrkPvdQZRKY4ks63iThvMwcnnjxyQQ9BbWcbj/Rb/vP+u2ZI2X6ApOUEnjbtEOb3
EE5j7UXy8vI2IQr3sSMf5wofqHzvt1557FSZQ07expKxU+QeoxUN04HpUxnJaFbTY1np4wuCqmYT
Icl/1CMDWUeZ6vXW7NQ82sh5Ju40n9grhOCmjpRa4qufOLhhDzBxcoRdWOELHVHRw9pm8LSTEo1b
JZPjgx10wR4NnR8D5rahKUna9NOIjAIbl2FjMpt8r2OfXjbGPSx+jU/HqvIvBIr6Tx2mvCuAh0N+
wJiMQ4KSRfdQF5xztxEgFqcEiuOARR0OpSqhgvNHj2kqr6b0uUW5C88XjbtoJ4MNQA5Og4f9qUBf
s2v1icQ5snNu5VQfHvG4i69Dl/4lRaXQD1SyNF46mRFqKJtSQhUEL/BOHYvk2BO2c0spSsKsoEUH
+LzRY4iDf4Ot2P4cpEb2hhIa/R7c9GM+r/lKkLF9SUIe6gTsy9jAE7VmCTZ7ZFbBK6kufFc2soYt
9hSeavRnVHJx4A6JVDpDam+zTkAVbuQBHaawsGdbgOTpBY0Nhoh0LIuDYhMxta3RBe/JYjJPXeA3
e2NMiu8jn9dO9k1BXK9kHgS7Rnr7hOnOrNJRuhepXx85IxS3v8Q0jV4p+3hKR7TgXi5/JbIaoAGa
/Wsvago6Y3hWC+rc6Isb61BPQKaiEKUSmas7EBps6jToEnLk9V/l2K8OJM8Mh7w3rktSUmjtKa9T
If0ws8h/7Xot/AZJTT5MrZ9+b6UUeYcc43bQm+yRbBj8syIPbkeJvBkyjuRdUGA2EXqv+tAybeXJ
1n1I4MUkNqM031JtUOjpkluoE0qxEVqVbSEreNtK6koiRtRjr7Gna5pCOpUFOcaZarbXZJjox0HY
3rWCS//oSziSlcyTd75VMFgrOk6qn/U3LZMV3PuK8wugtTsK9JO6DSCEHDKKrieB5RHZqIQUGtqk
h4EiLv3mWR3RdW4MrNs94tig3Md9cqwoidzZMhXaShPXitE3xwlC6wkYR8tT1HL9qh/aauODLUNt
qHVviMb7qwJiirr16oTvN8M/QIUtu5FSm/WuUoHjPk9CD64lWcllPJRsGL3Eon1TsJ5uOqtid5dp
HAQislxC72qWDQOyn3EuwfhE6p1xPSKI3BHC6c+pwHp75WlKd8i0NNymUobGSmZKstFPIqaU8aXz
0PIjlYF8a7N335OXFHvYS/BGY2RoWaOiWjFv0Uo77cBxkWVn29la992nU79lB/2ZZJ7BGRODYhSC
vXtf97ItlRHsIUaCq8vzbm0TwZnR1P1h8iJ7rwEAmCayUyRd+jRU0RUhcz8zBXY2FGsOcT3URgLz
jP2AkWjDbsE+Vk1xpbf4InqvnJ4hOhUEkUbTthkU+cpXwn0k07zirIKbKO52EAdLyiDjxIi1oz2h
TxLUOXJSi9Gn5zivCNDsjwTk9bdWRIFR1XOxRbod7TDTP4+VluGZieO9LBnmnaLFYivC4lYjtGFP
sispyoEy7skupHUSDndZ1PjMgMmjF1sNCcupzSfWsN8djjilXngJXxs/euVBvY4iPvV6BSjAuOnb
tLwrWZH1fVf5RbkLPav2UMxpNluUabQR25pgmi2yUe41hKrXisomaAKrYTJTAhcm0tDCy5KM99ZU
wfoKywFrNDnKj8DlS5ifkergKe9+hrYhtrKSvU30KHNwMHW/rXECHexaGvaj3hCJGHrtMRrwmjOe
7E00T/sjH8uNITQVywrFIkCs6jHL7AbdnnEP/BRDu9Jpb52iPWPQ17d9mhaOQNS3QeX1hsQ83Jn2
GKP3UjADVWWyL3ibp3BGYAOV5WRmdzU7Ia2HHORzng81+4taTy9J7XOU5NTOKorRtxijHxQn4m1p
hy/qILWIMYOOGIDmR+tFB2Y7PjmdwzXlTfVeqB3icTL57gJTtx40OA4OjoV8p0DlOqGNSx1fUq5i
TsnOXPWG6Nu3JHtZSfhKVnbO8h2Dnwka9S4p/MSRywq9ZOkf5F77ZPmEzGgZewcPGOydMVQpg6vH
MwZc4JOpDMNJaWvMjPPF2RogLGwG2FZS8QiOja6BwdHFA29xTZmZ/gEml3IrBrM4GG2JQ1FVU0cq
I+8Ozr/9zYT4riKsBO+w4QFQTUsQFFQkSWYSKwXQo/ClochjUMYZPPW7mEwWqEQxyIrhgKw5HRE1
R6IF8SXir/mKN1G5KRkTDybv4AbQTnaTydpo7azJrH/axhjwc0FEW2JsmlMWjb5rmkXvCNbkH0MU
SU8kvMR/eUU63hJBUHyuUy1+bBoZ86opU9EySxr2Yy+UY+OZLQ3/WgVtT68FxxUfT+6LnVaVFkNR
rT75aj0+40msjijfu5d60vMH3m4jg/8Lg5PnsfFBqh/dmpWf7GnVFzdZHnnJnvPOsGHrY9x4ZkjW
VdnoADaGHpZgkE87IpnaO/ydIR20qr2KyiGh7hgh3ap16zBWBlTRsmscOza0jd+NwT2mm/QJVwGp
BqFgV2Nhih/3ZaT6tCA4Hw2PeK4G74AZlUJ7jA3+K3kWFCpQVNp77I28JkAeUnSjNkwvqmUm3wiy
QjVm9oS3DELYz6URCFz9aQGtNtVfyfPy3yS2NkTg2HuL4HR1Q3FO2ln4aIrNOLBMpJNkb4vG1F7D
WqOMZg7+E3P8IxW9raxzJKblz9bkKab6yEZNHEqjPA4aoUE0QEHJs4DhMcC2HxCCofCZtHbypUkp
PtTYTmhCSH9pMaoynJFUuMmamaZW31PWPs2IDvT8WbaTLNx7aBwPdhk3r6FVXjF02+9VS7GmSmaY
SWC0WxkpcJETyOB7hE6XQSiuY/508h2FuK0ABR0D0873E/QrYkJjQlGoYu8Ei+xP2WOJbkSqHvRJ
iJ/joNhb0UJdadnoGRg3t+QhdDchSLTbWQB6Rb1e2kq+ChNs6oj70DswqIGNyD/gv7vWSiQWPDoq
fZRg66cWNBiWvbSDLMVEAeFCeY5bYlzlFmfP2IksYJfrczCqLTwcRi1LG0Sr5Ohpg/VQUta6/XXg
HoOsf/GDTLnVNL/b6TUBRfKYBydsS4Jlt7duwtq4xpieQH5QD4QMUbMq0bYf1VxtnxRdSY+dPnYH
itWJBD2RODqtS+yT3rcD4YFN8TmqcvNrFoXxp0pp6lfqakZMuMXoR7tIDfKblHS3Hx5dghtMk9rV
IFEmnqN+b8vJKO5tP45mitT9aGXRTsvG4PVC/2pu5nxsnc4SstlbbxqICpYio55mVBwAZd4reqTD
qsU+IhT7BXjpRksKN/OU4ok0uvSFnstPlic2LWoqm0j1iP38aszb6R4n+9EsOeoncvKi9FF+Xec4
rAlaIeyMU82Fe/5NB14wzyMk0QwavjS8P/bcdCpMXq/FqDexqryM4WBvg0ELOAQUxCbpCLXqecZR
2/xHoDGQapoGN1Fa63dY3Am2VBF9sjmqLigD/t6FFyZKbEWzbI6DirJoPWpyVpJz7Jd7lZJ3jdKE
ftSDxwFzk5WBvtPJE8EtJCWXBElzi3HxChG44JGYu5Dkii40GaaY+KKbsNxPuZJc27mH9dYYumjn
BeYzlrKvKONfRvTEW6uKOo4IbNQFDYMNMaTZfTKnncUctCg9xHc0Ii2nD3XQM+Wo7SaJbls6qTny
WXluUlUKzYRBGXY0O/6qEN9uqGib7NTIfOA8o373qtLx4ClslELZZ0FvH6FzIeCjPX9rQ8H5Lo24
BswkVq8NO41ZF6acY7dhPFOOCa7kbuo+V7Ey7SovbY9SVM/sASVhN5N+xrpFzlwXKcb3ibED4Y4C
OJnR488/D4q/Ke9MgeoaNwpYB8P4u3IXnBeKUVyx+4I8sl1fjUdbtm2HSnx8xFRENag0zOB5tt0y
3cQ/QsWY4Suijy/0Q/+mNUFYoao2+AqDFo5pLV5tx78pMIfn+2bUjAdwiRa9Cq2///X3/iM3E0AS
/rc0KH0glPy/GZ7+f2KS0Mz/jyJyRp78iz/yf1ASjIsZksl3SBL+7/9ikmj6/6D1NVQUZZhxUN38
2+dkav+D0lCD24bsXEc4ySTwL5uT4F8RQwnMnua6gq6Ul/1vJIn4H13BMDWHVMozplD9J0iSjx+N
NH8oCPipPH2cFpupS5kcbP9ezvr+wNnGPAFNvSQFPnf1xaSLWBfsOckW9x7Dg805hVW6AckFRdG5
qy9kFHEnBggViuXGxJ1szTbCLuPpxendC7z/vznxvXnl3NUX8jDfVGODRqbugmEBuCGR+dZW5oV5
+NzFF3KJAMBDgVhSuKK2XzRhvcz+in80D/znlS5NMFZUGYAaVd1Ng4BtYH7Tx8pu1TNZTi1TpfWx
iDTdlWT5WZCaQiEEH/yfL76QAv33xhcCxZ6M8siEzuhC3I/fgthuryu5yb7Y8mAecksTHAZzjY5N
DcgVuRDNDiO6EHd95oVYxsdxUMW+oZTsIFwIS0gGIkHrTP3+5z/s3LVnOdA7pV1KW4fiLy+Es4mL
EL4HYGH+y1161mN17uLzP393cTkmfs0QveaS7EP3dvJd+sPZyk9pMX5NSR0Jy0pUV4zG96KcXtDk
XVg3z933YvA2CtAEAB2qy1KMKAQ/MxQVdd3MMFtK3z+UvOWiIahst4kK/UC5WD6hKwzWDV5rMXhl
o018vYlUl97pSen9h6D6ZwaU/wwBc7EdLMYcWkRhpfdpKlU74rupYA+tfVz1IS4lxwJckNxoUnJP
pJydkLKc0wkbReev+1yWCmOhlR1t5Sq4J4A0oI4zojSqi5c/3/yvnfp/t67/fTaLIQriHi9ulfj3
mYie1bi00X6n4gj4BQGWMlc14dYqPw1asez3gHzbVsPJjmSnJ3SM3U5IhSpW/qWLIW0qGuENUlO6
nhIdq0C3TgCi0gtngzNDw1wM6bYbZTQsQek2iffkdXj/jclbuWiaiyENcojA76awXFFSThJl8Y1k
tQteyHM3vhjTQN4aihZW4Yb4u17mUIpwiL0L7//cxRdjup1CRUjpwPEyNOJwo0+ePWebZPbKV7oY
1aXWY8ujdOmacRteY2MJ0B4E2vOfv94zd/9LwfhumrZLJE/oynI3w0BKAUbv7wRygU9/vvr82f1m
aCxPc1o/dJNFIIzbw1jd5b42M4kzcS0qYi3//BPn/oDF4qyBngo8SEkuIVh7Tw8CUmlWvlpjMbJJ
sPCqotQNtzXs4KjZcbGtVTpt6+58MVbzERCxRjijW5rqneFRJfHjL+suPT+sd281w2CuTnSdXDUq
5/IS0UBvlVeU6+ZrYzFWrT4BFIS8xtUU9LPS84BK7M83fu6DWYxUTw+zUk5G00WWoe89ULCvapcE
WztslZc//8Qvy9HvPsrFgDUkAIZaVVtuagIxSmylvqaN9kQhs9mSbBIau0Hys9eQlkI3lX9NkY/6
YBDTy6jVKjW1guqxX9CzQ/BkXCthULMglim1iCF+8Ov6m0yTYUMZ7LHNwyvs+/ZWKfTmqiqR6F8P
ofr65z/k3Je/mBhkk1ZaSWit26jTuEVGhQQP3NntqquLxYrf5yH8H3VS3bCNvnd9fxt36sO6Sy8L
AVTbAl8qbZfcpTfNQNM8ZT/WXXoxGyRZlmbjlNsumHKKe3LhevR41s3EYjEdpGOmB9HAxX1h3tAh
IyH4z3c9/+G/+SLFYibwAEtYDRelm5HIDvC+eg8KEwdOVQLw6/Pyq4VqaGtBOnb//ItnxplYTBAa
urDUj5Hj6RoSjdJL4mt7agT8vUHs/vwTZz5PsZwkdKUTpRzZbs6HDxg0AQyUrDsVLdknCkr4GNeB
7RpEiT8PMLQ/tV7VHdbd+WKCINyATbTGqkXb47pU8y+FGlx40+ee+2LMkr2U6uRFWW6lJKEjNKmC
ZyepN3QwugvLinLmN5aukTgoWiubNMvtcAJ9jkehbApDxc4ahvUzZBXcP1bVndK09ax9oBTTMQ49
aU/2C7rMqFDuQWaVu5QslP1AP//7qof6N7OdTNSLX8jCpbgNNhzwJn3At3XXXox6mt5GRcARewA7
PlkyJjYAWNW6Ua8vRn2GJUjzzJpNQFzRBMplfP6dfWGDdGaQ6IuRr5ORqoV4INzepMwlosQ4hDkN
snXPZTHKZxH/iJFf4bhZ06euZPuts3xv3TSuLwY4cRiFpHqh6rYUX/bx6HeYAORLBqxzT2axE8iC
QTU7xTNcP06aqzRAq2uX7brFTV+M8MhvsRgILq553aNBCg56abHyY1wMcSydUZ9E1CaGYriJ7GKX
RZeMwIum0X+OmksrPxhLQlX80nAjvU9uKqv3v+mtGTwZnl5tozYytY2C/v9RTzwMKUDEnvLJ/G77
WfqchXqzRR1lvQXlCGxx1Rf2C/P0bqNpxS1stVQkLtSMAlsA1IWHsNONde9JWwxs2R+BQuVJ6gJO
PLKkf5uMVll564txrZSxhT/RSFw/M4l5qtEd6zKN+3UPZjGwPdsLJIk+uxtKpnE3t7lJb67XLX/a
YlwrkVIbPid9N830J9skaYjc8HX3vRjUtMiE6TVcmo3wrYJ9QREXXPNnBvSSbBDrgINR1iYuqrRv
pDseaiVe+ZkshnM6pfhFzXFyJUn+ls3AxKoZ/ZVPZDGeY/qMcjWqCUkwmQZlWa2PvVXq674TdbHN
rhOL2BbN8lxvKLydFOVgWIlPWHfvv6gM74an2RrKqITh5CqFaZ+GJNaBSwLK/vO3Mo/C32xbZ5j9
+1OmHBj02j0ycjxd/kk7FHRXkmePpannJ63t8YmF07Su9rTkR/SF0ukgni13bDP/Jid5fT9omFj+
/Jec+TbVxWi1rVxKCO6OXTB5I2ji5lmOLvGDzl17/ufv3kHrA3PIagoUZPCYV3S6gkM7mN26qUBd
jFfSvmIyKb3YJQmuPqZqd5B9VId/fiznXrD68danuleMqGg91xQCPWU4Ju2daPsE9WTTy9DYi9Ca
t3FBtHI0LAayLCaC2LyRv8bgyIlnQcGwMRZqs/3zH3TuXSzGsj2WqHl0NXKbVgp3hV4eRsR263Zb
S8mEpJCKqxOY647IJTeiCcZt14hLJJVzXaglF0EOkPRoMG5drQxbDAhgzKdJiY9pLXuHNKib67Kz
Rzb0KPvzytZ/NrnCrm/Vg1sy3CrPU+GOKZGbNvhC2vhEpJ+z7tKLdZgUbrmUwU27vgXrJdB/Dt4l
etmZ1/3rhPRu6KVSUPq9Uk+unpSopkIkwW26cub+tUd7d3Hg4QOSKUJkYHWRxZZhL+/VCwPv3I0v
RjXRRoraa57nqLL+Q0o4G0L4X3mgURajejCHDm51Nrhmjz+RPaRjDKm1boT9UqO8eypM+PCaic+g
902u54bmvvjcjOISuOjcg1kMYAtNJvBgI2TnExwLu91OZn5c9R0uOYkFYOTSt/TQRRCGQSYFUsVu
OpRWXn5R9DKxdCcjGH03HAosWY391M6+13X3vliJlQrdmz/Jg1vEZJ8ZSbzNlGFl2WuJgysCaaI+
4JPFROjVXh17e5MhZ9itu/XF0ovfQvQTQAoXf6v+YzAB/pRJZ72uu/r8Hb37HG0kT3pZy5ObBNVP
RS1de7w0b803+JvdzxzK8/7SKgnF0Ji6xg3GOrz3KjINChEmL0Ti1s/r7n4xUm08P5Zulo1rGnH0
QCKPsQ3SVH9bd/XFYlsNOXB0YdZuwEnxVKWFdcep0rowhc3T9+8ez2KkBn5HqrZc1q4ZZPpXQ7OT
XdRHxRGzUIuZz8cB8Oc/Y/7G//5DRLJ/fA+INkn1q/LKLRt5dpxW5lczzYvXwRr9x0YvEZvnre5f
2PP+fgJC5/Tx12x8AX451pajluIQ2ih9w3UHDVjRHy+tRYYxBfJQujIJSBuwIqTHie4SleTcjS+W
2QjKfQSL33JiPHy58qSU0aqDnWIvRrCR62gNSt1ypohk2xpfyaTju/3z2z132/M/fzeAw8yyuynI
uG1N92FTYH1K5vTFdVdfjGE98xJRaJrkSIK4mrreUgPdrbv0Yuxmmj1IQJskJzLzE8CA+16eVq2x
ir0YuGHrYY2lnuoY6bDJFdJw/GjlA1mMWslSzb6tJi7dZk9yjgKjS9tV+2Nlqf+SI9rWeSBLTiAJ
DT6+KW3AQl2aBs58KEsJWKJqoVHFQnKwo6SwGCSF4PdhVYFBsRZDE/4TWNy6lRyQSARC5iVgrMhY
9zqXEi/AH+Snjrrk5FL/IsnAzWL/Qrvh3ENZDE3Vjzz8I7zOkqwQWRdXUZp9XvV9/0qSezcwDVDl
Rob5y6mz+KA0r7V8SQt+7qYXg7JTWlt01ig5spzedlN1KOp1ojRlGW/XWaIaJ4+Rgw/moauMnWVi
jlv3QBajUpHbuO1qbnvwyztif/ZJYfy17tKLUemrZKjmdiPRGrT8bSraz6JW1s3eS2WXsEtilTKu
neM6xnE9QGJtX1bd91LXhRuMtJyazw9J3SPBrHQ0O7NZ97yXoi6Mf35syAMfYEn4qSBve9TWjUhz
sVYa5LbFKgR+Z+hGFaQ3Z41W76bDuqeyGJRxqpUlQdB8KPmAMU+CD6CsvPF5SL0blHVcaSH2fs9p
zGxfoVRB1bPqmI5p/OOlWcHUWuAUdAI4MuwfpOESjPLMeF9C0vq499uKbBeHxHmyHViFdUv9Z+aD
f3dMlCWjNe1qpu3atB29HF+USp8QaLXFyse9GJelr/fk00WlO6mttFFa7UWRjEvCpvlz+M2+9m/K
rMbPAl+ZKjee8lcytpLDaE6PqO6l/arvcCnOqqumtosh5QeKcNiQsw3kxmB/te7qyyUTEI2i6Aaa
uyAAjQCLJqPIs/LiiwEqwl6ZutAsXGLQtS2w1GQzJv26RXNJ9Y+tWQAHj9wNRZvsCfS1rjBwXWqw
zLf4u9e6GKIJTrB+wqXvAtRqvwg7IdJ+KtqTGseCkB+ArRc+znPfz2LAFjnRYjrHH9fUYjzPJJkV
+0bS7GfyRxhjf37L535E/TgrED0+jXI3Fm5dW/G9PpnmjRVC/wwncWFHOh+sfve8FstqWsQSbSOB
kEfX681IkgyRfb4eORFQp8eySqRdSWzBYcjkKVz5eS3GdWiNHYBUaV4T4QHbHvHQUvX9z0/szGy3
1FWRA1j25GVmrkrMwKktjRhOlK6tW82XMQ0m8bRY8D1OHf5g3+jVdFVG47o2GwCpjy+7oLjEUduf
lfxBcFfonvwIhGVa1cnArPbx6qqBN9ezp45iR/Ssd/3nvhXphc/03EOfP99366KPtjzV1KhG8hff
w5C87wywOOte6GJA91lDRjhkIFfIpUrSY3GQo+nLumsvxjBcvl4vMXu6st9+92T1XkmSlZdejNy2
pY7RqXAz6zb3b3W1LHfoy9oLZZIz84JYjNq87mAgSFbnZoDdIBWnnD8wpJMZB41l5RKzBDbnBTmQ
1VzILiwJWkOm3yh1+7jqyS9FVIoiqQ1E49GVFfNa8szPrdH+WHfpRQlJYkURsLksZ6iJM61b5dao
tUs5Ame+dH0xRkVZBobShQFddqKG9Qy8hTes+2SWSqgG+WrXQf1FfdLex5P3xWxId1n3UBYjFCyr
6cMNtp2qbIhFVgFrWWtrMbNZ8f3wb8KpDVvCOZ0g5EMZmwwEjZ1oK299MUjZLER1U2WNO82sJ2sk
srl6XvdUFoM08zt1yCDSuCbpGRsdNJFGpXPdpLgUQZWdJxllaVduIOzPPmHk25lMs+6Qoy+WUKBY
bNGMKUNhVd6H1ErJeL8wNM/soJYiKFjSbaxErKByb/wsMognrWd8bpvaOOXQxNa91aWyCXyZMIBX
8SsmnQ/Sqg9mq/frlumlrilT4DHB4YxcI+uaE9SOLZCI7MKO6cwUsMxwi5KuRjdV0IIzDe0YSpbY
pIFYJ2cAUv9xLKVwR6O+CyJXDUzcj/S6t7/qhKs++KWyKc1zUv3yJqRBbz8D0Qg2lrxOQoKv+eOd
F0KQqwSozh2m8DgJgm+lsl/5tSwGKvacBNqHFbpqFjyEIvpLjPm6RjOo6o/3Dc2bpphJBkDttead
HTbZZz3QpAsr9bmvZTFQ7TRMJfIRibaIpEc57X80WdeteypLcZNZh7GkhXno5iWA1rqVm02dhPq6
73wpbqq1AheRJgduYslv0Ptf26TO182NS2lTazRgQu3Sd2NSDWByhye99PyVF1/sdOUa03tXz45Y
KfS21gBP2cgvgUXOvM+llAntnhplgjuX4SpvLZF2m2gw4pW3Pv/qu410MjVB3YEad+y2C7cz63MP
+nplPWUpZjJTKR+ltKbuFkHastrrUknvV00s6mKASn49JXmUUwcKDRI/q2fQ9yv3ob+SWt89lK4z
xq6oQ8uRIiHvo6HxgXISzLfuzhcDVNfDNFbG3KQ8Zr9Rg9sVnfGy6tJLxVLR1kHpkbrjkKmdbxIC
LDZhvPKJL/VKaAZsPR8kz8kzqT7ZtnKUxmRlG3apRyr0DPEWCHFHBxALznc0/hpIFjLXTVy/koPe
vdG8kBVSiSLdGQtoYFWrE8sa23+te+qLFdQL6kjqm0Fz6Mm+mGNxMxXduh36UpOkTpj+jN5QHb+y
ATFvVSCoKx+J9nHkt7UcSYjAekdK9GwPGHtjtEG6bre4lCRNE1TH3PJ7RwdTBXiRhUhbV81bCpJK
OyJ921dmSJxsu9WkyeUh8RtzneqP4JSPz2UsLStHGtc44RTH9GYISkhgY636VJaaJDxacjKVWuNo
Up1tNLC29iiv+wyXgcMlcbBoj2F8S7m6HwJfJmbZWjklyotjaBl1WidrSuP0aXOaWumx9S5t/88s
cEs5kkAGUwzUkp3CImkToCrhAYH0vO6BL8ZmoFlEJNlJ4/hZdjBS+5Md/Dtv/R8SMZRlfFtYd82A
G7F2jEhPSRtOwHRrK7daSzUS6bQtgVVm7RBV+BK38b3ZpesmlWVeZtzDyE5zr3ZgSJJzolitcjU2
QqzbgMqL7W1ElAaKQWu+fPAjlSm2Gr29cvFcxj5OqD/7LhS1Q8j3nLyZmNtyqp/WfCxAsz4OfcXq
4oiCYu4MUK+2VgtAUa38dUOIKLCPV9dFPTH+o9zx7G4ztslO0eVVO2eikT5emuT0phJKmKOVUHdF
+1XldLvukRgfr9zaaSoaiKBObcwZBv5Q7HxTW3nxxeCcY55KUN2ZM9heepvGPXHxbZwE6X7dzS82
t61N0Fk3qZmjGiNE60jV6/GI3XtaJ9z5WwjqZNXyqJVa5jR1ANS9djJLvmDo/f2sKNuL/S3tiroj
2S5zEg0OPbjN/+XsSpbjxpXgFzEC3LBcyW61JKtp2ZaXmQvD9jxzAbgTBMmvf9lzsjFqdQSuMw6I
DaAKtWRl5uBtAjFF53jXLSsN1iJUXjw02dKjH5mG49r+gohY+NFt661X1N91jiEY02WxWrovXp9D
EctrAqcYgNjIo7AZJlH6RZOJZnqR8fCPjoavTh9uw452kJJDlrHW2bD93U7kZxQxJ7dLbMzRPsW5
p6BHlc3Gh8bcDgFa4hTLERtxhFaZjkYD7aSFjEPSRiStC6gZuu2IZaU1ZYUJ2nzOch23P1ET2T8j
EXB6n4mNOuIFxuQDgmsOXejmQl7+ie7xDcTqFRPiVoRLZ15UPI/arN8GyOhMar1HXf7WLM211S0D
HaB5IUBpPmftrh7jXYeHUhhHz2jzSm1QLjIq8PuMQB4u3Wv5wSvEP2+f5+Xc/tuAJTarlGdqiHOB
SSEjccgf8zkMf17SL1Cqms4tiCY2CKkPdyjDR2bMwALcVwnUGrr9fdVN8S0imiu7byOR8gaTqdO4
jyAc92KwkOMOHTcvuiX3fW1560HdIP03mcL0GWQg3qulbw9rU7vh4YiNRup0uXFW71NWV8MZ/OLv
K4h7vH22177bslXexI0GdT9ir6V+Ect4iuPRzefaZFGx6kCDPUm8cbXHUiSOLw31frh9tmWpZT0v
QwvZumyJILhR76Aanga3dg50MP8MYSAUsZdeWAyZHMIV+jHBnm51X9wIvS434hVrsvFI4LedwfXh
9RByI6I7iG7hf3dVuZZJMzOdxqNWad1Q5Rhy2Prz+7QOeQWZ2sxb/SjNFZpVR6jmQRz77aO4wqZD
bJgSSHg5ifJpzHrJNPu++wNZznzO22/oXXP9uaHDwsESXResPYH/DnQy4DUh/ReDrR+hOtaFTVr5
UCh5RJW7bhMU5/SWzD0kDEPjh5BREDVGG7lcvJd8kKC81yN5WadRmAeTb6x5V3lzqE9LW25JURVr
kAxeCBrft3/gFROxUVKQTeq2fg36rGT9CZjub+N6K7u/MtIHafQ/rxrP+RKWXj9k7QABmccVwpb8
r9irkP7wbh4vPGLb9Lnrtosyh24HdTfmE1jkTDeFN2LeK97dpriqeWvyke9DxqoRpOMz1ys5zHtV
D0gMIALjuIuWoyFd5/eTDIcM2ugH4bfsICmI8tyO6HJ0v1XrwIHeaC6DIdtIrz/6ig1QhyumGzt0
7QJYziagPnj95Dxkui6Hl7ZpwrvK0/Kr27db3oYysysQi03Q0Mu7hOCrKYbAU7fFraDdcIyzzdof
sgHtzCTM+aNinlt4agvr7hcBk2DesOkqx6CKWBQ41ic3NkBio6QIjXU5tOuAWgm0y4IifmBed2PL
r1x5GyOl87lZcmgUZBAwh+4ICjwPrGLgd2vW/MaN/LfI/Yqbt6FSgVJgVd8J3G4DQV3ZTr+WBsLN
cJYYn92L9S+Ql+bvPAhqHdaVbMkkG32vBZnu/EGXH5pwgZiq6tFDXGs2PZR5wB9LzKaPiY//dWMj
rtxsG3FF2dxAepLJbAmrDzs0ZQ/xAiy1092zOa0aJrzaMJgNW9X/ymJ76Ac30hwQqvxp72G4NHu5
qTGLYnHUVL4D68A/bl9tGTvzQB4cT92QQaB5eMLdEPd6auYb1+LahtvGvvuQucvhbKfanAl7zmPP
Lf238VZypV3eaTFkYvBfmC7pe4/V2ye3TbGSc0w2rgCtFigXhSuCc8g3pKCSeHFa3AZa5brEuLBE
xUi0kOXiJVeJ5rjnb69+eUlfsUObdaqM13n0imLMiEbV0oOq4rneSAvVr1g9Qp66g+6v0U4QeYiV
/nkvW9GH/tTjHSpK+WtUakmrfF1Pb/+SK3fHBl9B3G4NJwxQZTIf79Bd/AG+BzdXbpNQFV3Jlwk0
09kupwMX3Z1fmhvF3Su+1kZeFQV4lrp4RGKkIAnU6UZCRw2iKBugwm6PnE1DNTDus3Ht+yzyPUhL
rqdx3N3SIzDZ/xFYhGXT9gLaMVnFlviLREHmw0r72fFErdcZKqxlKRVuPrh6vbSrUPleOsdapo2/
UqOsVuPBkVWL190pA8pjVvAfTnfRRmChTBpVZd50SNfZP1FhICHUN5VbvGUDr0xX5Bt0/fD0j956
ABkIhCKX2DEfspFXmOqBwJ3UXUa86h1knCuMfSJdd9sXq/q9k0ZpCFt3WbeX33rY6KQWNwdvw65y
RHJCrovK6ODNj1MnUrTXR7d7bqOuij5fDeb3ugyKMAfQfH+VrfritiXWg7qXHbpGHEtTwMUOlSp+
drtwG+cjNqXUYOYh17KHTyQgP11p8fe0B45ZhQ27CsGF75kKrqubJ3kfRN4zzzvj1soIrSd1Gk0u
GojsZAu0DSFxR6pDVXG347RhV0Xt9xBavxRJvfkHK4t37cBu+PMrr5CNuWrielHruvWZKMvwZHQR
Qk2sZ49Ol8VGXVWeAXndigaML/FGVIX30A692+NsE0htgzRhXZg28/qDiiBsBq3o/EaUcW1XLq/f
bwlo1HE+cYp3giztT1VOD9UGmhy3Pbn8zd/WnsoRtDsCpcU63BLw8KRj4Rii23Crslp26sVw43pi
X+Ig2af8m9tHWw+nBAJy8dsF14QGIhlSFlHhuB/Wq5n3pmj7qlIZ51izn/OLMOeNQOhKtBJYVsnn
QEKHleKOFJBzSlit11+jrofEzLt5cdoaG3MlVgY+sJEpANFmdfR4/X6NzeD2dtqYK9TRBRSQI5W1
qJh5Uf6gc/PV7but4HYs93YLIJ2bMS4fwy26y9nwz9tLX9l2G201zoUAofbWZT1y5Ic5aiG9jGLU
Q8R2x4+3DLTuiF4HkyNgMVNw9GMeneu+d6NpITbqqttG0qBO3GUjdAijZiyBHFGVm8e19eH8zfMR
nhd91hbxSVLI6brN3RIbdKVHTxaerMoMMCCSqHb6NMvKzdvaqCvd0njBxEwPtdBNJ3xg7yffc3ve
bMRVNS915I/wiKg8fQMx0bkaR7doxcZbTRL6bzEkrTOu9Be98Y/xWP14+5JfeSNsuFW48HDuxu7S
IpqXRAgIEg/xjR3heAteyXJttFXYSyObHuq2g0/6lIZl+JH5pD5xOgsosecGBPXES4diuNXG+DeW
eO1PWqFuvOxNNTHeZQpC39+2yWC2t2zy+qgFq941FeRH+OJDGdqbd5WMjZAfxU4Qvnas/1qPfP0I
NXKdosCi30s/b05S1dsLlNLnQ1GxjyHUuNJO9ns6CSGfZsyzJ1L2+jBCz/5U9SPUTYzhd/WW/91N
jXci20oKtyeGWN6Cx7qIPNL2WUjmJsGgkE7GdnR80G0YmOirYqwoLsI8IeMjO9uTenQjtIEG5p/R
wiKAcSYgds9oUYDvE5JR0HSWB7crbL3qqm4LaNfKNts2/8i2oE5ywdxA8cSGgXXdAs2KalWZ34BO
0ov5swir/7l9uPWus9o3GHKMoazsD9+gUni/Bb0TAzIVNghsIXnsb/PWZFBf/KCE+OnnvstELJa+
mPtvoR8fxkZyDqNhdfGz8JofgeFHhx3B0tZrvmHeU+Qau1378Xwn2XFF6cElt8Halmuo2Ozny8QK
ME0F3UNAOvXkL2K6YZyv+jqsbhknZd4C+ZGuyerAV6fNbNBNBlighzBRKlnkHbyojROzxE7EffiD
F4f+2yl4XSvLBV2abFyCpTxqjUG5uIFat4tVYX3LZHXJmp70bQtvE5xChhkZr++cYKFY3DLZbWN0
zhukgktVffYi6CEP5e4k24XFrVB8y/s2ADNynUVkDCFtRcqkip2me7C4ZbP7jgYJCUqZDajCJ7kM
FOi52Qen628DwmgUjrNqUJXovOFbtUZBIubWqSpBoYT554UB6bEXAk/dZWW95Ejrn/aoX29clot9
/ufZxdqW3U4AawRBWbRADuZbdCCTrlJMEwzpMNLgIYJ847uuaJ3CIfy1/1iy1FuEORnA8qtPZfMQ
UeISkGNly4ol2t2Ab85NtplWJmFLDYR1mo9vn+7l817bJMtiIUvQbg2DVL3YxF0pxCGu+YkI9Ze/
30IFvC6ygR9gWW1bxVU47xF+wMzJejS0+qeN2+rZUxi89JbSf9lNQd8VPp+jRC5EPoVgedBJo8Ph
OcoZvqT3IZ2d+nm5/lwmX93CDV/9NMvmQZ3gawIIXlb5+zQkS4+HWhV5/1S14BxJm7DpyN0YBdV9
jzwFyudj+BRBUvFbu1XhIxvkdu8ZVZ47xugBqLghfftYLtv/2rFY7kIERdUsg9dkO2TXD5DXxrDR
5FR6xXlY7mImO4XmN554DXHpu9gEKt0EgKpOn/4ffNoyU2/upg48akuJOSbTHnLQtjmubjmMYQxo
qNseZQcfU97zXuhknZzyDipsmizI/YYzkPVIfYlhCYV4BPhVwxvu6MqR2tC0Ni/1RhlpsnA3aafI
rzzwnARA8OGWi/BFjaJAg6qAmhiuShvVCVjbbmRMl0VeuYs2Oo0s/ejRrkXvpYD85l4Ga9puIX+3
qsapq4bvtzyEakG9F3VUZs3M+WGcm8dlq25dmWvfb9k4uLggNrguDSb3uHngYA5N5eCHMOaBuUWf
NlKtqkJE913dZAONp8/KVM+hN7df3AzKMlcJyqaGgKg4Q4PWB/RNfClm4F+cFrchaQbggLVtDb78
MjnBuifFvWe3pS1TLddoGXneeGdUwWlSkzpPGJ9+vL34lcfdhoOpBtWHdsShQsHsmKvxHZ/a+y7k
xwpTWgEt3YIfG/K19aOISY69l0X+TRTiSbSzE1YVouKW0UJSODCQnrqsvfwvIuV9IeKXt3fnyqtO
Lz7otzh8WdAsjYGBQ0lpQFG5DPv2gQAyc2qlFl+LiMtPb/+hy/jOK77BVjdswVoMCWyhMlHE0G1R
FJoc0AlvT/NOzEO7DSsg82s3JjwnEj3+aXGCQV8k2f/8iR7BhTIUu9f6wbdKyb9l78QMiKWtx3dt
NegRJSrDEWvuZIPxzXaMvr+9YVdeARsKJrZg6Loda+/e9qEO5zDpTeekPECFjQQb/H2toFwmMzTK
3uVFXB94Rec7py+3oWCoUnYLWjWIGnRDUqnn7+j4OVYGbAwYBzHa2Iy8zqoyALSPLnMSVv2NB+zK
ntvYLe3XpeyKQqLHt/00/jinu5GuX25ZMQC7gefPcET1HNwts/djrhYnQmecp2XGcVkOhq44T4Hp
DpA2dd+mInapOmNt68ldls70athkVqwkvMtzGqcg8KxObpfFtk4R+CGrUXnYptH7BJL6x85f9htO
59p5WvbZr/62NZGRWbTt5X0nuHpAVfdWg/LKy2IzZQV7a4LJb2Wm5rWN0qKX5I76Yf2lG0A/pRnd
nlYdquPbG3UlOLEhXUp05YAYs85KElXHmILC16dxcdxk51TnpMLGdYWMFfvCtMzCASSKq/qIAQY3
b2ajuPq41RNflwrF9P5lHeWPTXf3b2/MlUO2MVyqbkwwmFFm08rK4zJ1OsWYSHFj26+tblmtaasO
sjm4n2bVNKki8agIwPZun26ZLaRPBeQrkF8FUfdOMFLCsmInhhucpmW3BOXCoIegUBZXaEMLUidE
44l3+3LLbKEh1y3DikwdXe74iQdKJKTzbuGsrkQl/yHR8uWAkDuWoAr2E2+Jv875dCBj87kWtXH8
BVawvJWRQsE6ktmO0auxAie7rFxYvKmwkVyY2AjmoRewo7r9DGLcNl0UuTUbcuVC2kiuOAZEXBQz
MqCh7hNggdckz2fHuqmN5MqbiZXBEsgs33STDmR8mRRzC/NtCq2tK2teg5Ui01vZpSjciHSOZ8fM
1sZyAQTc0q2Gr28iEn4yAh0xyP3c0sb9t3/7Svxqo7lE3LYlqhUNQAD9cl7NRj6yOQL/4lK0d/Ps
6QSAXpFWbQUa+7jw0qCtqxfasuqp2T0nhBNulmXTvoq8ddIAlzd+dIA66+ctiBwvrWXRS9QFwcSx
f3Rfvk3DXWOYm++3MV/GR8G5ARFhVq/DgzL1i1Tm1tDtlbTChnyNK5/mJRhrcM83Y/Nu6Bn7XIRt
eejaFsSkpC7BBUXDKU5YWwY/Vq1zt0zexoPx0FuDqV4bMKVHQFdPIHqGjuYvJ/dqI8KGKAQtmQjh
QWjATqh3RKe5W7Sb67MRYc0gFDRqVpl5XnC/jHmbLMI1zLUhYXQGJiTSBDG0XMIXGXTRIZiW5Ua4
eCUKsom4aDHGcUxLpMLDKu5puRXPAgD0X5PCm5G6bb71KvNoWonuFvyCUU1JqxUqfO3quPeWBUNj
OxqjEclRH5f/a3KeGRAvOn64bcIGPfBqnCRayWhvrv2pltSJHJwiKv8zi146vtOx0k02Fl5/DGhw
57PIMciyIWJm2fugahDCjfyi3R0Uz0O7u4WHNjSM6UUZU8CUTDyC1QZMEfX3QQPq4HRZbHBYF23V
GNUooASY1EwnqkWX1AErHO+LzckV082fmqhvsopGn0hlFEonwonBmQr/En/9Vv1hCIKqoUIGU/S+
TKPAa5O4GG41la/Y6r+tlN9WrxXXg74E5gFm5x/Kfd7vPdkEaSwDz63UYIPEwjmI603NKiNROSQz
pIaIf0sK49rnW5ZaBAD5ohMoUeMfVZtMsRyPg1zbD1XZLzewuVdSSBstVpJcAYY/otRP9v7Id2lS
3foasTQukGHsmy4GJ00SHLZlwfFmoGUdAuwuCsLebyVvHngVOeaONn5sBCutUg3qMovqT139nY7r
0cnCbPjYskuvpCauQcIU6+MS+fHJG/LPbotbpedwNDHUVJBV5zPrUhoU/LD6q8u0PhU2ggyjBGZo
VviGPAialLC5PXih/ub25Zbtts2mBM/3Olsj+rPpNwPWLuHE04svv9jEb6ZLhnmWDZ1RZcMg+b2K
8vkxUq1blc3Gao2AR0ct5NyzfspNssziRxlOjudpGS0wVNwEjNSZ5rN4WKFxcNhIubq5G5u0q1Yj
Y2MMmHEQrx+HwNRHKFc5tkNtrBYbyT5ygqwR5EvFY0nH5nkqxeT46Xa6C8WqfiJonJmp+4cH67uO
35JHuNy4/6ZG3AZradNRUoc1rvkQ7DNarQKd8N2HMhukpaf7tvPpjZj73xLya3/KMtdqX3fiUSCs
NqVUQqsiTyQj/H6ZZv0QjyA5n4v1f2EvpiaNlBclDWFTghnz6b6BPNDTyAJ6Bymp4JSPNU/9mJTP
IdXRYdNEfxBgkAItRe7fg8af3nUzqe9yjbwojSdQkR+CbTfHIs/DOyN6dWzFkpOkGubonmmDoe0Z
LNrHaN8+l17b3I312kV3/tr1a4r2eT4kejVgBSxUH7zIKoA67Dp7zXIAwtM7B/kOTj8IKhwJucxO
VSD7OzVzDdFjU+6MJ7yM1UNFe7+FdtJA82+R9ptP0N1Bm8lHMfwLD6btGQPCwQPjCHQIYf0zKF/b
G0/V63UHboPbyp12WyPx1IK8IQuC/dCO7Y0Q7eJVXjtVy5UZ8LxQzx/RhFqq6Y5iaA9Sc4odY28p
Hly8JbcBbkE4jauscEcDvmPiYyBfu36+hR+6tjVWwuCxqGY4KcTdjIl0X8PuKE3TuwypgR/ZcmnN
AEKLAalm1oANN/lMosBpVAUr2/kC38GZsqHeO8ktvG+6DVJiuJ1O2Qi3gWxQGOcdNFBRYFumNuUg
gDwaPnVHtwO1/FkxLnUf9j1gckHXpqGO308YundK0riNZIs9xmrUwBH6ecU9FW2Zot7iFtFzG8nm
Bwql06YDQcA23YX18gQAjxPImnIbyUYWYNZjYJOzrdgg7OmR4rNYiujl7T3/dzziFUO1oWsAbsdo
EKM6WEUFexciLv4fynjhYQUWL9m3nHyRzbSlc0+6UwhneNcaEpbp4G/0oW7NWuFf4l/duGBX3h0b
7kb9PFwiDPhmjedBJzzgWwD6UnQID8N86TEHAzTKHG+EZeI8bAxFBlBnvMyfurh85ivxHde2DFyE
ygQX3YLMFLtEPNQgg+za2M1QbHXGFqUYghypxqjLtCaYqYsA+1mdeoPcpkgr+1XHBWMVuHZCAkb3
Ao9TEzmFLMBk/xmEVqUxs2JwIJ3o/DRvGR661dxKh65dZht+xiDpJNQ4oMkQbdOnql7j0wa0zxFg
4YknI+ptTxvkk87N2kAloFHqueXjlGBcOB/TPlb6/Tqa8Mb7dOUJtKnUTNTwYteX9Enwv6cSDKJF
33qoYq7TjWfkirXYkLUFbTJPlHEFmoxmSwnGZIH2KFpMzfB4kWnZ9W74NW7j14rVz9c9FqjJ0v1p
wU9LKhXe+BVXnloLv/a2G7u2hmXLrO/oCPVJ2DI1qDaZGsGV1E71IG4D1GKNpr7QgG9D04cexRBv
Rya9z29/+evcVpTbNGr1Ts0K1GSd+ZNvUoSIYPcolwX8RpCyAahbTfejGFSd7CzaEkgpjmdPgmDw
7T9/beOsCkIAdYJG9xVcSRx8rwt5guO6EdlfW9qy9Tbc+Ewp8nAV6Q9sg/4g9PWcVIwpJlj/dCRq
GBBODjiTdlrBfzbPn9fuZr3730LiK4+izWVWmmXbcg+RSLcRBd3EIaefphUDW0nN93ZPTBt3PxWT
U57mBhXfQxXWeZ/Kncz3fr9Hp3jOvS/FImEno8oPQR4GjxvwXoDmzzyBlt3wY8wD4lSU4DYezgR9
MHp6qzO66Bdet6CdXVV040m+cow2Cq4pwrhENIM2f5VWKybV4ji4VU68tvbFdf5Wk2CbiEyNjCjT
JtiOaxAsIPYrbljWtcUv//23xbk/9nKIMKkZN80/G/o4OaaO3N53G/qGMGXVHAR0WeT1fkJ58X4m
5IOTSdrgNm0iILk6xEBb3Tzk8GooPhfPbmtb5h4HYtzrVVVZzvoiFbOfssEYx5tiGTwDlf1aaFFl
SzF9n4J6ScIiXI5OX27D22Ll1YTypsJgZFc/RXnwYxrlcuOpvnJVbHgbiX3DQFpTZWB8vONzp8AB
47jlNrqN7RDH6re9AHlYyBIRbTzxdqeCIbfBbSGAW3sZ0hJ+Sqdq6z5H2nNc2jLNHgDvWVV+mYH7
bD/M81A/oarqRI9BoTlk2eZkBo8p1EhK0YbP8xrPP5Rk0u3BtuFtAHHFE0wf4OOYfip489yJ4aPb
NQz+/HAp26Cl0YqlVdunIuz4YQq5455b1skxy49yNfXOom76dG1O/TrNbsZpI9vCPg5qMIZ65wWT
5qnv5VUS9f3m5g9tJFvJiFwRgOHL1ew/xfC4L7VeZrdIwgaxges1zONlLVHolMeyP4jJiUOJchvD
JvcQT3E5llnEh9PQmfstMj+cboqNYYuaISyWwJTgsd7YIaLzhglzvroFzTYVWdcMe0N8fLjckcBE
PhKpsYqcqMKwLZZ5RvuIgqbCcerSkCcT1STlAc3dYk4bxVaPmL6vl9o7j02VnyAEux00sDdu224Z
aME4m6Fak59l0T97rX63DNT1llv2We6YVgSfD2xItoiDFKZUvH50vOTW67nqPaAYLi4zjwb3sd8V
9/0qyhvl2CsPnA1f432BqLDqq4xtuzrWpOJp3G63WDyvrc7/dIoibODhDVafzPtNfJ/zX05naSPX
oLJblaOP0DMs1ntK9Xmobs37Xku7bORav7DGp76Hp1NO0YcYLNmJDERxGDrJ35mF/ipk256HvFwy
T+sl1cvg1lflNqxtRlRUAuVSZmtHd9BE7suxWNv64LZplu1utPXXbaJFFmPTpnKTidSFm9exsWqe
j1MeIg4mFFL1aejtj2tICscPtyyXtoUyhRcVGR+rQx/pNHLTKafchqsJbRiqTD6Wzmmd1O3+V1gO
Tq1PbsPVyAA6UU9ibTnSJ1ENv7oWbBJOZ2kD0rShpQQ3eJEFQ1ElLVnre4MI3i1MshFptWm8VUYj
Vp/NkviCHttcb46ffoFH/JZ9SUlVEei2yJp6IklZezTVM2RK3TbmUhH7bXWITkPTcsXG7GPzBaJi
n8VcOjEfUm7j0YpONID/KYR4GFu4j/L2cxkx5eaIA8s6ud+OpiELbksQosXoPRrgxtz2JPxzTzoE
SEFPOJ7VFc2HnOxBYrh2bP3YupBx0Q4UoiJFxrwtTnsTIogsx/iG7V+yilcKLjYUDXIlEvwdwjvX
np8naBmOycDVethBX+S489b7ChIDYaQfeOcZMl1AhhfgiDeO9QAbkca9TtBZqSLrlrhN97D6NPnD
D6dzteFogfbRv1aBOJcIZLZ6uee+cDNSG4kmw6KvO7TfzwyUfximE/p+ZiZyK0vZULSm4ouR5SbO
3tqrtBl9dhjyza26YyPR2FxFAxqd6LLz6ZhX67uRtTd25UpZ3UagNYEEUVlvvDNQBe1dNHXmoc7D
+WGhc/wNWXx953awlsFulWF8RyZ2hvyXfqyhHHePcUC3eokNQ+OF4I3XIw7Ot4Yc5wE8d0vrhTe2
6N834hWDtZFnemdFpTSsCQXe+kAI6R7lVtPUyOX7akZ4CBKsZ9BrVonJ9TOLxveqJflhExf5dFF8
LA2lp3VrlhSdU0Auuv1TF8YqHYaYnLQqvyqtik9xNdz78/h+qsH0Avb7LonZUj75flMDfMW/uB2E
5RrMuhXoo+z5ucQPCtYB6st0eHFa24a60SAI0GPz+HmrguFQ5uUzsC63WLsvr8Yrp2Bzpe21aqtV
b0h2ouaJr2DIahc3CWPKbahb1w4QFCGhOOc9e5ojfgHwuhmvLU05t17pNbQWZzWGZkrUSrw+7aOp
cZvC4jbYTQhTj2XgizNYWOfUaPE3OvJu/tjGuoW+Hn3NFn6OClLQw7xUpkr91mM3guwrb6FNTeaP
EZqFBm5TymJMc/Cn3JtY10d/LnY352CD3oJyDapxpuI8UnJWQwsoLG8c43gb9LbF1b4tCkMZ4HSh
TYIZITCorKIvIrf6ga1VWYselBT5Ks77TAfQzqn2rvVa7lQLZjb0jQW5VhHo9s6FXj+OHvm2RbHT
hzObp8zsC3zk3sOigu3QtEfSl05PCbORXFBCafJiGQW4aIqDt24biL0c5wSYzVO276DsDPsO1hpF
dzGgNRh08G91f6/07JkN4wJSopVLXeO6LLo+rJXmd1OwT2mTr/1j0JXygB+mvqOMToJEjTR/MKz3
jgMT6lQr/MgFWsI37OJ1ORLKbA6znPpM0z7Mz6wn02PPZfsoDIptSbWT4thwFQ3IZYrxy2jGvEkB
Iw+XJDZAQx0Cn1aPaAZWBxmyQSeYPN8em2Kf7y793SohZSVPvgQHvMvDwmwM2QoCpbDQXJxJ5L0T
kz75sfrotnTwZyaB0AH4N4bbNOzB53acIbuyjG5z7ew/GLIGm7arSZxDHX2UvXlocK5u32294wsN
gzHqZphuzp/zJvi+iMDNK9jwMVoHUzj5WHoKtsc657+8mjkubVXP1rmMQTkU8nMYtzKN2QxiOzAo
OW2JjR4rq2HqFsX5WVAjD7kGpHYd5A1zeT38YDZ2LArzZu1QcT2vHCghIpsdE/PsxiV8/RlkNhQM
RSBfl+PAz+0ctsc8mMOnvV3pC4TAmFNsxmyRzCaCqgS97HxVRD+LoP8+DNRJwoYCnvunDeV1AxbX
sUHcV3ZRSroxTpaVOuWyzAaATesOMM4k+bnogs8xZsJTTfq/3G6MVeQGw+AM6ljOzkBG0WOp9hPG
26aD2+KWhQpoP4YEKNKzv+f6lIPcDiOv0ae3F389bwMu988tj5ZgXQFX4Mg36XIyTU2SiOX7QZkd
J1D74kZeeylh/TfqZjawCyyUGKuNNEeqoFFKMJDaK8GS7/cHSom8J2IBerWE8sTbP+uKldkor9UT
w77Jnp2Hnvwt2vo99X2nCiBo6v7cMQ4WpaD0RnZu0XBMYqrf77F8dvvsi13/VqK7UM/NDSRnzmO8
fuqn4js0hd3iKJuUjLJypkUdwG6nLv9L07L6DBVgJ11Lymy4Fw0isa8SH863fDmAdO7rEDM3YCiz
0V57vQR9nmNxOew8eRIRkGpv7/fluXjtVlp2a8KoDEqICp+HOozehXVUP1Z1vZxCSH4mKhyqO+lr
764lRX/D3q5dTMuYVSU4ck/Nzlsv46z3Jj9VHnNDpjEb4RVe2KVLurDzjiM6rMOF3HT13N5cG+C1
y0EDtlVTFL6UOhRaTcdpuUWreWVfbDhW3ZXjSFlPz8DCPKlVntox/+ftQ762tGWwcVUuEjy49Bzy
Shz2Wjx3F8Vrt8Uti5V6GvZI0xjVBDhRZIXlJ0Coiht9kisdN2bzksWgKglm2eG6iIh0/+fsXJrl
tLku/Ic+qpCQBEzpPjc3xHZsJ3EmlGPHIBBIIO6//lv9jnwUt7tKEw/OQFYLbV22nr1W1tfc/llD
m+i3dLOfNRn2B90e0wPm8JwN2zJdcLD1k1uLXV5rTkK7QW+NF6ggqs5TH7WPjCp25xx0Y0Nwia22
nOotWYe4kD1HQn+Qmeyq7/EWFTGeMM9ULR/9vpAT4/OiabUfMS/IXkY4yYXs7RHq6N6V4sYG6uqT
KVqPsKiNRZGONRRgdtGcoVGNG0s5htv7A09FnpcAl+ZCkexBOdI2hSDM/s6F3U4bV+bOBn0jSlyc
S1Yk7JqGiYLXafIwQjdxCz1v2v/BuaaK7Msx8WLpxzeVib5V871ajFvddoJbhRKVwSh/LkK7zw+c
7tGL5as5e80d12eyRWzNqBq4Dvk2nzTr2JnDGdiv8etP+mGzX4JIDG3HMCrr2mZIGwYvURcfnq07
Z+lq7M24EMyWmGhY+7YbeUJ2+6tf1+nrrstFoki+SbHqBfBN1rTAq59f7U7suk3O6aGqtsaKakUb
ZuaYH8eu9lyuXaJrHCYUreuDF5UNwnOpShQYwEHab7q4RBcfNr1LsWHMV/k9XsR6MhXKcLzG3AW6
dIn6FSU6zEXVN/YUTiCKRcm4X2kPchWvv6lC5heLo8K4L/vvIZKD2cSY5/nQBbv2fhk1aXteyDAo
X6bRfDvMMt3ZSq4B85NTnMt1VQfHyxNY/CKddvtSLol+hPzHvarMW61f//5DmMa0lRNF5ToSJOTv
kJF8G+znX3/S6yHhZx13YrSxE+pYk4MWrG3p+34L+xczluNztbWN37LOnEjFWWQdQvgO4F3OBBCE
izPYz4vTr/t/a2icrZWhpIrwLmBFRCD7U3H9yJvontT4rcadk3I0HkkXrgMal+uUQQf0jegPv3uW
i3YFFMm0gNfXuR7CtWBFMh+Oqp55L1eaDPxVSaCKzYs6gWhRp04gUj077gTpzDmmjNC8gOXOv2PT
fG4p/+D1MV24q6wrEo0KvY7a5O2xNU8LuedFf+NT/gfeOsq6N7WkRaQ0P2/rYLJBB34cQexKkqmy
XuOGGVrAr+0zkcHZhuy735g4AUq3nvNBwnNlTuHOAaeTPtMVO85+rTuxuSz0AAGsWTGR/s+UK8xy
QG5+FxMX3zIzCmAXXG8LPAdsWdtUVSYT5hn5LsDFk8lAMWRhBRSwTQb73X+OrfvLa1hcgOsY4mq0
6coK3cXf6Rh+Twb+ya9pJ208Sp2kchGkMCMcSTNIiKo/epYsfoljV1BspIkYcXah2OXCs+jb8KTq
2o9rg0DD631IT6sMy6qPCl6qbwzPIkr5zfL/wFvQCiUM9tJFeLB3UPu9pCT1PM257BZd1qashpUU
E4NoRLwoJNSrpPTL6bomk/2QynRnIylapU5shzBm4yc3ELvslgZx0EZkQNOM/5tW9e8dVCz8ZqGz
bfYUj3EA6GkhINoP0YrgXzN7ZiddCbFkHBcZrTstSDOFD51OHpe09mzcJbaCLq2aoa2iou77T9HR
QSy0mf70GhSX2DIR9HCWCYWU2m4q20bxziBV7HdQcZmtXW/QXUgULWIt+n+iNqw/VKT+16/nTmAe
g4r3Rs+0GIN9e47W9r2eNs/nIhfZKsuQhdVCSLEPwf4Y2SE4J6tfjUjsQlss2qOhgeB9MZn+4xIP
sOKZvCzXROxaS+7hqJcqRNu20jxjOry06eR3VHE5rdrIDjmWiRRL1Y6nCk6T2UHAffh9Tyc8q6Ps
msngUqta/X2rVkSn9hMjhk/i60UcIk+dOBoaFrLp+FMcdNMpSlAN6dVzl5uqbCWrmpiw6I7+PCma
B6z5x69pZ+esoU1jaK9CrLRHUfPkj6VbvYo4YpeZWkc6DBsvj6Ld4Il7QhUh+zTNW/nx1z2/ccly
ualuYvA3X8OwmNep7s5xM2rkSsso+Luqh/5OtuV/U+8nVzkXngIou6j+qMIi6iQvTywy6ncVdjCW
PLQ6JVA/zjbWQ50s5gmhcHeAF+UWYIk+gmr/yk1dP/j93OsZ/IfrKqwS6mhOy70wzbANJztCJjcj
PUmgMlwmvZ8EWOwCV2aLRGzD9Cj6vd8gGLGKU+d9MnZZq96Uk7EWU6Lb1+/Qa5Qn1tZ3Nprrsvyz
L+WEd7+k6R5v5CjiFKQ9a6j6XM8VfdjDjr+ZR91wz2h0Yj3EeFSSxgcSWXz/HEs+nggERe89DVz7
+9/fgSfm1x/aHMsgk0YeBYS3lwfUmDT/yiERXwNQfC8iXmt89nAYH/RykLPgUJlmMQlg2XU0kddB
Bq+Tr7tQ0bG20DkMi4N9i7FaZmMo/a7/sDhy2ibbpPGQEhZQDuOnDlbtkWzHOx3/33HoZ4Pn7Nlr
QGKD2uuj2G1YQW8MAhgb9OHzqd71uWwS+cQNavfWretPJTtIptKmP7VEw0dLpm0mbKnxCk9tnSVj
ED1AaRbPnfUCqyRW7/tTY8KoO5f92HndFWE/8Xo4wH6mrd0REQGBY23ZPGv84zVRIZH/uu10P6Za
pvooFrb/PSipQDZyr4QFpLpft90zkawV6Y8CFkxflndH23z99Tp37dzPviB93fCEyoQxOSyWiL4b
oOsvkLvMZpgjeg64s0yo8FAo/62PgkGh7pKsxpzYON+zOL7Ve2dtmMulN6Y0RyHYRDPYnPUPO9X3
nrVvtO6CV+00UD0MaD2kvMxEPYTZwluv7RriWq8HPuxakw6sO4oEbtZPSSA+D3NyT9f6Vs+dqF+X
TlOr2q3YIjs/2BSExRHufpdRKKC87rqRRly1M9B6X9UZGJHlMWbJ6jdjXPgqDMauDDe1XSE9VBbv
KquTyu/giPLi111XFLS9PZK1WFs8xvYKMqfwufHsuROkAYoM9lqJvRimin9sLNnfCWsDv+XFBa80
T1hHg2Qv+lqrB7WjHjVlk1/NnHClt4JGMd2TYSlGRv6hZGzOWhI/LVLw/K9HvWobsJHDhqKMbmlO
dlXlE7iu6s4udI2YnyxhLnuF41JE+3raCiLa+HErVaTOqQzjXLW8+cJjOr7Z4grIQjpNnr/I5bDK
JFoN1OLmYquxfwwjar3D/dlrSXahKyRK5MBsNReAIuaXMiLkkaNQ+M7B9sbS4HJXEVuVKKEyWtCR
wGZSxvETwRu1Z+vO/roasoMTEbZoe/aspg9g773AK+GCVzZK6XRoZgvblt9C+V3CVsQvslzqinVb
vJS4mRU9Px7hYDdm0xp+9/uYzv4aLAdKWehkgUpf4nYzGeAreaff19X8ZxPf2Vv3fmw4SvRskZpx
fORmnx5AlkTPEcy93/RLSb/E1XKvav3WvHFiWC0El+IaPyQ6EpLxLl3eb9Y2f3sNk0tcqXQy2zFF
Iwp+5uMFfPuSwdvMj4oSLnK1C12hyKsbC7iE/7uWYcFRL+3XcWenjfqWWB2zoUApzh882P6WaeB5
/nDlr6Z2SRfSY8r31uqiocKcr8uOX6i6NpCaB1EZBMtYpBqFcDwMs3STfnIVwgWu+qaexw1VVQXW
suYSH0BJVGD8TM0h5PZ6P4lsG2zVtEKNrjkaKHLPKITYpvd+X9SJWFB5+kjhm16YdnoMwk5lMP/x
89QQrsVjjDyCsIsYiq2Jg2fbpN3TrqxnjLoQVRSQqhRUDkXf0w+AtE/dtn359ajcyMwIF5vaUEOF
TzkMRUSteC63+HlYF2wd+lRG+l1A+MOYxp9FtdZv1FQ1F9YDftq37t4bxY1d3gWr9npDymfdhiIh
ajcoaVHsyQ4J/drX9ZbDO68i2aqi9Ysc6sZvKrjAFcyp4fSXpKboibW51qN56Hs2fvz1kN5YUV0F
rRnj1ia4vRQhKO7zEkx/GuV5rXOJq3CdG2LVZArb/7Ehe5Jp2693tp1b/b7+/YfUWKw5HdKe6QIW
rOeRTCh3uZdUutW0E9j7tu3Qs2gxJGvy4ZHgH7+hdmJ6NHGyN2pFuyiIgMN8m7GA+VXCCpe0MpEN
Ui42U2CZGx5jSKE+RISVJ7+uO/tuy3X5v8N5McclyUzVZSMKWP0ad0mrFnp8swqILtZT24dxZvfe
c/NyOSuwChPOJ5EuxjrsczGMS061XxGvcCGrjg62TiTvCivJy7FMn7rNT49PuIgV5LS7poyPvmhE
8jfKdKpsWOXvXt/SJaxa0ZWgQXZdsIR+XIItbzjO4H5tO1GpQbWGEm9+RcBEo7LONFUOIQHptxS6
wlnpNrNQUaGKZJuHk1TNftrC3XNbdPGqOtF72dO0L1hafglkeWTzZP1i33V/pA2tZZ1ECnPFkocj
Cuy5JfKd36g70anLiaEo7DrqY/iMK8ofYx09/brp65XpJ6d7F66SEZMN4bsqAHiLv3QS8DM/8Ahh
4Zl7p9z7xnLrElbQ99mjstRYyVnwEWYWULNNA7/72n8EtOKINps4VMG2JTkH8VgBEe39JAWFS1mF
nZhJRaq+SPplP8Xd8OaAde6dULo18s4llk+12PpAmwI6Efb9xOh6jstkuKgS5QF+H9eJ1qtzJQpF
pS7ogXA67NScxKDrB7mFhxeyKKLo9TZtquVYk6lBTAldwEH7eT7EnYzLrXlDXzdd6/DADbntio12
soB3a/nQbNF2Z2xutU5et96002bKzZqig9Jxa8o0C/j6h9+4O/GayAgaQoHuijrsjpdq5UluzFae
YQJ+78Xlxq3c5a5WKIyECy+7ggQm/BCsq5JZ1K72IpsEvHHQiIe9puLOKnFjsFwhrXCsKDCvRBc2
tuphGvNjoH7K67CGfP0hAgU7YWTtsYVrHWdds7whpPS8q7gc1iTDZUjXqCsmXUOpIVjarBoCv1u5
i2IlMPEhPSRbCk6+7wnAvUUKzzysi2K142IsXaUp2r1Epiil7YudF36n5wJj+5NV30WxJhpHVgaD
KiaQKskbRnndnAAgrrBCiHn1r+LGT8sCajCvP+8InmzZTa+gJxs+xdPywSx+PmjC1dRabULbSK99
0XbtFySm/jIBpHq8QthFs/QK1tho7Od1WqvhpESzf2xthUrDBgKTfgdjF9HqZtWWhOC4s9l1OSXq
gF1ceU/B6EbMuowWNnVUlOxUFSRi6YmIuXswySjujM+N9ceFtJgMeNpNFltjOgyXdS17uNVq2EPh
1bxZToTG5mnvFLmDbNzYLF2lLW51uB7D0uNlkmiYE6wUNBsKD4mS//76g98aLmc7ZhUnClVu2G2C
NksoPCYor/x0G1Dy9ToItC0tTHzR+KoZyzsyPw2iuafncmtsnC24X226TaFBGEB15SGth28dm+Sb
llJ152PfGhsnhrs0hpWMJV2h6HqyJVwC2NZ99Bt3Zx+e0nWXQWdVsYjq3zown2ww+J1NXH7LNsaO
A2RQi73f3wr5jz38igaEy25BqEhU1Wa6Yjz4H2mg30ftPVOVG4HlKl7N8P85qn3tioGv0+8CCOef
A8pKq6xt+ZhpOfTwDU38OGXh4lxLt5Qjnisxd7gkT2Ib5DktWe23vrk015L0h0DCHetbY/+V1D4T
qET7nd9chmsRW2OO3ShkrOv+vNXRW9FO/YPXpHQVsLZeoWoOvnGFimlyToWJH1qoUdzZfW+Ek4tj
zRJuJzSdVcG35rcId5YsHacvfj13QnWuGalByKhCb+JFW1FnVVp53odc4SvZH2GsS9MWK0suW7i+
6abZ7+bvSl7N+9zgPEWaoh9q6KUNesuInbxuEtylrwKasrmN16aAX1B3AkoUnCpyeF1BuctVIR23
TfNBZDH25R8t7omHmu40/fO1gLtYVTCV0liUJxYwKA+RjZamfGFmnN6soSbvqiAgcONW7Z0Ct59P
S+6qYKXQxerLfZaFTub0Gb6R1Qn5zPJOvP58l+IuE1XbSgneHrKYp1L/ve7T+FhRsr+Z4Dvptd5z
F43iZbNXcptk0csS5Tm2OU5qIOzsE1nchaOmUiVQtq3QOt9fFr3VD9sg7JNf407Y7nbdjO1EhXqR
5a3h83NpDz8nIe7qURGxTSVTUVU0wClPqhJRFsBD2WuN56lz121ROdsv8V4Vazr/1dawEI3rD16D
4pJR8azmmAIrBNvNP5V2/K2L+r/8mr6+//zwulCyykyJVGh6TZ5npf+kKvjq1/Q1mH9oGqbS5WKr
oSrkbKHPww7cO4UfFMX/A0VF22BKHQR5rOx57ezLQsyffv12DsA0WEPk0NB0SegnegiTNQH81vwa
v645PwzKgL16EY2siiCIo4cNtDMkF6QfVsRdKSq8L89a0jTIedi/k2wryjnxOglwl4eqelREVBsN
8kSa+O206/htNZdemx5Y8tejQue16iZTV8Wso+VtUrP1YUgT5pV3hdjE69b3IF7JrnkFHopcq88l
RGhDcueccWNrcnGoWiJ+ughdl7MM6iwN2PCWQ8e5h9w/nZ5mvGifSRrcu47//F2WuyQUaNolIfMa
5O0QSH7aAi3PuhLT90RN4hHJtv5xN0NwOhiv/ZZkF5AiATzxZCyDfD9m/T1IgumMW1DpVX3IXUCK
bAupNjvjBxHzxdbVuxjKdV6x5tgN/l9dat5Blxh7ifgOeX19lpTTO5vgre/gxDGLLI4ifVAVPUza
ik4Y83iQqX2jFF6DVJTOWYey/jd4q/VLMHMXmxLlnPbTZIO83zCLkwZ+oK3xK+oFpPc6RGqWLpi9
SAiSzTxAovOdGas7Z7friPw3xQb9rNdNl+kUNeAQ03xe9k/d2vx2NLvfOSd2ArteVhn0qIcoWLnH
mVn3P6eS+00eF5EK1x3Scj32XBbub6JYfO/S0Q9n5C4gRelmpYDMVT739kXtZZdRQkK/HcbVpJoZ
hJZ5tZZ523YvyrLPO2pjvQLKJaRsHUfTUkVBDmbyGzGreaJk8lMK4S4gBevBbhiPLc2nsPteEyDg
I5KAfoczF5BiCnObliO2AANZhkQtf8fh7PcWzP/DR6VmkOPap/ne7J9hNPN+Mavf8czVm2LTJMst
5GUuD2i/HtHyZR95dWfp5dfo/klouniUGjgTFTaSHGI7fbGTeHpcpmT+rWrmcH4jcYl4GlAyn8G9
t3yKKx68wxLXv+zwvYRv3jivf5F0qt5RAhOjDIJG7DRtU5pkZmmnbww1Nh9jHbVfG3GwKqN1K97P
TR9XWd8J5HGqNJq/S/CBf0UhA9sUDK0C6bjSB1Ul6jQl4fylTszxiFcRFByvXfe2rkkwZ1szrXB9
xUE4M0E6zVmNKVNowQ6YZlN6ElXSQ09JhWvG6hqP8+sYXwBeNJ+3JKihuZos/JGuR5tXXaCeAoiN
voh1NejSmvpBc9yFwwyr4QsRRfCbbq3MjsbiKd/P9Y67cNjOLUovxrTMOUxc9Cp0NlMsIr8O8p8/
iXCX/DJxX7fzteMG9fTfR1z2XuB5+q+Mu+q3iurp+df/zY1twYW97GZGPjBR5mQIn8pEfVhxpL/z
E261ff1pPxyypVCQv1nGJC9DPEYFan/gbPAzjeEu66W6RBxAJspczFEuS/4JQoh+B1XXK7FckJ9R
qU1yRZIyi4IPASH36vpupB1cp8RExzpE8KR52aK8for26qmzMzn19vBzT4Y57OthF91i526Axfok
bJ8JthcNzHU9v6lzjFgPwLltIJIcSZkXcjTkpBfS+G0PrsAWXcBBx+2R5BNf9vPV+uo0tHrwuzq5
2Fel5RTUEIPPB1t+k5p8hQvm77+Oohu3Dxf74scEgapwKvN6Yd1ZVnR5iCOYdzcJrHvSPjheDijz
3/nPboSVi4EppGU2qKWX+WYaiiRc/453sVcqGPvO67mD4nI21hKrzj6l9jSk20O1xn7IIHdBsIUz
m/TcouNlqB5NaH6rbOmntsddB0WUplC4POPrLn3CIHOQNA9cdMn51x/41phHr8eFd5uAagBORdaK
8hSQocnSgxq/oHJBMGti2D7GPM2ZwVslDEaW7GDNJ7+uOxFbNURevbXTXPQzPF7Cb5KVfgslcw7+
c72N7d5hVKBm/JwMzzoe/G4rLgZmKrjHBQdJcxg9FajfhVgIH997DYjLf8XB2M9svfZaoHo7LNtT
nAR+JQDcBcCSlhz90BxprmFqU5tgyxg8Dfzmict/YdpVUdmzNN90+lvfzeO5DhvpN8VdnS25Rxaa
AlWcb7J/6ptoOTVJ7Rn6rsyWTZpatbISudzkJerKl2TzPPa7xNdWS6EFr0UerdWY9WR9omP6t99U
oa/D3pCaQPm9EXlr/5hY/7bVi98i7ipsddDRDuNGilxJRHtKxUvI+nd+vXbCssPKRJLdwBxxCvJg
+Ttqjw9eLbuU11aSrg/JdawDEeYkaILnbUS6za/1a5Lnh/Oi6uBdNu6dyJHL41AdWLdTm5A7B93/
QSw/uWW5XNfcqQ3+HUDfoIqMcN/7OTxtjahe4BGD4ztPv6VBXGd7svFLyDvxBbHcPe8Wa09dDpHM
qjZcH0Q0cTwzBiguqLChvd0MrQneqFV52puB+C2sLiZWUovLEo1izOn2grrFKKNx7Ocaz11MbDV9
ymuyixypg68i7D7PmNl+X/C6ff7wBXvYfgtCU57vfbieZTiujxE/7iX7bmzCLiXW1o22pKp4Pizs
A29Nk4H68cupuFjYlhIY3wjKc9mlJ5zVvqabn2c8d7GwYIYdNQ8Yz1NcRCHpsiDz0SaeG44LhqVp
hVOOhfoEpOn+XRJor7HIzzeXuzzYoVqIhC+g/CQzAcRnBo2697vExI3iKu4SYYpGo1YLZsuVQsqW
q6lDLGABlBHsFae+SqJ3VUnHj2EJ89FTOaWjzGBAlT71+7SeyDTsftPWhccimImINVU830h23UOs
3zu/S4mJata8UWg3FGKFbJAOs765kzW6EQz/0faywxIGaUmvLnS/BYfJUVnlJdLAXTpMSqQXxn1m
ua2jvDM6J2Xl2bRzjk7kPoveJFEeLgD0Ahg+R1NzjwG8NSTObo1BluHcRzQ3cj5HQj2RY/G7mRLn
ED0ZbiyITprjIfVB8vpSb/xO0zcyAv+hwpjEg0KKkRba9LBJ3b9Hlg/no6XK7+Lr0mEDlb2aWEBz
HKRfDmLfeK8QLh2mm7UJIZJF86nDmIjwvVGp31RxUTCCg0C6LTvJo6ScsziQF3JUfvlcFwQLuTTG
ELJjSR6ac1rPcQbdkN7vpc5FwYLIUJQj1WFuNvptHwe8i8g7Hb8xWVwQjM4x2+P5OHJZp/vFdNdJ
Pi1NtqTM8xTm0mBcbUc9G3rkWgxdlpblZ9Ok9+7RN7KarjbXOI69rJLhwOuZWT72rGreq3WoP/NN
Vs9saEbPW4GLhh1IPrKU7xseA9IPqK8E4Dr5rbwuGlbSDjzkytc8WdT+HFRan+I59qsDYS4bFqZ4
xCAaradRfJ4SOzwqGTKvmclcNmyK96OtFotRmbs1C6b07YB03p3j+8/nJnPpsEPN7XjgEplLLDan
jvTq2cqkelrqlt5ZK3++wjMXCUPt/pwmPSqfKw2WBaphp1HTe7frW/2//v2Hw2sQBoqaPVzzeI/h
uk1Ml0NVRb5dSma8DgTMJcLKuh3ARdg1j+pheLYBZKwbZLLPPqdv5hJhEJfRkMjG6ETAETJF6eco
nr3Oxyx19tZB6QZWX2pDpU0DUYM0zkbYNt2ZObc+q7O7NnQeRvgDbXnI9fIYwWrnKexQt+w3LO51
OExJYtpkyUXSn0c5vl17e2c5vtFxlwhbhigtTTcveR/s7xJVJydazdZvsrtaWUjX2YmZcMzVFJzn
/it8Ybwe1ZnrUUgZF4s6NpuzlMDts9cP69L6PSAzFwlbBjZtdA/GnAW6OrEqeR80tZ+PLnNlsoaY
dUkTapvX6ac27GZc1Vrf8b5+5B/jP11CVF2g7Znpz7Kyv6O61S8yXSBMtaYdVN1YcB2BzCDnOUST
8gselwiruwjpL15Z3IpBR9Q0PAViSPw2DJcI27e+q8bl2vF6OU5Gl2/EFNEHr8B0gbCt1dAFgatP
Djezog3jL3vafPBq2sXBjgFyqRtqBPMS8i5ZE03vZOq3/zOX/ZqHGdto0o353IX/lov4GKrVC3lm
LuOFzPHYrhOaLq36rdyfwsl6XXGZy3fNvKxNCg/qvCZzdVZGkhM8G+49Vt9YB13ES8GxeTDwx80t
XsGKqCfi8ZrC91sIXREsJOm04lVg8j3dPtKeFLVpP/rNk+h1zLMQPs5KVyYXuzgeVRd+C47Yr5iF
uTTXcZihbVC6mE/V9g8FmDJPdw9bt0bc2TLjMk37Y5c63+K1EKM57evmlfRmLs7V8LqFpv/W5zMs
Di+pSJeXkHR+mp7MBboMeI+ZgVnKcbSVJ5RMntkGR0Cvz+kSXZGSklAk6vMeysgPhun5IU4G4pVX
Zy7SVa4KquQbHfJ9T184z6NF3Dmi/Pz9mLlEV78w2uANo8/Tsg2mh2HRIHtsOOuvMdyK35OlTp7j
VR3GL6JcyCtuU1h6kgnjxET4UMZzemrt+MXvI1yn7A/7KOUdRIJFrPJ4DL4OfdxlyVB2fnuGC3mV
KHYlR5B2eTXqTwSu0zIlfoc5F/ISVXgMctJdHsRz9Dxbflblkfqd/F3Gi+8ypeU0dbnlYJKnAJXN
SYgsp9+QO0dcrI+J0XPT5bwLzVkvI0pGIf3v17rLOS2bqTsIdvf5UcVfOr3n5Qy1wF/3/H/J+/8+
yzCXcwJ/lKSonO1zjM78LEpT99nQj/t5Zl33G5S95CMfyPFuXOO5mBq7P3REkxfeBw3WvniCH5hU
3fm6GKbZylRpT5BiHC5lMy/kgY+gvujQ7RhtSF2fFMNxQDfVUsBx1g/3h2na6wkfzjBsGiSiN9rj
bwsjT8O8e+UacC5/3XRN42YncG/L7VBm2sDFk8/M7+mAuQhVx45tIA3ySIqWcOAa3patp+k8cxkq
GSVLhLVsvyy6e1bwwf1er7r+9utJc2PzcyGq9GjXZSbNcQnk8q2z6XmlqR+LwVx6amblgCx1e1zq
MILsFLHQtEJ1kp/lJHNls0K9AZLeu+MChfrhtKEy8snGzE+6jbkAlVjLIEnLab/E80YvJeuaDKob
sxeUwVyAConeJDEd55dt7o8XEjXypOSx++3dLkPVpCUelqs2vgR8+Rgj8ZLVaRn4LWEuMxXDnMjU
vBKQI4l4tuK0lzUV99OGYy41NXV46RzEvF/AfA+Pq63bx7X081ZlLjU1cgihWVikXFYef656+cis
8StaZi401YQzllveRhcNKdU9/dSX2m+/c5WzkKpPhOgTeolSxGdcj9EJqV+/y4zLSy2RxSEApn6X
oJkv5Qz73xBuKXd2pBuLi6uc1fSi7HGlphdUt+5nm8bs3ESeaTSXmEqSONX1YOnlGMh42jSyACWE
a/267lJTSY9aa7KU20WzWv3V0WS1z/UR1qFfNsAlp7aFwtMA3lOXllQyg37jG5XcQyhvDLsLTlUr
zDMOFWDV0tJkq7HPQ7h88tovXG4qXXYWiSSilyGq2WMfgEhfUtyA/Vp38sbJGrUQcpu2SzPt9NTS
6aUMrB8Sy1xwqpeHOOYqphdxUntkMlGNfng2c8Gpbo5ifpQpvVQbe4Z4E7wbu3tvAbe+Jn19bkn3
IU7aQYiLmtOP61Q+or7snorYrbadq+/Smbit+jW+kDp6h/LWD3yP/XY415nQRL0amz7dLmNQqeo0
NvSqN893SPJ7zRUXoBJkJ2SMGSIIGpF4Vf6zmdWffk0nr4dcb22yJbIUF+CNv6FCY80a3fzh17Zz
wg1QrAnVHhVd4hqFp4nMurD1nIYu61THOsBF/cB6K8yYkRUypVeVW7+OO7EJd0Yl9t5sl3BdtkzX
Nj6POD16fs3rDP3hphuqvhKyxCaHdAwsISYt4GYppN9V18WdoMQJZA3ucxdOcQmq8Gz0Tm7b/Ow3
Mk6ENoZGUa9xStTBaLPYJI8QZ/7dr20nQisFtfTAzvQyb8uFTOvzfhyeH9S56Q4HF3u6L/QCQdHt
MWAznjCTNfRMZLrEUzptgGAJxtzsADz0/3N2Xk2W4kgU/kWKEBJGvMJ1dSnb1f6FaAsSSFgJ8+v3
1DzNsF1dEbxsxO7OUFwhk8o8+Z2cq/ci4mTfmG8FT90aA+Idmjmrx4ifBMLpY6Xnet/mtVUxeYPU
YCJ1SzaWnp+gzj4lhqKXa9c33WqZgFRUMIOVc6bDSUHqwfqLQXFgX85oq2Ya/Wisp7LhGaXlvZ3c
dXHR3jffrNK4pw1bQjJlgaPxNS4Xdwm92d+Xsvf4f/cA7eALA7+5KVMrLMDGqqw/RH4fHPaN+maV
erHfogquOM5ocQhzeoTl2K5WD38raRqmSPpy0Eum2rBLCPI6KSxn9tmq+1tVE25EYTcsePG479hN
LBZ9zEGK2LeQtoom3gWxKnwMOg0qeeNJ22e5Xt/iKL4cDn9ISW1FTZGbSl7jdohNoBhPHo34zzoO
9TNfbP/GD3jJ3/zpT2wOVDr2NQFS3Mv6yIiHQsj+UId9eJy1IDhD+D5Brr8VOsUdzMq7KfKyqCm/
+FH3mOf8w66puVU51cSRoTO+BylcRR+44CYpxjDcl/jaCp0c83FllC9Pn6InGhOd2J5+3/fmmyXb
y6AF4GqaMziiVh90XU4PU8TBGf/748Ur33azZqPF0gj67SnTpF2eWw+mNgnMTNtjXTFyWLnuH2Vf
oP9Bl6XeF6Bt5U7LyJul6n3scYF7B1n+tyiW+46VrdypC8spaA02fjOJ1DbD96Jd923NfCt2UjDq
7mBk5JAlqMvUtQ7pfLHP6oNvxU5BVFOQ9TuXsSq0N/DAckdEmN2u2I9v1U6e77cWWBeXjT04EC+1
IRjf7VtbfKtz4nWErAAkMFkdNDwRHv6jmHdNFb4FXwUsb2fSeXhxbyKH+UVc0kd6H36JbxVOikYQ
aNHCZroAmmYiLrF0mp/+vrL+fPPjW4FTP8MJo4ZbcoZrvLrIiOSJXTrxRhHuz3sysOX/PcnnoUbf
SVtPmQPm7P3IAIBLaoXSqjeWwMuNaid9iG8JWGQkS47mxCmTK/syBmOSO6Sa943RJkAeIGCrjAld
5uQQJACVVJC2dp93PXyrd2qboIYQd3LYlQsDT9r4brbzrqQe38qdHNaSrqbOZnE010cYjjTISEY/
97345rzVtkFt39kp6wt/OA/tLIC1gHvLvqe/zKh/3QPhETCFEe+mrCuKMKWr0wkVQb/z6S9hyr+e
3uTwSUdtzGWr7GxSDcCx67h5i2r+8pT/j0T41hvQDjZuakDrM+Rr/RPFjnxb+I24LGFe7TpBEAn8
9wdArlxOriiGbCL8Hvr835MX7rM25Fv1k/EKFXYVpjtr1XgMLF2SIAj3VT75Vv406njMxzwfM+Iv
zT1rjbtUYxC9EQS+sp1t9U9xXFIcUuuULX3bJDOLn5UMnv8+JV8m9h8+61YAVc64u4LkabOm9oLz
QpAnl4ScKFTvn7qyXx5Hr0Np9O9/7JUfslVEvUQHYT4ql00+vVH6qyv2debwrSBK+BULA8qmrJmW
Jl3GlSUrt83O996sW0ArufYmfABOa3ekyygPfsD3QeqRTP3vtPcqx0gXY5enbFGZsSVg+DAO2vnu
L9/iX7vCZLkXDa7C04FMP8l16NNODLuu43wLuYqruJoJlS7rhPcBkMn7aKX7Jv1WFIX1ZE2lMOYN
0+aoTP5oKFlO+ybiJvHkGwmyFeVjJtFEnxa0N2ln3nj2KxvlVhalA1tBtRHbDNaGc6rbvj7P41Ad
5KT25eT4VhsFqEEpi1GOmeKCngYkus+yDnau0q04yhSGzt0qxkxA13JLyPrJc6Z5Q1L8yuhstVGr
47jSRnTOkBGtqgswf/VTRTt1MxQsfOuPvLLPbGVSkW0MTHi9MWNqvBjP/7RE5b7QcquIsov26xeD
j6zxep6MPemTii5vPPzPN0K+xV5JwJsp7KCxP8oA/fW9i4/TbOHaCjXzszcyk7K2oGmXo/9w10LY
yqTQkcVAo3Yu69uepTak9ZEW6z5UAN8qpdgULB5QIX2m5HA7B+KRK/NGOu21ebRZwdKvW0ZHpI1D
w/wbMnWQvlvWHjqAhN4IR177E5sImQoIGeoINQFRsvlXQ2N1nCxWXdKb+K2Y7ZXjdyuZEsBhNWzE
pTnulP1hVUmPduDNQcnFuynCgV+Chdb7ovKthCqmwKSKvnWZ5uJT0U4y6Qu0yu6aSVtxUwmhKaFz
MKB2GvxCO/oVfT2/9z16c/w2ykembXw5ZSC5aRJuXP29G1pvn9kK3+qbqlCWXhtHU8ZqVj8UeQlj
TtfsaojhW4GTUa0MbD4MmZiTaTXyZ1/n9Me+gdkEzBE8Ppy2cY8MUvNJM/nUN2Ld+T3Zf+MGDpo/
hAFLk1m5DMlQBDddxd5I2r2yz23FTeX40g/aBU1W5N6Y8jJj1MjEtZWXVMH0IKN8PQX1vjow34qd
chMi+wu+WwYhm0y5VwZJKGq5L07Zip1iGmtgnhebWV40X5EgoRfnAVq96wtvxU58iV3jGXyFAUbd
D/lS5WfPzeXh709/WUB/CP63aqeZ+taR2LPZ6C+8SZpJ8DSCM02B8ioOGx0xsm82bZVPfjAIAAHp
kLkXFmAD86eE5YtJ//47Xtmpt9KnMNTEVc3aZzRc8mdpQPmvW+OdRgFKxxt/I35lrDZxNGmIsaso
piyeay9dIvQsLcyQu4lZdajisjg1SA4nYvIYCIy4xe4cuc0ahzc7Hatw8K7BnLfHFbbWRzLvU43w
rUCqd4518+q8KylKnuRrAMnxzmYPvhVITbWP6l+Ah9dlbRIQ+JpA7DsRtvKosOdhyz08Og7BShCj
0ckIddffZ9Mr0eNWHWWW1bkmYi6L1wmnPQdLOeuqaH6jnvbKZN2KoxYpwyLyoTyuXWnzpBua8rYw
Ec/0LPgbgeRrP2GTxqoIa+mskS+fQ/kb5ZxUjoBm/H14/in8/WHX2KqkSt3DdrsY+gzakTLGwENo
vLzUEkoYgh7RyNde8qLqb6ZF6XQsWn2iTudH3mj96++v8NrPexnaf91po6rWdsJXygINkKkQ38K8
+7bv0ZtlXrF5Hs0yuIx4Mzyi3qloH1iZb2VUqlvha+iPiGJ09QgWB3f7xIKcs/8OxxRAMWliFDCC
gDwhF/rNL/aZ3PH/w0+ZMkfbU4+1QOXvMEK78CCq7/uGehNfG5fDdnlZuxcD9G/D/MTIuHMJb+VT
dT0ZO4rSu+pYI6Cbj1zHb1xgX5l7W0vB3ONzbZYCW4+G8iBqp9SfzKddI7JFT1XxsJZ+jmcXVkKF
NBj0KIT7ZB98q58iFje8ei2qbFmbn0Z16hhS1HT2vflmRaLhQ3GvkVVmjfnCdZBJTvdpBDnbLElu
KWnzKKbX0i7PsU8+RLZ6IxB9JQDaSqdkE07GjIReC97ZC1kRlvhtK+61pcEBFKb1/b7h2axQ1OhM
s0Y5vYKameRVfg+69Yd9j95chAfk+RV8vbxrHptfapAHC2vZN7b61+b6ZoUqMi9BOAl6RQ/MLxpF
n5c+f4ui8MqztwoqkrdhYQoMSWHa+06z4ABP3PC4a1C2AiqsfcxDhhfvdPsoRQfvz3jYhw9C+vS/
220PT2DV5QG9xlP/UHB7scs+CjXfiqeAh4u1qPBoMctU8OBbEdK3OqheG/DNEm1637X+4OO1OerQ
cfOD4A62b6JsSVAVb0UhBafXUFTvTd1+FI15I1x67bU38a+cGAhQPV6br96Nk/G5H4J9l6t/eGP/
CiN6+GlFsnsZkfJb0y9XYcI3UkevvfRmUVJtmKs9jAdrqqMY01nL076ZvVmSPFekQ1j9spNUH2m1
Jku7r4eMb8VSbAExtJcYjl4VD6auEsnrfZfkrVKqWGwZwABMZwN1bSL0vB7WcnjLZOWV0d4SoFZ0
sU+2UgzWkcX7kixgvq3LzpvrVhlVlmzitJfsGtv8i3LxF1HN+477rTLKim6auXtZNV1+byaZhobu
m9pbWZRuynhwE6ZJbnFZHAsJYlgeHXbNwS35qY6LainQdJz1spUX0Pv5wSr+1kX7ta+5OStrdBlQ
oj0s+Nh+cXV/nFu7D5rEt/InIVapmmqtoDbkIuHa/95O877AcKt/UpKFOSm0B0kqSUZnz+ukdz2a
beVPRs25FI6ojMEPyVfJPHzZ8yXZVvoUsUbH+YwHo48GG2yTait2xSVsq3uCBZiGK7xdry5wPFFh
P6NTEvSRfS/+EtD9a+ueCatycChV5qy681T9owu7fYotUEj/++zRX6tI5spkWEBQa1FIaXkCPNi4
82u+TPx/vTt8LtxU0aHOXFWul7Dg+hC6nfkittU+zUU1xMFQNZlS7deetz/6aNoH9Wdb5VNNcl3r
2axXWJGEycIcTZj0d8VsbCt2WrvGMRXp9ap5e/B1/oHz8q2cxZ/3FLY1++uEpj2k3SYjvPqSr2h7
H3Sw747MtmInOgjRNI1lVzvOc50GvYqA21dunyE22wqeciexWXl9neUk+ErA21BU7Yvw2ZbwNNeE
9l4RGVSSczAf22E+cRm/1ar7smL+P1PEtoinaaADQGZxky1t23ybKp++6xsrnwsX8/OujWALehJg
hPpi5SZbp+VrrfQdk3SX0IxtFU8962juoYU5ixst7/w2ojdV0Nk3pvs/xOA/Dc4msI3GQM3zVJsM
ZG99iGbdnXjjL6eiXryUBb5Li66heeLJcfywhmI9T5jD3yYyjZ9Rcyg+M5zv+QFm7Pm5cmX4be6R
Pwm9vjRnMCrHFA46Xn5kNOgPhRzC0zoEZlcEwLZqKl5aMAEx7ldUtg4w7KuSfq7YrssE24qpFi6X
wJ/AThV2TZRuz9X4VgvmPymxPw36JnxWqw/DCq9pMkmwBacS4qcDyIw2uijIZNp0hDtMkFLVgf4G
168L9LWkTQnJ59TFhX8cKh8px2BU5MBq4akELR3De157NMsLJ89l4eihAtbkHKFL/bPtRHSPBng0
qcs47g+5t+DDeC9RjUHC/ONk8/IE8nZ/1zOUl7Uc5hvQCpss77q3iiOv7H1bhVcEJxNr2qFB8ODT
p86Nc8LGONpV3mRbSVc+yEp1Az5WqH/2U5xRu8+eBtzy/x6TcnRujAs8GeYx9+H0udqpmmZbxlUM
3xLcD9CdlIfFAf2mXwQJ9inV2VbM1VQwk8wDUmXd3D/HZQ5frfyNHeO1D/nyv/8rbqgiwmo0EZZZ
q6YqGUWvznDv2deIz7ZSLs3myLR1W2cr6fjdHDUzACo7XVfYVs0FmVIQ52Uss1BF9yGlkJrU+2LY
/zMspDPXNWBcGUSY33PSf1g9f+fk3uwWrYP9K5FSZhj6x4ggoxnpeZ8lLtuKuLSSjQ8fI5kVuJMk
i0btrS3UrgQE22q4IHv3IqIncvUV+VqNyPigT2bnBr3VcBWjJkuxjuTKF/mJFU3m1/uUbWyr3JJ1
6VdFg6v82A/qbjbyptM8fNwVK2y1WwNZ6rAUroS+eLinRrtEDe2+Oi3bardsPgd+5LdFZlg5H2xr
wHAv1n3Xna1Mi5vCL+BfhlKqJ/MjeiCXVGuzK1fAtiotw+FIR5CNzXRN5mPDcpGgG+x535hvMmHr
2Ip1xiq6Ims13gRiXQ+6Z/vq12zr2rc0Yqpt6YnruPrdnUbV50J1vE++xrbiLF0uIE3DZuza+7NL
GxXwxJaO7Mrksa0ayzS9V00ARF4HL67SwVsPc1fu0/WxrRprKaLBi8JFXEnTiET50degHcd01zfd
wqaGHqwguACLqyS8vM8J/0rCsds3G7diLDF6dScoSA1hqZ7zhk/HOljfavV65UKyFWOJsu6Bns7D
K5oq/VPk8/IKeVZ3aFrudn7WTVjftR6p5pKG13G23sHr2PI+nvv449+H/p+i1x8C2C12iq9rx2lZ
R9c+Glj01fei6HmqY5qUq/SuI6xP0pADGue6vHr0TQ97psFbnpfSd08jjGZ/jjCEqE9+ALpnXtf8
FKhhehexnD74CFZPMP2iHzwdV2cXrnFqQYi+Qf8B7LFXeNP+/Ue8Eshs5V8AaEM4k4fB1Z/yzx1p
nj1Ep/sevTmxPYJv+hJsXEntLddVdHNahPFbofQr02er9TIiBkmum4MriCUafZlduKYs7L13nnRm
38m9VXyNLID11WwDZBOK5YuwYjlGdflW3uwleP7D9NkqvhoK80ED46erREX8XdUV843C7laknY0H
ntK2B2ko9Nk+gCTb6r6C0nm+66rgGnDd3oNLx++GJgQY5O+f+yXd96ef8/Kh/hUSo/hpXbN2wXWK
RXxAC8tyLjmpDqDIyJNBmPLj73/nH2HRn/7QJvam3lqNakJ9iNXWc8+NL1Sftr3xDqLuddqAQp4s
PGieCx1Q/wDHSIZ+Oq+xmCBDD7eC+KXyzvrAvwkr5X+SwVy8r6olfoKubGgSv3Mc61FTyELWCeU/
ONC/BLVPgtblgxpJcQbda3pfg2FzY01fDgktTJghbfBhVX5xbMqmOms01PR1IrjzzvFilnPHiflQ
84bcNnU4TglsylXS1HL4VDBYcr4xOK98hM2OZ+AxXMsuX6/GGpAUPTMfI8nfSJa+9oU31QDeux65
iyq8KmwaZ4AI1CnQfnPUVd++G+Si3qhQ/cNh+NMX3gQq5TKozsQtjgbwielNq6cOhh8QYyQTbJOO
EFCZT0AVdD/QHBEcK1b+8ljlJ55e6kSiEHIeykW8IUt4ZYP8P3nbUHTA30beFd8z+t1GIj/1ICZ/
//v3+rP6lm31bdYuoHJZz78GdRx/jOg4X7kK9a2vouY4FEVzmlqxXCNfTPuSdFvJW0/dErqq868K
KcCrj+E6wNcv3xfWb4lgXtkt5Tpq/9rFfn+VxnhJL734+e+j9cq32KrdlibkdAk4v5p1NibpG5yK
xSTYh78/Hh2IL1P5DzNva6iIpGtbS6Qtrw0Ny8JPSwVGaZ82lBOfJTFgG/TdOrlw+CmRS41NolY1
o7WeqYkAaCMFC/I+WSvsSW0CSzijwscCBS5Xp/3gWVfCmzsUKB2tzbB4VUoiXvsfxwZ4ST8ZZ5Ty
fhe2i4s5QSrbrvcqrILiB7r3K6RH5gLmBV7SrlqZeyan+tgvMTsXIHmT40AbbFizs/Ki0dkqjiV6
mD+PedefUUq+ZdWiYIdnYCrsWhPQ1NdlcACeEDw4r8QZE49ow7p0RAS3Ndh5T56kuX+gqyynxOZV
eQK093chyfozf8G81HZUSUfj8VMezfl9U9ThFx3P9qErDT2VEcjc05pr9XsZlr5J6jms84ceCIfP
WghKziXakuuHyA6YHsmAY0ljkktFkop73UMsq/4waKoSEELwjZfKiUNvA437Fu9upSdLuAF3bVKF
9XNbrf5tjN8AaHE5zmk9ePkhJJVKK2X1U9TPsAhkfRedWnzORwrMibuP63xu0jwwwQM45fkDySN5
qa32SGLBo06rFVTay1rNrH2G3hg+4aWOPxMFkpuIipAduGYf/ELSH7nPfodL1VxbJfuPQSyKJkFL
DJUpNEzVARLl4KDbYTj0/mhPShQDZAiS5EhoRuBm9W5oP7ZDzeBDUZdw2uzLmNnLVK6MPsRkhsq8
dFM3XVSfz/xD17RddCSNwb9vl2B+yYX6pkpdFOpLJ0PvBh+gwVsaBfX4TTsVgJO0EzIQYyJhaac+
5oWYQL8aqngpj17eNWpMiamFufUE/tWEy8ala1/QR6kL6qc1unpOedFo+LnaybfkMA5TU9yMVS3L
BzPb/iQx32/rBc6BlrcDrOGiNjqYQfIkQGBsDqbWffsUVaKmp2DoInoyMePhSQVz3OeHVq+4lyZI
5Dbtg4mIFXdBl3flR9N1IX1ohLeOYZIjOKKpKU3VVXiTriZnJLDYalJpUM64hr6x9Yktw9Sf0MRZ
8G9udHJ9JLmBN4mELr39zNxSTXCnajibuoQha+6SqnXO3DJGa347ozgif8i18OStJwf8oxpjEjzB
SYWSZMHHCE6lDEx44kMfi8tk8l6khuYQOSUthZNL6oYlFne5ieLiSwTxZ3+ClBtsGNHgXzisuiHo
wp9mf8yf4EMApBTUzOF0KrvWl78AmhpQT8IFwRUPLcdEPAvrXHhtmlbBaazVEnfetrCotI4wOXWP
lbDFUfUkR2GxKzoXJUM8TeGnGqLX9ku3wHLxSfg6wKlJBZanb72WX1bjR/NvxUri0PE3yQ5Q8ZkU
N1yDPXDwSqXKmzEs2/EXj3vF7wRV1fil6uNZXDgPJPlQaL9FENMM0SygClDcT0U0tflH/FvGPrZd
sNIomTgR5l5GdLBnkBZDe/T1QM37OvJnexd5mNfA3moSHTsWLu0nMJ5sgNtOXWIew6ohPreVjbu7
lRdjeYmV0t1nugqm7xa/HQovdX1HbZHAKIqHNxF67s3PPlcvDRMN2ibOygOM41LPeimyFrI/7xKW
MaJHCJXner2ZY+2mIq2CoJGHkc7+y+5qPeI+mTVsxlNru5bfMuxGS3BsZJOrayXRM/TJ+WEICk1o
4pAlxky5XyQQdEI6UmOv0DczfpN66tFc0xzzOB+CGzTNBvUXky9DdC1hz3iSfRnU53rCPw8Q9trk
R0DvRPeUM9gk1YnyKtZcIs8tkz4ExtH6gqY3OZvTGgtgvZcaH+aehD4qUnA5tTo84yCCMN6LpRxv
psZO5lcEd8zwwhq05yUSpIYiGfqw7w/tUNXez7V3xJ61B4CaSvo+cksSlgE5FIMniU6pbjr7rWHR
TB9NbSoD+2w06xZgHXm0K5AqCZHKGOpY0TVZvQYHVBxomX9HN+lE3kWd59mrAYpmPvu6jsStV3lO
/FAN87wPI7A65qRCPuafuddP7E5Hfje+8xUm6W/HiItuSpQQO5q0hHn+d5+ysb/w1Sc0G4ybTRJA
0t79ipxzS5lwB2PKTxGTg3dqwD2c76qRhvPt1HEE6EntClF9s6PN43vh1UP5ZcZCcGXiR9OQfxCL
zMlJ5RMLTyxa5uJWQiFP0o4vXlAeNPM58G9kIueqt12QTaikym/IX7C6Q3uO89RwyCWLcdenOEzo
D7ixUXnAH9JVdXhZHMOS5gBLL1PCDOtpdGShF1S3ksF6WqYrEBTu56q7ofqmTKDGb+MqSYQrwqKW
D6IRVfmeN1Aq/LK15Etz6AUJbXAKJUdO4ziOrSduQTHT/RNThA7lRYPJJqYU/Yxjd7FlN/Pi0sa5
XH5p6LFxPMiA+/kR8uNYy0TUYRvMSbhqGYQA/6LzFdEIa4m7ZaKTeWLi3I9w2ub5AN5j2I994B1R
mw7FcCi5CRr/HFk32i+DBDkmOE+g8oPCufhQa31VNujGJQ2tQ8FWLzk6nRKxmMKFSWg8Ihz6XOR8
zmvRDNU552FYeAcZxoKYK1LElj8xB4DdlPI5DrtvShvbtgmvvFJem/KFopT60qv1mtRiiio057h2
DQ/CjSYq0xgVN3pWhsDPB8Q0roIbgA6X6hIR47nfAW3D6DwxSdpziTuxOARr2E/pEGmFgGmWQxnI
k9dEeVGjMOBCcwyVW5dzHU4V+0Ly0gzH2Qr/t1oj4/2KtOPVpZ1hGjIyn6X1KM0jI3NAk7DylH+G
tWghsrhgdIaZWCDm5RKsHr8KUJ0XnNeTrk55Txz9YHhVrMcwJnmgzgWbK3K7DMR5P4Rm9OL7nq/O
Av6u6gjC9BC4NHZwiruTJfXYXTMvgOOkyBQxKFq6KX8sdGHQuayd66Dw58sNsb05FpMFpba1oOw5
9LGfY4RR/VcUKSGewk/mg7jpq3jq4qQ0cxwdBRdQ3yQr0PzmZkJkiV1DKmmTGBTGJwEdkOkSRFWT
b85LNTL2zlvDuSAnHtFuvuqwkeqJeAMwauC4M4RrWLoeOBERN3H5vSC86y9CRldP+M1NyUBUwg4b
N1+mNgYQoxvWSh5UtDBxE3hDL/D/DYYMCUGiSX6vlhwNBqsrSXlFZB3yz2OPk+sBQjPN3uXtSqsb
NwpMwBA1ciTXRxWM+gw/7A5vIip/tRd8v7l6WsMAnpuDlj9R+MBhqPL1UsDi73cUDaUdkskZ1z5y
cKftbdSWi3rg6LsJHpYZCcbnhUMKeoFWTssycXUZgMJa82U5wRZgaH7FnkeCU12MVHzxbWSn58BC
bPycF7rPfyi8K+KdKorW8ms+RrDthmh1LcOHVceqQW9gXY8Uv4yGJilpLSHwH/wF67cf3OylyBrK
JWmoHxU3AjnWk5obqG4ALGrlmVUuGrBXzJV6yENbEESUNYXTIkrrMtaQLRydEDDwDUIKn8GUSt2T
Z9t0sp2OSI7nQXupa1Wf40jgqB6jXMRl2seGcARnaxD9zMEc410aunai96GbAnnD5jVoEgac63nV
vnqOlC5gTlxFuMedGtX4UiQTtVTf+aI3bZlUSujunuVV3XiJDWFAi/OZ9GzAhyOFWu9AzSxtk6p2
WRL87wQCnzoo7dOAAwLbH8SceT8nxSDNgS/93P4M8oU8hauP27sG6i0zCNPHFTsa61fkjHxSvMes
BYMzAlpxuhkEgugEvVILvYdpsUBBMI+DuLgNYUjnI2RwjbBHPLi+VGimn9+XURtP810Xe233ODX5
Eh1qW9f0CYGCpOgVrJaxOBFNw+idjRGtnEwfWvHUx205nQcb5be+GNEXGwfFGSFXUaH9gVaxPkMG
zL2HFWGgPrYM86o59miiHbobFzRB2yGifskxlZ4jd9Kqzv0eJjVG3ye0+3+cQiZ+4XKKzewULxqw
W8fy2R5a4C5/LrAJSiXKWadxAO8kT3uRF75JsflwtxzVhCaS7uxb3Jy7mwKmwt0RF/y4Egffcj29
L9uymMYDqoJjVxyIvwoO0r3tmX0M4mFijzBUJV9kNwlINgrcDETKFyMr8RE3YzAtbNXCxw4uSPBH
jVJF+pAAk4T0nh8cSt+MoFWN8XhXzpx+G3jYlS3M34li+YG5lnhRohXU6J87zyfTgfDZ2ApW3VPu
7rp5UjANGXNEshYlF1qz4zAXeftVyFZMxworIngn8CPsNe6iKahTlB3Gg+raxSb+IJo60SR8sU8z
ILMyXHfb2n1reOB550W8uMKk0Ux68hGbrA573F1JtRzXEtYcUxL3bPaDpGvB8jmHVRmUd8vcc36Z
4IRpYfgNrEeZjIVGyn9YkXwPnuEwU/W3GmhGFgN7Z3GS5pQnUV81OB6RI7iG9Ytzpg8Y0FFMNjgY
XnB26Cs6f5GTIOeIMf/B2IWQA5nx35Fe5r86tA23p1F16g5zJcx8UcUohIz/4+i6lixHleAXKQJJ
IKRXmWPau+0xL4qenh6QQQiEDHz9zb5vGzE7ps8BqiozK9NHldvm9KpSv731R6ZfV86Go4SBV4Fx
DWCaK2MwFr4k2LnQxVtG6QGkfZq/0n5Jd8C7kD0Ye4TyEEX2nG8YsdCSwHctxlh47vDSQg4VKHbU
9uFpSS1e+KMN6U2nlb3F7VriSiPOBWBrEa4D7B2qzAWH7nvfLow4NCiHRdi0z1UFJa899/Mm6piF
5bKkrD1z0e43fYcHKo83Xc1Ks/s4BmATy7lHwwZxVk5bC9P7QBq+2LiECd1Q5Um6V8jd0+dto/Ov
ZVvwaMFKq+5bHjfwQ8rQIky8TPP9h3XFgLGMonFyGLnDuJBG9ngz1oSHanBIB8814jR9CsADgdjv
qdwcjhzE13go2iYCfpLgM4jakxuIxcSk3dVHxycCIjN0jQIDm+L493R6OKr4WFp8/iKJl0oNztwi
FT7BFEDXf8Zk8X/ziOeDdtH2a9TLXhlqsydEiPX/9WnfXhH41970uZnwnpilTCOTVaqPReO7FA4i
caZEA+Uy2iZZmOiCVdq19qZHS4fAB/d79X1ezi0kvD20Cm/YXAKhkqXilCM49zLMaAIh/joCrVik
WrjUYWz20L+coWDKbhPkI8wlw9NwFnrLkPGapk42R0tzBQsldvyhxqIBxnBLn8ygO4z//Ji/IOAj
l4VG/oVis/GsBd8GyO4DPjTRsVr0hjRjaubPadvz2zXLlldxzAlOftIB0M92VkochpNhAt7P/Uwv
rBeqgWEzDrpV02XsrA+VL9x+UpEZZElMK7/EqLrHvkjFT70PWZlskVJNKmP9Pk7t4U+D6pfspiN6
OHXKZWsd03F6ZULMzzMd2Ucbz90/ZIpFiDfK0JgVef5f0FGU3iOvQD5udmqveyKLqDxgrVBj8xo9
gB9Wfe5ARHw4vIPmkgXAXHUvRXvuWYvUPTqPRFaha/2lLWIhG02iaC85Gfq4nrVmALeWzVtAR/06
1QPKV9OG1se/FnWgLpfd6MltTHlw7wlzcNov2BZ1zYg5ZmkwrVNaLqGQD2ng4j6Ns2FFgCgfASIp
/0mIV78ycN73WQR3M3x3GBExVm7AE1Ano8bx3L7CyQumlnZFlMe/tuuHuSLooR5EnxwZZI0OcdZ8
CMuTiNFiutCvN35NkDo1xbkRD2Bk5uEhoP0VzeCoeKRJMRV1EMiRxb8e/UWVo9R/ZNnBr9Ca6VOS
RfZf64gNwDz39gb6UsnLCb0qq3A6elGNBAlaVQLh82PKd1yjffsO0+Ixw5b7aKOdnZKDcVtaXhRw
Ql34rLBL2KfmOnJUv0ap1HwbY88dOkjFnmViluw+si7/S3g3ySpDvBJmPATp/iIz5TjFYABIA1EG
2hSOb1U3Y+7db/R4yw9Ej7Vf2tiUlXEeiaTKdorWWK7TBkXygSmz8luxrbgsC/nZ6X19wKMQf1gj
9y8Lauhpz7HAVhIy4ExGe3D3+15kN7sU8jMbHfuDlo3/mIjimMnEtEW3Hg7c/2SL/q1MZur7WqBP
etjCIkNFj7S4jcWS4DF3S/IyOHRvJcH5l2XYRnGboAORlemnZDm1xxKmk1jopq9ZrNWNib8hEI6/
rCjxR0wOfacCqDEaOVYp1Pj8B5Ki6VgLtkLsmkDozqp1Rw7eg2NkgDkmn7EU9bQcHC9bTvH+PYWw
ttHPA13dDbOHawYYrGV1IAcQV/jvDEUDkYF7hS8gnNwJPXKGqJVWFM8BfN8FiAdmMzyKpAUwlI/6
zjhCTMUnH0EdavBeSG2y5IcUc/EYkkO/6RjOVnXgrrUVRaKNrZ1pl7CiHByLeR0zGj6dgxnYQfKF
NpFX00uKKOzfkVb8rG3uutvVpGj/mKHDcvF7171noUu3mmCefd7hHvnVh2EcLpB5hbWyB6C9U6aw
OghR/qh+jZDkPmIBaHqYOTZHmpZpaRtgFtlWTZhBxI0AKr9e8DuKmwQyl+mc8jjra5pZje+JdEZU
R07s3GQZdK6VJFxi5oDuwNXO0vS52D2+UPzZ0pRcTuGRKOhnS41igQyP9EDJ0nCHnG530e8fHVsW
Wxo/gs/IDM3PhFoHAMV7NOF02aGE3bph5wBnhawlUoFD06WH0DddGHFTB3DIyRWfm8galrr+2hWQ
iO2Ti8k1wUf3Ea07oPcRjcl9kUIdf2rJvPgrHwZNr1NB+U+76m144lmHGPB1CBMuBCpbZq4AD+TQ
WA6A7BKiY8squqr8tpWHx3YD4kkAa2fbFj+i9/IOU8LmZJVvB+kwwvXbXrcm/a6/SauL4iKcGH7Q
jsj5uXCxjJ65jxNfoUHXxzlaZviED57HT+s29R+DCxikWecBZ8KzZAC3EtP4c5QcHUias0U0sZsh
BCbWpus9JZQ5zLQbOerOdPxx7qPtj3VrB5eoQRcNJjwAK1gvmUcEHcnxg219WvOw9gmOut9kPWXo
DCwGM33Ki12eLVb+eDl0LPoMG+f3QCTy7OxT46/f4Yn9Zzpb8rJZoTAL2VbdzWRV5onLlFwBQT7J
cU8fYwQi3sCdDJ+s9hr7fTZpOcDGScn0PC0HZJNTt4pfczH6viRxul1V5npaJd0hziGBi/pPB1P8
hpjFosHX+91Me4opfT8mU7ODCXKOeDz/MPOSFDW6Xquhn9brfDZ+G1CSVwxm5TwkeaMBVBal0jFC
KjYq5/skzntXLugsVUlT5V7kBEcDvC67Out4DH9luhahGiUcTR/mZLOuKQqsnN4wg6cfKG+O7oJ1
0/JtihOhWSOJgaNG6VhHZX1kQW8NEs6L/jJkJM8qoKOpOsFvSO31RLKuqHaBZfJs2TNwHj7zusw6
IDZlTHa8qCmdigeWR0cV0bz7PNJh2DBjdGQ79cRqjmTCAz0P8eKUJVPRl1GBPA5MDjCCK4XUyl3D
NHtTT9rLvBxH5OjVykBGBRvxebjyNc0egVuzuh9T8ZC3FOck6fh75hLgVTnG3BLeDq16F5FbWDkc
xYhWry/+HztF+6FmoBu/fxQIEcq9WIUp9zh153SaAinVko7NwZj61a7SnZJ9xdAvFwWeZSvsy2q1
/83IyrDdrUAgVLtFy92sXYeXIMmRcf8k4XD+NoYwwGSqnYeXaEAK04PJEWmCYX2Hk4UGNeEb1kYH
0FHIZOezRtRvWuHi8alcZhiWlqDS/IsWxq81MH3UgWQF/le6mczuSsTIP0Qhh+lfSOe9LzFeAi0g
s8aHNCGr9ba1aZ9U00QnaEJbGYUnk4l2OFsdbQYdsivuoBd3T+0Kd7Amm7o8rzsIp1x98GIIlW2N
eDmwXbBVHnv+b2DW7Nccc4/gjj7uL2yM+zPqPCqTMOpGARfDog2mxm9mYZOP3Y4zBTc2P7JbaXa5
3PiOZzMINeAMl1UU6mjG3o8fBmB3I3Tb/dxptv2CLan/6zHY3ACAx6lL/fEGeyLsq41YGMlPQ2vo
44rR5oqr1e21T6kZq8liaQbTzchTePOk0fIWa+qyc6b0OF+/Zdq+AjmwP0wUuoBbEFhT8dsfIQYb
Z9F948Gw6muerf+0QSbitJMtfusF2DHRmfgK5UJ2u+5xi5DLmS3nI7QdOnSQMV8uszgFIj9iSDjS
mYMYzgzm3hZpoSwD8Ldho+At3/fHpGW0VowO2wUNgi77xEv0FMb9LfSxbPdI/JySZspEuB1ollxz
k9o7tyt2liRHAC5gOcmA+SJEqUas7HHV+KIBkMLL9ar4ggKHbq5bSnVQC9gBcClCCiHWP0PinfyV
BqRKuUUgZ1zXb/827KB0eOq3odSia9/9aA6O47VwXYvIbnh4duPuWXR0/xQt0AQzWJwz+PlTsCxc
dPv97CajL9rlw+sRSZCcWFz670BpQzFeQgcA86Aggk0+3bSqiF98lMKnQ0ak2eZENzEBV9bjjcFD
l6IzTHPJmzQh4ibM63TaU/z1MXHytHQamF8xoMgokDzlxHN5Aiw8i3LnW2fqFcjayzAUmMRg9Qjq
3ZL2fu40Wt5tONzH1g+mbi1jqCrRqMo5T8Kp7WBhB85KtJXeiuSy82l758e6jpVDOnuJrQd+vys+
X1LfThTcTpc9YgID3w3SrJpGZgECtCL9tYzddnJKiGcoB/LaZXyvj5ntP9Zo8XUCyvnF8Gh8VIjs
qABz6ovkbfSO2w7JIoFpfAk0LD6vrSXNvgBAQC0U5zFdB9ygrsVYkiMHrVKqw71UYUIL57FzkO3y
I44NVgBZrjG6deuDVRCi5S363ioGtXVJFmAAxIrufk2npAQkemDkdHADPCy1JVKW4Ptb0LT2yrxs
UIXUSYp1HnZwdlG6PS40Bhk7Td7fYdjwpwM34mljUXfps5Fdx1HnJxepcIbzxXjnRlY0SHL/nLBO
VeG3YjFotm1XrnpAKJfXna91cRRPQ8/I+97ppAYxSR4B6o4Pc6fiTxz2tA5U6ipNt7atD03AcohE
lDqVpGyn0DbtsPUfqQBmmCoiLksXy5qLsOAVj6IPSJ5aAJrdR+wzdUYsaH7a8kN9nwv6l2P9bZVN
QDSAqHsENT9L3rkTEGnQou1x1Knl65k7z6Oya7c/8JIDNNOv4Wo0/YuG+8uIPXvBqihCerHa/nD0
4Kx24PRvRBB+Bu2b1F10FNe8sNHDspuPbNZzMxgJdkW0BRIsQe1hBOlRLXtO34AsLGeAVsMNQU79
CcI3g0Lu+6+EOn0BDpk9j9a9LXzs3keSIY1tRQ+ALZmlhf/YMNzCvTN/iceO18ECjzhFWaHKQdoi
KbX2qvSOk7qd4k9sTS34PDdWh8Iq6Fekz3gzYXPUVlCyTGWxs22vJNQTEsUe8vnaDJA1mcOJpyPq
fiU9bLI+5D6lB6wwOZky2ghEmFWrDFKl592tKIRDFoGPeTK+J+JOrUuSRiefYb0HqJRzIjBcAMW2
H1sojumCts0fr4BSew2yylta/CeXjX6ywWv5SOTBTaPj3Nt/nU+DG8pjH9hcy0Wa5D4UsPT9yDtD
9A0+bqxMswRKAtDcdpaPCbzR07tg1VBTsankh0/jYG6SIVagG1O3S/NSYK3JouxtMaokGU28/1es
VpqvPNoz48tp7mILxSp+Ad0GHB33Eg7Iq6xW2gtguj4ufq9uRA9NeS4eQH8OcWO3qf3/RlzfJNy5
N7mvnSr3JbdR026m9xVAXY7WkjrIl1EREaIKHeOsE/nhzUDBebURzcaHTrTmHQPljB5pxHOjqm4M
/p3An9o+F12+yxOcm2JSFaOZ7wGqJJAzDO0w/9ui1k1vc8/89BLD4d5WRYfCfyDuYrd92eGy9nd6
mY2qihgWkpg7QWPREmV5mh4n5wI+aRGA1paDB2BdjXtsQTWkFJKZm6JIqb/DzmErfrpI+/wR3Rbp
3v3OwlyGFRn3791kcJiSBNRT3KR+T36BeM3jpwEgi/gn4W/3b+UQG8NDDQrart4YyTHNaiAMV23X
OK2ANIXoCa2PE82Sy+it2HFKYPBKB2kIhAkdH1pENzOGAOdo7SakirkOuLFjG9yFq1zm6/HqJMiZ
ulugeopKriE2hZ5Tu0OB9iUtWf/F+wwFXwM+T1N2d4wSkTVL1kL6gLrvbINs3mj9ObBo2r8KQEp5
Amc4eyAtOllhVnpUBmUdmDLKUwfybzlm8SPtIzDi8KhI8+iqZrnkqu5nyM1uxgSSowFkPNz17wvP
VHyB3sf662KjRemaLyofH5bDHsWZyz6fzRURRgJtEUJlw2+6rUpUO0mxsSmmFUxTrRRsXv+TgLbS
5wMZALOpj4WvWQvDBkSAwxg0DuwByRXFCtI6gUKDUHxCW8laCAbmMorEcbfEMEJXt5hJMe2WUwI3
sL/MM8aWU7plXYD8R2pAFrdYLhXano5uAwa2EpGN9wZ82PgJAmsKPxY8WOxfHzsCYjLrxr0jF4JV
RKrQK3Bo5cBtDfjZa5eoLo+bEGfThNlJusjBojPEEdCGs8KXKcYr3hMMcIha00n4ScTG5zpdXN4N
LyAL/K4fcpJwRWo4YJjwJ4tFdnyMfJUDGG6fjX8OIAKrOXVpKuRpzrvDzNWSsGDuRQCBDc/jDJut
B+ABdQ7f+9svc0DeHQj4zZkKfKjAZAS/RILFxB4S/BLWgMk/4P0Db3D7xnyrc+ftPZTR43QfM4xm
+oRaynMk264M84lP8U7gk1bj/AeXuaf3xCWdKc2e7vQU907i9g9IZq22eMnhgeGKf0KS7mND/3M4
8FyS5UuFwMxCifNMRRhf2mxBuQ4EUUp4TLL+CnJLsdch79b2cSfj5u6jGerUG5glIMGrXayqoZtm
DdLOGXqTzeR/ZdEPRXmkvcEVFWgr0DIaF70rvNm6wc8/rk2npnjEDneeNnFGwvrQUgA6H0yEbP4N
xVfy16RHyAEtgEAFrL3n9I6BpMbMAWojPbeZheAq1sX4ks9dgRSrIyNZVm8jSSxW2un4U0Jksz4W
GC98BWKUm3upkbB58inubzMXIIHLdD3CnFQGcfDsfdduT5siJsdSYn4Ij17rPehyww5DqPoe+OtT
BNULO4FiRhJJn3rm0ZAc5tYkZj2qth1beYFvmQQrKT0CYnB5sFGok+PFiGinP8iekeODIL45rv2K
gRzg6ObfjyTeLJpj+BL+2uJCn90OxVoqMn4tUgfYj0FbWiXDiESbPCG4SgAyelz0jgPBLpDkUBWo
Y6HWGiqAkgXJYeOOA5C8tQMDSjSP0QgX9H58WmhusscF3S6aFunWA2xhr26GoePhmmHP+rrokH2y
4iCygWCD/Ewyvr0KfLPw1tuNhympyqAG5cS+WGgE+N8M2PyftsVtuRzDtE81dvGBDHKCVvDKwb7T
G4gStmfaUQ+QX0050oUY2R72IeqH236QGt1GqtYPOhfp8UCOYv4NLu/4q1quhqqYW0lLvVIKVk9g
VyGCerXai3bLq37rpULhQHQIYEb854pOGFQTvixRdiEa7+cxz5pJqO3Mcn708DvfAUOQ74uskwJs
iJ/tb7m7gL0f0OmoFdssOKDQZHhPlk1/jSAK/8LiV4fXQJn57SNI3597ZP+0t9YOEUx0fbQVpxYM
uW0gnAxzXUyLQmOyp3J6YB6WXNXUAUQ5Ye+oj14y6DuwcBQG+weU3LfO+BuuX8rj0CsQ/UPOoOwG
QWwLJkb0abV3KxRwzKeFRmZVng4oqIy0jwBwsW9UQu86LP8QpiTiRkLKgmaLFGsx1BPzKj5Hs42S
n0S32rzjVvH9W4MPgGs3CLF8LABj2xJfnOJfSzEPf7pYmxhnKKzyBKPJObuFhgyluluwkJIVg+FV
iOLkAoFSv2C/D8CCW/T8vGWJAbhpIVXonkSiqXgBUJW9AIIdxN9swUxB1n77qeEf+Iw1x2Oq4gzv
A7aC1gVvf7SO0YvA2/VM20PwivON5U12yAGyU24i2t3u45yOPwY6T3guhYzYZccAxi9FDsjoxDPA
IycovLq1FmSHREX5HPsjTBhofPjYE/9q8KuHLZF5QvEucTrlfmnggA/Lh1QIk7ypA+DucR4TFdJ6
wPLYk3Bwsm8oVEk4V0HtqpIISgU8uycFhCslnM+5fpR+kO3vkY09uwMgtLV5lc1tTkuASME0qck4
u88FWuNHhDHZq9JdSkFCW4N3ae2L5cblfn+bl2AQeMuSRZaFUWAdNCjOs/KruHKFl/6y+XXZEQgI
AR8IDrxDt7NfEPIL+SgZXjWqEkTtE/X48cQMoPInC6umzV7MFP+Mbd9svYcOP0XWweIzW9vptTh2
/kaKrPiRGJzkCvllJPrnj1niv9nUfiUutb9zsnF9OsBgbaVs50M0YwB0XEVoy7LPBG9fJMu1gNPF
S75nLDSbkot5p9guj04j/DXavxPaDP4jzGx7tiIZbyO0Oi/LnBtoUAaL72tsmQfHsK68JBHtFwDH
3C849es4GflEzTSSxy2GDvVubF10NysoWlA5J/8wI0s5gTq7H4YH4yQ4FSg/sfSj5Dg2jEcSu+ij
CwxseSzStwm6uauOXSaeJmVltWNKKGcM01u5s6y42An6zm2KzE9E2CxFOYpEPs4x7F+eGF5FWYfe
6V+YTAQEAIai69IAcab7QY0WIVtI1RmhWxp6WZGcHnjEpqSANUl6JHijchl+ZT7WFWTLy/otl0+e
xmUh4lltvdWvOUIl+6uVo/nu/XFVyuBTwEt+S9nLkbkO2usEAr+zRPevXMlbH6B9AVb5iomk0I2x
yfZAk4ndi7k11wL9AoQWRZSkL1C0HLTGsLUs72FMIK/ke6bGt25uydR04oBiJwYHA0RwbxfxQNKC
PA4xmRgYhmEZTmJvVX6Z5o11dxDx9QCIN+Paf6AUevfLFOOs31rkFLMSjZTDNxDUct8CkKUnaOBd
DuhxW/GLi9PmbCGUlyhE4JguhXbbfh2h7H3p12RITnMyt2MNatiLpzi0oLplBDHmgwIZBpMTFWM2
L1OdkP0lRCuO/TwI57AlgcrH7kFw44eYugRCxR63CtvabMnKqQ3O3KfwhFcXOgQZQLA4aDmBkYfz
oiN1GqHxuZodT0XZY99iq9CouocFucs3NoctzKS1eC74om/cliDhtYgyqIEiD/WUBdfCGoaEzXsB
/qvSa4ToSGPbNP2JjsJnFY+oTq80sPCvn3GL3vYwdvfjkZjfC1ZOBLLFEelVYVzf/b1zRQZ9BUqH
q0DEQvk3exL3tyvYob1RJlquO5z28M80mj+x9tuONVrT9cGPc/fHFtl85ocj2E9y6UEukPAzeyr2
wOFwF9AkV9M3ynMDLLMFjtPKcKYI1dy+8oIxXtFtj6dq7dx0hQzBvhgdUYl+01Nf1EyjdFWQge3y
aVsDVAi4iQ6jGif/IJ1QlXI6GRr85YaCbjBZepuaaC6uizJ2rIdBIdCtHTCDf+JUr79F8K6Bzgvr
CDRrtW3mWGG2p6NKtlMilhkNYXQ8MrPlp170g6+2dYUtlYvxWNXaEHc2YdF/0WENzcaG/Y7RWJ2w
tbfWB9q7u1UA19TYOfi9F7rHgZwHmPGEWdd0ceop7ttZncfOD4+gRtRFxod6NFGXNnjLEnCOh99O
Fr1Q2RehuLC590/4lN3aoCUcZ6hJMuIqTLhQl6azOK0CfMHzjGJj8QUibviVHMipocW81pBUwFD0
ECvEqtQWUHTrgVvAgmFHvVgWCk5E23vKgvjFZnok//U2djE979giSn5a23dw1e/38S5ZCHtNZJb/
aKF8ExV2jNqtzCOQxBwLlEtpVZ98HVBHhZIU234vmd4vYzpABKMCCNrJfsMGsAe/hUN4LvDZ2/Qz
1UOmTyBXsTsAentU1TbBe/0qAvQTKk7EfCEtK1K0BAlck4igd/jG0AYctoWwaogNvHUJfWiRvovr
NdPInRi2cx4P6d09/pCfkG3BXAPL8OE1GyFnqYbcDnHVypVcAoPaqBHjEOnKQi8X4AyEWpGHRVzF
Hh3ljPHrAvn48qoHm7bAlLLNv/B8AtAQ4A6ny8HyyD9AMAtdOJq+6L9sS0GH73b7rvVBn2O4C7gz
iC5/NBNKIvkiZP2OIYDSaagATEBjuKfpGGqHOdc/AheGWA0Pi2FzE4VY7XA8jlErAhZ79PkgE41q
A3ZUvoBcQnbPGhUYLEqQewaNZU+KqLhpe9laiH1GTEcFFEfslrsVDKlHgb7gGYQwy01ziwFz19sT
5nn6UcxLhpUjuskD4cVUvGcQt90QHpknBkcp2tBgdfyAdnNt61hDIv+DdEMEWJBEecP3A90yDm1+
MTgT6NvQYMuKYXwELRYjs6rGUtfqS8UzbZ/CtMsWYN4RGyDfi2ih6IC29hWdyrbi93YCKxmjnt5g
lcmjm33GxNcsRWz+o1QfNR4U8YaABLS2MHfr0H53ocgQEwZKSpbQaeMhAJyIV5yABHiAQxuaLrDy
W4PvOP4gGEwauVLGTiiV0CoIyIbAeQ3opEu7D1Ce7B4K2/sNDWtWoZoeyx3c1k1/iiEC8U/xapYY
pAnyXU7f7zCCXUBLkrxkI1QMFXZJYtmI0GfZ035gP7mcs/nIHgvFeHiEkE/uV+givq35CW7VfY+r
qm42zhZ68WLuMPuRY6fnQrex/EqwcgDPuqgD1CFBuO4lGdr8V6Fzmj0hVnahuNSRTLBppEdRZ5Ig
Nm092iGrHB6FqbKzw5pJaaB9M8/eofbi6RcjRFgVHAPJVC0oICAj1tZBzVn5FGLbu2I1lkFECzA7
+g//70avB0WzvpI0v1NW6/Y+tunYNvt0iPd0neQH1sMAd1PJdl5b6xng24LSfH0HG0unW7VzkD6A
KSHbhJzVQJedmuU0E0zQ5YaVqQS4KjQA9QB1PMCiZfkvwdLOfFIL78h5yvn2JeRcnGQWlvniUswL
JZJA/YlD9SnAzqzrg9FuVaew+dy+TGEdIoheOoEkhFbOVjZbMQ2fEUj85WGSIl8aSgt/zni0+3LX
o4zK/nvLAP2yEiffdh2WR0g0VdmR5X+hM6Mvpp27O6k5GNBcJphs872D2CQE508WrcRRYUuGzG/g
bfHRR4IToPCwHO5LMW5pe1n1rNqHNArke9vTTSkE5QRqsXsKk7zpl96X7nGaJu6RipuxNzYjbxMz
Osn7u4Rha/J+X0BOfImBY88rTJK/2m8ZFwg6cMg3FIi2OiU9C6CjoiPc4yDF6KSHPVyWhbVPY4C0
8lVhYH+iKLrQEGCvrm7ZcoS7pO8GfspBc/9GswVft2TCK9qV0DmHH8SxwmIX0EJ5nft0A9S/drQc
ksBwcLT5tRRmqi2Yn69MEI9WBZ5ql2jb5Q+5L9MbbjOIS9YmlxUs76fpWHg9DpbdJdMS/viuH0/w
5envOOEZIiOgaQD7AIFhZ/tPeDnMUzUmzGPpmh13EYR5S7Vac4D1E/anwkIDRtN55Q8Km6GoEKid
cTQpbCYOgMh54uZfxf84O68luY0ti/6KQu+4gwSQMBOj+1Aoi672hmS/IJpkE94n7NfPKunODFVX
EkcVIT10dLMMgMw8Zu91ElujnZYvL4gYp9uF7uOB+e14B4vQSzYpOPUrbaqSG5EPZMZLqFH9chrw
LKRihoPCPOq3jTCGHdIR9YquTLsd44QOO0rMK4yljbfB0FZ+RRql+zhmqNZ3o/bkxmP7UM319AYZ
ejoKzCp3kzMFGQ/SjlipedSHhrNLd9p+h/g8CtyhbQ+VZqCu1jJiTBBU+kbI4Qt1Cdw4XZweUYXh
AjMmwXQST35COFxDkpm808FYIMph3Gl1WCKp742xnK8ddmEEJ0X1oYoQ1WrckS/xkFTfytzGzDIp
7WlCNfSAp348ZsPUHyxEIEfTTNuv2WxqB4p944GXIrMhrI6vXTvzjtFwUvR1ochREgpsni1xcT7U
7ZqdzKXwKMqIZpg+b+iZ0oVEkC0pj01obryU3iQuelwwUW/XD3CBpgEJmKs1K1LP4t4wEDjKUSs3
hkrGj8VQUHKluBV763lo430XT4q0GG6636YkfYNpJevaKQyOVB3RKZNYO7grkgq3H+UMJqfk1fZo
AJ0muu60BilCG1a5r2fircsc7cCQhDAI3cn5NGmWSVHOldf0QNTnOdV6RBt6+jIKh65LPxpHGizj
QRuW/gojTLkOvdbdREACg7rXkrWWMuebtigwUFefVorI9+Q+FDuT5BUe5rTFIPXmoK/dq8Ub9iSz
5pvb1OqqW2R1T9GQ6qvZEWtDT/O12hly2i26xZaXaDu0sRnWBN3bTpgwgUqGy5dF4DRLMYN/sFXZ
fo5w0NzTGsfwPNKorLV82DGFTHFC8hihPm77NQUso/Pn0lleeH4RrTSV+xzS38rWxqBH3+as1DY0
AshZ6VnfCNYczds+1BVRqV5ed3MmhS9NSzxGmmwmWvN6EcxRVpNIp5NxTRamBzUNTw4bkMCImOna
AP5n0Dp1dvkSz63ys6aPkhUztLBIuyMRhLF068zoEQFRVZkfldbX7tbK5vyDa1tUYSnBbciH0Mo5
Q5feoQmjqkOhQDvMtVfsK5MeIHPoMA6xR5crIv9sjeeu/2KXdvIRf0ZH08MZgV1Z2XUdxcWD1812
dV9YuAjiuC4+diWzUlfeDDFkFSvLJcHBF42jLkdRZKjsps5MJFwIy3a5TNOgL0LK3ox6n+gBTnOQ
1JZ+hUO73Wn0XooNsW/2NBEUov/D5YYZQ8vpMDJpSxq1+aGostfStRt8x6rnIOztFDI9oA4ak7Zp
+GJEXL1P5xaRbtwbdKBxba+JKoa1TU0B+VBf7Kx0lm8GorybDi/J2nBLTlpuq80pMpICxfQmfKLi
zOcpm150RGb9itYY/jubsTcHqU+IyZuODD3WymQ7oobA106/wQnwQ5r31Wi399GyzPtGFNlAdznu
UTU14htjYIsAi7qOnr/Q0B16FgkYoqzGe2+orEar+WT984XJSFTD6rNrKCzKuaK5m0qs+aSGeyTq
M+omtEXpimCnDFcjprQ9oaB73cRtuKEYjJykrU2/AFT/GV8bjWSUYGqjd416DvFgig+gDLz7ScwI
NaIm6fN0ZZsjHkDMKP3WKZQ4FC1SHSyf/XYeIjxfcVOEvT/oygmaPIIMV3lVOQUCNgGhmRLlTnWT
gNCq18udtAnaM68ehrVj58uH0I5Dv4hhg+4ykDCvUWV37wQVcj+TUm0Xmesb7DPVk7G44mkxB/Fe
V7hXZO+GnEsLLb/RzKPXuB2MGHmPYR3jolQbiKTIjKnnyGwFJJ03jUaQpF6iiQDFxUgdUmmvysOM
R4HZyZ6bsbAOhUq0N0oMVrmfcUBfYS4DVJoVyWHUm/ZaRlqJyNOrmmOmDTwbDMm5iWe+myeJbVlR
lKQgpcZ4mLrRW1H9mr5ZdtJtcBxIPpMun0bo78mKljd9OdS7j3Cowmsd8cpNZNbljnJbjR+pmbeK
8oG10qKhjjcg4KrHoWpI1tKcUkycmtXNnJTV5zLRyjvNs7W9dJrlqUH9hf+TYtTiK6+vU7wuKZVK
2/a2Rp/l98symlsGPUuKD5X3buNPAmCw6CcxNsNqFSQdxnMq785s3eSYhfP4cpLE3Bh09p8dxxo+
5jHRB36q5WsrOsTiaiB3WJHA5gEltNk3274LNPT/9yeTIbYXjYfCbzx9uJ66AjONMpYvsW6aDw5S
60NousVdaiz9Z7M1RxPzhp1V7Pa0GlD6UmUF9ZXRBCCp67BACDZCy+nDrTWFww1KPkB7oL3K1Le6
lGI24ggbZVTkVs/ugGd2w0kz30aqT8tNx8C8R1vnmMjwt36eegtp0eTRiL7R8WKlb0ko6DOJGZW4
R+3km47ScGO1fb68J9C2tp2yevfWHQS6IqXl/bGN8F0ETO/RX7qOMtUmlnqDBFDVTnqIIzQmFUXh
SGXrsEvR4CQpeLYdzmu3eAS14olNN8fVNUph7dmoKUJvvdJq4m3l0MH2M/SO0RYzkfxax6Fd7eYG
p8wqdjm/AfIYhf6SCdsWu5bhY4Y/59wEgBrDsLQ2qr8SV/bUa2HQzcPkNX7NMQA7bZYinH0SvrE5
orKbmYfntdipKCelg8TzE/czOSgm6a3Va2ZKPQCZzbRtlZIHzZkb47WgIe+rPBTDA4ego57G0Y3i
w1IZo3UPPWyZVlmjsXJJ5swrZ/5VXt6F8y3SLzc/FqGWAywjkE67G9k16cTAWcQYW0gdSMKnNrHc
tVY3g1ZtTWk3a0ToBoNcWkeva/40quZeX8+xo4+fEOef2oVkuhqWo7pywZoAiTnmMODMl5J+kvdE
bzar2BnzbP5Qx1Rgk+va7kw0DWUzio1egLObd90yk+/Sls3kNbQUY/Sp7jRoIz1E+cPDpDLSoMxG
/FKEulVPfiqtrr2mjea6uE0K2UboyBzUdysZle1yVfeeWT4sLcq7W93WEX/72A2X9s50ydtROUvp
Peml3qrVNFj9dKTaNr/JykMMssIn02+rmD6nt2pD5GwE1I60B0YrYV4BWqDaNWKK6j5EgINtiGF4
r/bk4s+gQDiZPv2z5KEgRvlIn7AJuIXdoyezkDKCZmHWcKT1uaHf/RphWgn6xkKlL0YQDlVZUFXy
6Jh9ZrlQGG8h1ZBttrexUInPNOtsJd0WCcqobNwUGPg+laYqyRO9/HqOa/eJU8HbWbXiYEoyzl7D
7XYLulVyBGrgazJm65Od62aNrwHE1wolg/DT9qSKoexY+LlLorVOqJkwP6Aqt3aOlL3r0lxSNw1z
a40CybjL8kheqXaoApRt1QNS+s+MuE2w7aXdJ8LGdNsZdrqZI5aGZxXiUXdrdedlWf409UN43wEO
kD4qYv3abh3893rXDeFjdiqf+7Y2RMO6WTROGvqW1Vb0M8CDpYmyj5YXNuPLGCZOvfMYZzxBKmG3
BwvWRhx7lrAGVJoW9Ad3RN+85tQYGGhRTWW8iyU7MRF50tZbO504WIcQvSIEA5cy+6+V0WI0RrGn
C+/ecz/SfLNMrvBuqtQ1AXMoZP3rLHfj6msM7CPcJpBb7Bs0Q8XsMyGmLa6dckrSrREvTbOTNK7Z
GSZHu85xr6DNwrr6avcLXt+mSt46AxncBumFeaeHzUR8aVfcJxp7pvcJzBJdaQOBTb1tsp6lPHlQ
eg526CzqQO+OusPYlt3biNA+OWCtyjUMbhMDgQR+Wg/cTYpW0UFSlwelXY9vzegMyC2QSljUIxpX
X5mtjusN23Gb7YeiZFtAYtEZdwuzaPo7241StWulMTtPDmq3o6HmOtnMMyCQPcWjgeZ912fKR9qi
ik0kI2PZ5LORFA8GVQWSbgROGCgQdVQfs4Ix4MemxGq+HuK0J46WlRCrAhEgSQ6xQH1kRiwhk6PT
FNtkVBH8aSym4a7UHT5lltZaua7DapHb2pFDjYwm65YVBjKD5Cbt7W9mXnCkcMQ4L71Rd3s1Jdmr
S7VGnsp0A7u27R10zhYZrtD92j0G1EyG186AteJTo3u4d/SJxsVDJ3UjPbYMVNRXc49HyEcMMXR3
c0yHPykS8dhZGNjWuJjnncJC1SJQLd3T0Fk0LRS38J1tqkkrHN+YotJAQkzFY0uRRnMZ3eBg8Rgi
nVYw6rEpvcWFUr/aTJxOtkNt9YRCcPam1Qjggc5Z1LLTdANDFAgGhuWpXNLoNc26ke3RKakzogCy
oeCIpMZ5jrNnOsZp7nycx9iSfsZcgeTQg1HfpMZUakerzrJup04Ekh0Ky7xeAROMpp2g9Km9A+ce
Ur9Lovakz/HS6EvOYhuZCzMYM+pzARz0TZNejXYVHE+ZPcxeWLCUepWBG+hDK7a+DknaFN9U4dDh
p7Cf5YcZcAEhSjgBx4nbPB7WntGWiO9ct8XRscR5El3NcXcacQzAy+F0cEpZP3ilHluxb5E+DUFu
jaOzw8nbdxiYqk7uzGR02j24gfKBTor30DK0+0mN9WRsWm5KseY8noprTRX9eEXNJL0vGar2YRns
OfcZ0jwmW9MuxnCbA6rZV7VVXyVlRv2VtJ+GCwgKEUw8d36cNe5LolocJxYB65eE6cJhYFZEF59S
gEA2zgjImuj05vltpm7bMKdj7N4Qe4NQG3pCzCvZeqGzo+Asw02DVPU6ykTyNmFGejS12fqgiH1o
kCN3YVOScWIFPVCFedXWvQ4CiUjXfaR7MDaPaVj5iEEoNxWco7XrXYWwBTZu2uNuc7FlTBsYa6j5
kZeoh4ry7dZQi34zAyW4ppEoUYJokYIpCNEI7hmllmcEDCkC1SwKtydRFfqvFOkO+ZlM/KKX/SEN
hexX42ggM9Lz8jXKT8XLZXDHN8rQ6WPcT/n7NNHz9FlhKOYUQdCaDazYU7oJt0y2zEr81WH90oMj
2w1ObF8VIQAJyzO0Gy/i2Olras+7SIwj0lqNTlzBK994ynWMXb6o7qaDS4VFswud42Sjmkk9o0s3
cUh06Wd6lj15vSY+ll5hQpo1enEgk01J1qN02owM0NbX1Okl/Sck/RwRi5ai2qHAtrNCU649V9BP
rxm+DIIDE8pqqQuBGapQWkh7tk0o4zFZfJV1wAnaxtHpmi3zQWI8BILTWMsuJPVYwb4d3hqnHrHa
Z8obD703O9uW8HMr27S8RQ8FiAeZSx5UKfNW6PCNN3mRnSKFML4pqzREUKPMZ6fQRBakeYG3u6dH
ceOqxtuZqaetW+ndz7olAgsGD+25MPMCcuH6q6JjsnfSqbPvyib0umualc8R6csmdYxq3cwTbClP
i9mZaJixrJvlnk8hr5k2PRwo3HeATUcFKgzhAiiWIsC3ahGflvLQkeip2xzIDKY1ULgRaAIXHXCY
xMW7BjH4qpqaLMBwNvqLzThpO+uiL0hH1Uc3KVt0f5j0wQl0IEVsl8srAfKtxEBRmlZDi6eVmTzZ
kedd7XJoHps87zvyBfyip8zg1MAZ+xa7p43KeR1apuQT6CgA8W58gFIhfdusvxZGLW5UCViPHQaj
cTwUu9Jb5FOf6N0XpiC3dDSUd2iTzHys0LaA8CWpjFgKAo2N6yDjcEW9MzWKYhRm6MszOaMh1MDt
aK+gGsxXZjeNxBxEbivWmLAoF1qWQlBZtiFFwYLiUl1lFF/tJb5GS+oGxdBM/AwicfHxcpYvUyPq
TQi/5RjXlvtWZ2P3uQJTdJztE5PGnlFB0UjeY+cTCL5ojwSdDRrEMazoxhpz+4GTdVgXgsoqKAz5
SJaiHe187I+NiHO1trj7ZYAAUAS2xRQ4Fj9IkQp76kkG0HsvJfp64U+cycnRyvP6rWlbsa9jl8sq
0RRsIkul+wJI6VUW9uPJyq3G/cCwtwP94H4dRsr4THgwP+mhQavbnZqqpVQVNRtsr/Z2HGf8mGnq
7Q1GCuGHCnNCLhDSnzrZoNlvsA+tJEriHVVTlmOoO/W8sUhWo71bZc2T24rxhYkIEZK1UoOAV6MW
mAweTGQK3ECkMvVq6AbCnw6z8EIo+AApUR5d8atOYjQaYi6NTZV2rVGvCqWXN4RyCt2ZpBAQLijJ
87ht9nPeldcy9sKNskJ1NaU01lH3hoHVaPoz848hp8y6hnWhOrHgVl2jf60b0rsxxwsibBE/cKhn
t7YdN+vIsOsXPevzPRIF+5pGaredjYk9oKbOu0sb5a2ppWUBGxvtGjtOmGmL1GbYqGKxoVYSdYSo
607tINYq7edPupjlh7Hrta02Wek1WRNmadHnG8dEfhlV7gCsDUrS1wzL9+fltN/OjpHdkquJee0m
xXQt+govZr+odAMoQuB9qcjTIGnB7Bzh/ScQU61DboCgmrcemP4UyEICn/tzmlZGfUw51GLcSKNs
OualILHPV0DDiJhXrebI8EaPCdqonjP8pX9AZJlYKUFxXVD3TCHhQGE0Y88t0HpCC0P7hCKouLPJ
0yUclzBWbKyFXS/dDWVv8gtSF1Vkt5zDuJtXlZ2jsbymvc6Eyu0CYiR6nwugx1t3Qe32oCExq97/
mpn6Z0jWMxizikZEOA4jb4nmbjwklQ1+9ste+oxljKFEZFESiwDZ6NdOtM4qRNq7uezFz1jGWvMr
crU1Aqu3X3lUqUz+gKj+J5Tk8zHdphZlWIzwRNNInNB5gY/VdVgVzmK5fqvjb73sG5zh1ZG52An4
TiPQtMz08U3sSkcMq4te/HxoNwyNwhnn2gh4MD813RSUrf4DivSfPDHnQ7uTzhJOnpciwJ6KHW/X
5erCqTznM7s1gTIoI4UJJjWTNi/2qtPH+rIn5nxmd6SF1J3azAiirr8l1fxA2PED4PWfXRIJjfg7
dPoccoAgieRWjhpG+ehRyxDbX3YnzxaoPerodAwsKlURfrbU/OqwzVz42mcrlA4PGiPT6QMIQjnn
pDgk2oWzJ34lNH93TUwTS6xBxyGI8TOszcQwwf+47YU384wwjnXBTaUOhoJwHoNZtkV4dtnQAONs
XRZNDRQjkXUAkXlVfTTT+QdX+/Q0/AGb+nxKd0vwEpMP14GN7kXzczSISJcQQCXAey+cs3I+rdty
JKaXquVNRPbNrItbfNjri55EcTZEbKIwQ3xV1kHuua9ZW91RRfp22Uuf9uLvHpaoMVVWOBljo4FH
69YGf/Fl037E2dKcmr6lmZfMgQ6I3p3u5JxdBpY/n9MN8C/BpR7NQcRMw7UlTtNVSOwue8B/Ret/
d0WcWuiN0WkTy941b1GqNAfUrv2Ft9L4/fWOO3TdnduPgT0OV52IdnqV3l92K89WJndyaTglh6A0
1IbxTZ86R114xc9WpmsCX1SiG4KQUZgbRE5y4zSzcdkV173fXxNYZJAGEE4FYk7Dm3aivMDIgOSy
U/N8ancGOKORJjrh7uTRr3v7PQzlhZ/8bGGmHhqSsYXWK2NUF55WkagVVvaDbetPDrfzod2tVtRh
YSwKoqejEMNTzwtjcdkt1c+Wp+t1cQYxtmC8jINRIjq2VnVZ+KmfHZxa1LnZELVNgIQFe0OOpb0R
wNQueszP53Zb0STBf0ONZwMH0KFFz+mUjpcdQfrZ8mSS5mLIrK+DUIiTFdAhkcjAWF320c9WqCuQ
8SxOVQVRubhASoYbGiLVZVGtfrZGS/hTqUj46BhxshVUlq3AYHzRi4vz2d193iVFP3C4JXr+BFmH
PljZ/2h8rzRPn/HfD2hxPsEb+5xuzqnkwuBPfjK0dFdZ/QsdXGh1NXMWYQJVJ7G4c6idJZiq1p+7
cjlK1yuWLSyP6AUzaXZIJfNsnLDzyDPbyj8lmbTIu69yQl2EfK4/0f5bH5nBfdhSaYCPgZJHw9fb
zuhBexSecjZk0Myg9cfhizOBpcU5uqIQ496NpZfd5jrKUVSD0w1OmCRwAHmt4lg75L31mLTebcqE
qn4cPkxzPG2mJaNASYq9lLxt7ZTa+OSWZbZVth5tkDR526z1Th3t+j7D2rPJo16gxY6Hg0CcKZGH
wK2fr6bJibZLJfvumeELezNvx2qFpU77Cn7ZoWojB9QnkJAHgDQIqMxdjb7hiAu4ogCYAvGNk1uv
CcNbWKQbPeqGT+ls4C5V9npmOOwGL8WVcNuPC63yg9Xnt1o50PiJG+3JaavpbfKIDGz9qigzKD5h
7eyFBgwJPytACDc5UZbJoIBqTAPiV62bVsIsEf/gky4xR1kryjvHJOoRy1ZXos4PFAzKx8kNw53U
AI/bWAhuwMZhK5yRVw7QGC3jbpDm3eDKcUsCXmDYdSacdJjx/TLU1MZMx963Uy//kCZI2hKl7QTy
nLsMuBj8uxsaheW6qNLnJS9cn+isnLdLre1hxTzV2jxSksK+Sry59uhGzmvY1ncWDigfQS6gqXaa
9zAbGCOQxe4RIuaIwmM+avhc8R1KX0Rh6Lvc/UYzpQM3wZ52IVTXvW0KDB6ls0X71r1Q4UUKMtDN
Z94ClWKnsD1IQTkKUt8AfOYDldG39qgZto+rGR+gbbRXrsl0AEhCVgPdmp6pMjt5qJtZHUNP3VQ8
jCcw8Mb1QCTu3JYoC4bRKP1imPe9so9jVD6Pat6JzO3LTTVgLLM8O3/oUEkcZ6lfp1BANx2kZj92
POxiAmzpAOP3CmeZ8lWjPwvUOFsdAjkPWuoVvnSLLHAWGuEOngbbxWVtRTuGFdD37U49dZcLWvff
vMyd14WDF96h8HfosaOtGwtzamS7BdNEFpjMvf6+WMu9UoyduvMipwMh37VwncR0hDo4w9IuWcL2
jWugYKLpNV3PzFqDQzM3C95UenVYNdVgBhEzQj5afY8DtXX1R5Ag9lGOFSYOuMHFhxHSDhfBGn0G
XnnzI+Cga0lNyXgOq54hE9UhM239mIDT/dg1nb7tDe+u0dJ6v4x05px4DULqYJtoKrxp2HanPj/W
QrFpZLvqLWrHLvq3nZtEsIlgRcCq4Jn2T7Yq/EfTfQaFaVuMSaAy8wqG3GcnGtwbkRqQs1TLyp6X
evm4JHkOkiJJ5I6xC4ZfjdSrhyYOCt2k31h0M3gP8MJM+PAQ79vSSZZtMyTmURpOGq2NftK3sLKv
ZeIZ7hruO6JASGgbFC2hti7n+hRZvcYxA0UgzDDcPbWrdxGWGk2LrHlJEuQGoivbTYzX9jgs4Uue
2Cdv3jIUtxZlt61RVAH6B9YG4GOvP9UPKwvFJoaFFcwitpnQ2uPweMOcKl48jSQOuwATYelcN2uN
6jL6S6TL/DzotxLIyGYaZw0NRH0Sljmtpm1cnEjPMU61jdu1ztrNWjhFTtRyL2KMjXOil8duzm8R
NYXXjMy41djC65Lqq2lqCOPRLzHHZQTvxnYgwLd/Ena9L7N2zwOm3UbYpbahEwOcprnjTmjkqrZA
mSEbCGaYLFnOYbN8rUtEaVlnZo+I5wyUnGP0UWje+Jjqlv2xLXvtWq9QnfpjrzzvFWFC/0UDfNxC
NCqbp7Dt3xENaldwB9GpztxK1MV9EGngAGfu6LpRzvJAULFsVRHXyxr5NfILOpRfBqslnx5s5rFp
mH/0AvfVbOWvNCVmRpoOGcbF2th4S9usY68toeW3d2rEBJkpJvmZlorQ+LQTd8aqbA8su/dKOTfa
66pJPiDHUFUwaNYw+wr14zEdB8/xTU99ajs0uCYQ92AoRqSMWefONNFs9dajPfFLTy1IYiz55Jkn
IY/C/BnStFmDlsHNBx8a5w34HwG2xe9Aau29oXZ3S1ZFR5pW4LZFG+DBjvG1N9Yd8pZibdLqPWie
TrvHqDemBOTtz0V0R82X4VCL1Y8jGCUzpp09faN1bjtXGsT25tWhteZnUxvtZO2AUvPapyHOxQed
W4qmssDpBgqksmpZP8PNWvq127SVuXZTw/mYDx5dzkbX3ZumWPawsOe9JdFdTYze2DXpgsFYs7K3
KIvtYk0To0TsZ34DaeI+VC3dapUnX02dNimKRlF97OdSv6oZqv5xOKkTGrzV65wNGcZHFTvpipgm
9+OkV1huEpgjaS6GW63Hy96HBWQwR7nmAaD+E+44cYhQamLxdeJnp6nnWy0trN2pxYQa25rExjMw
AAL/o8MHaPE2VcNyZ+kLiYcpAza0CFxlDv1/W3e5kzJBBEGN79BDb/xCz1uOrMpEB+8JGk5FXXZX
KDlBhTEUq78fMZw+VenQHV1nKJ8xqvUbJc3oBUlwTYCAF0Ftmcg071FeTFWQCSYwQUGMJZO+Olqk
fVyyB6V5tRprkmdtsTDPWLG2xjSwScKGOQb2bK7HyroegRSvsKuzq435s9WFI2MiwvsG/bzAONbm
O4OTlLgOTpDZ8w7Zr76epHkOCcR8dHzl3Ryl3LnC0S4auSm8s0xOVcgJwbRZgaqsJvNTo5G4CjoU
TD9IFf+4uC28s0ILNl8F4GE24cWgul4BqODKG6CIALkbwLPncbwosxPeWWaXxrAFYqKcgBOGKLLv
sM9SfgUuckkWg0vy9+k66MOhSGssb51pLPNdaE85QigVToV3UVVXeGfV0bzKvL7F0x6UCaNRrlqP
hRHUaWS8XPYNzrK8DJaRieTSDBx5Eks33lVeM+jjB4/S6Tr/UTJzluV5xBtmGg1LEPVYkA6mhoA5
Dj1whkZtJMNFabDwztI9FON9JWXE8+Ra1YvdltMHdLbt7UVXyD0ryTii5XG19Tnopw4ZItMkxysM
cHj8Lnv901TH74psdRrDM0LkGWStxkyQnvwqpsFXZ5c9Qe7ZcqbHa5oDdlaqG0icYiiGuOFyIorL
1oB7tprB+I2RNdJ3oBHsINsyQd9rc4Xu6rLrc7aGY8ALoEndKdAXMGzNmKijN0TeD/ai00r9gyfU
PVvBCMZalJD0B80C1r1fNA5054SU8MJPf7Z+mXsdArZop0AhrE1gI0fVOomdubrw9c/Wb+RoakGo
pAcC4jyZAr7HjJtc/Gi+8J9dn7MVbDG7J0QXvAS5jqa/cDskRUznHO8vu7lnS7cDkamLohoDlKri
zhizKlwjyXTcyxaXc754c3xfvQEPSuZh/1YCsmAco9QfLvr0ztnSdceuNvsuHgPMsMjsqoTP7bqF
uqw7K5yzpWsYZusVI1eHkRVeBSBJ6A9gP6f3yz7+2crNG9NqsRdNQV6M+RpZD3lOz3uqy55N52zl
DtJWtdWZYxAubvSYDmY/b7Isk8Vv+/5/fJn+M3qv7n5bpt0//4ufv1T13OK9VWc//vOpKvjvv07/
5n//5vf/4p+79+rmrXjvzv/od/+G1/3X+67f1NvvftiUyAjn+/69nR/euz5Xv74+n/D0l//fX/70
/uurPM31+y8/f6n6Up1eLUqq8ud//erw9ZefjVOr5T++f/1//fL0BX75+TF5b9u3n47vVcmt/u0V
//efvb916pefNaH/A+U8WbDlCWYtoej6+afx/bdfmf8wdUM3QD54tqvjCfv5JyYRqfiXn71/YLGF
pGO5CCSppXPLuqo//cb+h4dp3PWYvmU6nulZ8uf/+Xy/u0P/d8d+KvvirkpK1f3y8+nW/992Kx3L
c3Vdp2qHX/70+c4evXZWZcFTcehzT7wxtraCDQ1A87MAfvq3mh2/vhWBn+maAqGWLc+n8XZCpE3T
TIcWA4M/umAhdAnl5bvr/6/v9/33+f32+D9v4sDXYKSc1M/7E0QzDdP2pkMt7GUtMb5utBSC5l+/
yR9cNMrNEpmyJXA0W2cXbepNd0H+c+Diqq82XrF9xSiaeyz24d+KlyW1d/63BMVm6HbWvxWh7RKG
fjhWVJFdqDEasIsIZWXV/bZwf7du/+qq/fY2rs2TpbuYY86+ENNvvNqJ6kMSKvOpx7SHyKX8kR7i
9CLfP2pcL8s0dJ5qafFdzjdRcCgMzRitvSzGeddDmhmoYdsKxgufCp103fythsnp4lFBNAyD5NEW
rn0uezE6qFm9Y+5tHOkQM2YdOy5e379+Fv7oW7G0HcdzpAGK8uzgxHgDVLww90NiUT1l0i3eV2tc
MdkSq32b/ehO/fXb2dbZScdQyGUgTd1rWOEohRoSTEShbuOlt7bsI80PwgHjFBad3TTJRbRtk0vo
4Ori998FxYvd2T0Wkn0+j+Ur9Jzkcw3EB9tbBjfSzxLo1OCc3exusgdmhhohMKGVNvXtsx650bKe
LTm0QEJz5xOK4hkHfEXeTQXMG4vVklf2c1c0RQdAJO728Jn14Y2RU1K7byfGHuyB3DQ/Eomdr16p
O2x2psmXMmwW8FkkqDyqRknT7/EayZ2DKv66oNW7B5yV/EBm8O83y2GjY3v38E/azml7//7ihbbb
6vnc7ctI6RsNPy7Yg3l4xzDNZGG1gOv662fxj74Zb6MbaHUtaZ4/8HkzCwZhtPsywWuyjANVYHcC
46NP2dNfv9P5Nnu6hohxbdxiEC+lffYYTmmX2ow239vLsvhdWWnrnLz4b8WKp/XLfzqyY8mJwXlw
dqP6rLRpvld7UIQ45x0AhlRSxfavv8kfXDPGvNmuYZuY+qzzXcnAlS96iJSDqjBwTicSQxThd6XW
8rdy79++DiOb+E5C19mPTtf0u6UkmS0Fmarap26bHIHTatuqKumvAT/8Wxnyb+9k6DbiW6bNmWy4
v3+nZtaBS2jFfjY0axVh+fYTqEE/OM7/6MKhNHPomDrYA+TZ10lkBp3KyfZj6TICW9rdLlaCI6Ts
rbu/vkV/8LBJ3Iy2gffIsdzzr4Ojf27C/6buPHcjR9J0fStzA5wTDLrg37RKmSqZKpX5Q5SR6L3n
1e9Ddc9OJVOjhBZYYA8wGDS6uhSKYJjPvGZMLjTsE2h0IdMMtcI5s9nmEP74optnIg1b8WQoUyxC
fLRlcxMxoIvccX9YRTLeFE5boLsv7fuMvOW3XgzF97fn9eqQpFUEEIaF8o48/kyB8C3Zj9ibIDq3
jnyKlaLX0wu7gpEzjg3+bpp2thVPqHUyU2JRw+Zt1Hmx9Jcr/4996Dht45sUNGu0itW2A1P4q87p
raxqDhuuO3E3C8WN9BlgcjffDFFFP6FNQJGFplZXWyJZ8aHIs/7j2MfTuIIiXF2isVN9FUpFGTQS
v5qJbQU08J5KKiVYfVLbIK5dDLcqJMARMkBj9Y4qu/nBQtGsvY26vEPLBJmK+t4OM8Rb6PcJXDen
qoHL7MkUAwEr7oIfVqRnJF+hqUG/ZdOggYb09UdZ6dFzaCFGcIkOhmFtK0/LP2FsUhS7Dlh1usEG
6ULQPYEqPwQC7nuLcXNdshhrB52uSwqHmM/oCvD7tk69bvZHHcJDl9TqA6Y33jcb/wWA2jo9ggzv
+OfSRPJpP8TN+JVOO/5NSL2qjl8n8p/ggaIsUiNNvUotaFM739e7mIKDGK9VPpN1peN1+FRmQ4vb
WjoAR3eLEoeaoqxcVE8ClGLQzo2VvvZhrvQXZdSNPUKjyoLfCu8uWkez59I6pxkdbKFGml87Eej8
J3WXPgcofHygvlpgGowr90MJfECs8dcodiMyH+UaNLP+G0F6HwPw2gZm7+vFtNVNOdwA4UXKAU7k
+FtD81YHqD3b2LcBBGoofMhvN5DhYpw+cw9HrzJr7AsfrmCGAkMTZfBjrCDZTEk23rem3X5zEd3H
6kwgDoLWq7BXJV7lnyK4RvdB4fWIu/TooBsXJTZQIZLcvQ6jAokhdd05UQgNBN/tu8nMc+NmCnpt
awe6nu+rWacLro2j9lRLP9lanngXWDGN+6LEnAYfwR5Px6LDqz7wBqdDIL0f7xW2ktUa3jCVaBXH
j6Olpu+Jn+o3ahj8L0T9Q4yEKxzDLRE+GqDIzqSfYPJpqGJMpfMVpdi83Ti86OEaTTYymYJG4aza
5MLfDVVT/xw93+nQEsQNYWNEdki/KrJ+101IgwbhB1gwMCiL9CpKY444BG48FPR+SJ59VNScdQ2f
ztlE9OF+TLCL9UNXWF74udBqVnvC8gFJ26bBN9lMqugBQpWB+xG5JAqgjeHk0D5G5HapgyBkpAJf
o2kGwufGd2QCMCAdyY18tKg3rafjNOGalbYnHkKdvsVo+dFwUmQwvdaxIbMNZSJXftWME6qN2K0G
nRtykEQ77gPutHobODosOpWEQr+bUKgXm0DZ1RdbL/P8AkZu5W3GMVGPSZnSCMuCcTKRJkcweGt3
sfsIR2NATb0M5Wz+IkzYacKPm00An/Vz4fC3EAlA7WEVOa050MkK0l9w5sOHJJysejv2HHSM2JwU
hXA7NZ+TMUfnZqozzMEnxEbGlUFLMN+4fAsIX6nyYJ8aMVdJCKbglw3Z016PAc6jK9Hgw7yDn09J
PEEcFr87GwfQzazJ/Wsmzgy7InSwkK1GOYbYEvmwscrASvpH5LZMy90UaYf4/Rrl88i79kaA1KvR
D2ijVLquBzc2Hih/vcDvKrfchL+qvM6fm2Ux5aj+8rF4yh6a6umpuflRLP/L/4NlF5On8j9XXdYU
In5k/zjUyY/sd/1n3WX+e3+XXRz3n86c+hHTuXDfhc3r+nfZRen/NKm6kIMSUhDEWryQf5dddP6W
NdcOdEVZxlEWf+vvugt/RLqgDJdg1EC8R+nvqbvMVZ8/4w2LmHYO1U1JkEbeaC9iNFjZfYYqqr7D
n6/ZR9LPP0qwKHhBOTud7vWuMfTwG4n0b9VL/9YRaEVUXKEC2CIlgM7buH7u0kWngu1XYwQsK1Ry
26FYdAvsDg/aLjq03OwJKlm/EFYAMzKY57gCcs7//gibXqahJAm97pimoZaQTdBqWFbBpt9NBuVA
P/4MkQ0yeNmj7GEPAQqzYFECUEJILsMfm4XekImgzdJd0FAIP2KqUOwTRHuQoRiMS9TYm3WhsgHP
TeQXHio4vfdI738RSXQm4Hspahz96hJ/HYIg9oFBhrYE4UoFLcNXNq7NxNLAAMzqk6r94RvN1g5t
4ApHE3so8h85Qt/39OI+B2UobjJfbz/gSpAaa9PIottOpMVjVE6IDlFw8BqEMFp00SgXPwWycw9Z
0HwbET09pCLofmgGtud4Z6XZXaMQUNYEHmObQTiHCuKZgwAG5rmrvPHyFT61PNZB+EXYiQcS0NRR
bEU8GNgWakzRz5cT9L9xl3RPOB9WT//gKqn/sUMT70dD1fT/g1vFdinTGHQe/vPV8rFuqrz7x0MQ
xnnDHfP//v2Pf103f942//3z/rpydHMuzZLZ6WQpL1fOv26c+U8o0HFKHEc3Fefkvy8c0/inAhIn
CDx0iwtrvgf+vnD4I1J5geOwSeGMv+2868J5SSf+vd8pFUPE5d5zJaUBDAqMZYaD8nruZ+H0WSv1
L+YoEf7K7hAM/pWg2Qd+1ABu6SMHbFzJ2CM0xmbKHMcHT+WPrWHd6AiEraNaXnfaTTgF997U7WDS
r/us3wNZfIyxgyCwH6Kd7eHL18E7R6LJXde5P9PAH8Yqxtw0eyyVfQCo/x1swxUOD1hPETOmNnGK
C9DFdC1MNfL8CS8AVPEwpFhZjfvJiPQHXJ+3IYpTHdKfK3x5MZDL7We9Vx/bxrgepHMgW/2UO9on
odyPHiJp6AlclJBRW6VdVEP6jc7izwxP9PVg4CQRSA+Cf5w/of6A9Vtro6rWIyyGUzpi/cjXQP2W
l32XoPOB2WKehfydIf6mGUmyqqK02EAI+OnrwwNJPzJBuoUCeA2cpEN3BXXhR3RYAn6u+kjvZVNb
aJDHsrnHl+oi0kGyps5jrQ/+GhNvVHACuTNNjySAH1VXtUHq1D/4cTihcSUv3dF7ln1+n+isitYl
HgqdrO3QjTC0ZVuuVS52qHHzO1eo6aBzUcLd1Lp9FyHHCN53VWKyNIzlI383JctxEDpz+LG5sUsU
EZbV8K+V6XwIQGZuvXAAqUW5fp2q8gmAEMpwGv6GXZDC5DYDHbkHGYAR5kvgePYY+dOX3vC2EIU/
IrFzlZBJrrKpvNdILnGKRnCA4vhKp7EBNKu611sbH4H2g2Z9MvvxCWX/29APv2U62s51nT35JbQI
FwFvlxAchYenKa1mizrcCm1kXZCciDok/MluihqS9RCNX9zIuB6j4TsSBPRCnA+Jo6F4Y2jPAKb2
CZ4cvkkFvR7rYpPUs4vg6F6YGmp1RZmoDR6YWysq70tdu9A78aVLSkSurIPlYCQumjtvameZgHs9
R8y8z9NHbxofpAvuGgjdQ5jYPMLguaCJJ2u8WGebkspdE0F2m05aXztVzcBj70LEjBOY1y46OTCd
s2IDAvAp1vnClbzCe+Cug4mtRnPtGMGFx5dHyfepU/EFmSAyF+mNHs6fwFN0GxBQRm1069TY0yt0
4SKE/jun3Nulfg2puFu3ePGgmYBSZBh905C04ddD82R8lnq97/C/JJu7AL23Duvom1eI731bbAk3
rts+uQPhmqyRozBQinc/lb35yy30X40L6LdJX3613lKfMgwg4sC8dBJw8BqLY/b6tekGP0dhfdIN
/WrsUp9apEnfOr5wjeK+jocHQQnYiihQKXYFYvE/wQfdU7T6nvfqGTOFj31JLCDlVTRO36PcPsTW
+L3P0qehkFfQsM+h/PW51HJyN1pUmUzJC+Es2WyGKULL74fpMzwFfOrK4iuoVxCZWbRJC/8XdrnX
pNu7ycuu/ab+GqXdBlXF3R9Pze1fw/3ZhXmhcS1/C4vGkktwSFHSmX/LPyozqYuZAEoEgt8CTLzh
k28XsXWBIhkCpQl2IflDVKTfU92/KhBhIaq4k374TAtv+78VDfzH/OP/YFYh51L/f37773FDCH/8
+cC//IV/tXFtRUuW6q3tWhS4HML/v/MJEgPboHemUOdRhJEWEcbf6QSZhqJVO2tESR4dZZIF/Ot1
1/+p08Kl98rLTl0BSux72rjH1ViSbbSuhWXSLJaEtLq16NN4Rk5piRZbtCqEiatAJkJ77bfIm30d
MAYBijxFSLLs8pKS2q0QzWTfe5Trogs3wlngttIBHwNYMVyEETe9EafoloJEzlfJ2Kgc+alK3GGF
nT8GfqhwIU1xzUUBBOOYbR7Ynn2HdLjnzWYAWlCgIpSpysTQUcNSdlfHSAimaxHZfbUtS9neIxwj
qC9KTdyqrKp/uaLRxttCQ4VXFgMZTgffVqyx6rRRUvfLXqw9s7W+6q2BUwjFFj/diN600LCmxoVY
mteHmOfOVczebCpjlbUZWhL4QQf1LqJWfa9h61DzK2DhvROy0+0DBhlTYu4wHGKpEg0FbCIKF6vg
dvXHNnrlXL/2bSxlUOCVfGj1kkP9caxLiCuSNQN6q+V+hJxGX1Xo6E6Fe5XGOt6Wbw+nH+dk816w
aPXNIej8P3NZ4PVCv2bLzUW8SMM5eSU7X9b4jPpm/1PIVFarqQnxOclxtk5+TW6tf+qKvkY2C4T5
agxReDmzApyAP65XfiML9CoCdgAd+Ac6LccXW+1rKHf5GYD7OhK2u8G/UW7afEJZ2IrQed07EV3U
rUrc2t5I5EtxIUeH4tyvschWTbpiAtF66gE6lgAc2EXbyrazFmlGb0Qp12sSe5OHXi4/xhlSyZiV
ItS+Mz0NaRaSfxFfDb5tPAk9QSgPDWTMmeNCTli+drX7yJZHRhWtni4oMzRjcKbHclzTskOEQQ7O
IrRd0rueMMH7hRFkjUKPkE1vZWey2OMywjyjlzI+lwsBvdT1RftZRAqR98YqAlwUVP59cijgUSE1
kujMrprrEf9+m+aBLAYxyW0c4Bso7xx/QiszPPaIR4kicAbEqLVOJfqNmVL/XmfpgLF1j8Fge2Z6
y6PDqBwclHJ1nVqOefIiqr4sMrR6fezsEMMJ4mIEsw02DYm/6uLtc3MyQ4s2ID5fzBG8hbmEwviG
cBOs89qAjkZCXRLVLuldNGPWqcuxbCx51bT9MLhnzsZxF4iFBfwjXENyRujJUK86XtgGdzroNL4N
Mh1Tw/WAKBe8hqgkfXG9+lEf0dCBSVH8eHu2Jys7Y47o6tNflfTC1eJIThIURk6qyLAC97K1bvXD
TatU0a4wdjN/vT3afLCOdg+dVYvugWsyLK/eYpJOE8tuwk4IcTUtbi9gLTh7r4W3pnmJe1s7EiUn
25guAxb4zBai+X0yuMXqupSoHHDb9OKPV9jz4hK7S2zbYK8NReavY9ess/u6wgX0R4KYOLZd2B64
1l5Zk4PSbezHxOt6h2w6VfVC6LNsYt2gdbTGScYeb50h6rIb/Ihqey2yNpEfaV7YECATMrxooHE2
5dNdn9fYiHp84PQuRx+rgVOnjwECQCA5x/uiEfZEVmBrNsXzLpyejZDGGF2q2o5HfdX1jpg+l2Gn
YZ0hysn/TErYKcymRhXFN2Yf0j4LM6GXaPuhf7lGrj23kQHGSc65ioUzIqTVkx97tGowcPgA5BVD
ywGxqmrcIRIsJ6xGdIyvvkSzvnx3cE0/NQv0iRw3+RxMiRGS8PoTQnCFE5gVRpbTMH1tlQyTjd9Z
mYWYZOHTghNOG2jqUCRJH101vjCCD1VH8Ly3xzw1L/gZvjthyjXkXreOGTn6mVAY867l3IncxLbu
cnXUwtZU/gGOConOgZ3rDP2mGKzB3cz4fou3PUAeB5M3pJetbVLKdDBu0akrR/M5MxDSqC5KVJdQ
8Qf87KIFkGnIGoO6MKAs0cmgO5QdfDxR1BNOoG77WeIXMz7HNqwdH6nUwCl+QhObE6IgI/kNkZgK
Gpw+e61+Ir6hx4eqcBDhwIvmzaVmeEQmsOujUl5rMA3x+Ar9Cako2iKopCF9ibj1yoTuBPE3Ulny
xZSo/a8qWwdLKlsbdkLv96lYW37RdIcg6zTtAxB3HJdXWuYG9UOQIZV8SwRTPENwUO69X0Exs9ct
ZIf4a206PnxAUu4uWdm0RsQNsWEo78cMd+SrbhhrtIxbOSo2rh1al6qxCJI2YWb5w2eae8OF7zpe
vCtyLDcpYcSJsw6xCO6tS5h51adQpLq7xe80U2iUaNg9TD8VtEfIFQWfjHJuonIz3vd6jWH7dV3K
QLf3RYYhKOaWFIEnnFZ8C4tdramNtYAhfdXbqLHtEeVGHbMveFeGdeI0Ia5Sl8rXLKy2ncg1o0/U
8tL2cQqyaWzXZRWJ4DAYtRawdZWeDrtYGklhIgokwslZNVZvlF8kMvziMkdF10Z80vVsbFkn+Jh5
v2rNjNxvBfAM+1ff1NJ+UxmjGR0MGjgaMKrCtn1kSWMhb9GgY2VXOaZM5k9Z+Xp44OMGxdb09EZs
Un9WDpKxRVgq+n6Ivg8yEmpHr6lsPxQyL7LraVT6eGMjvxmu9dDQunIdy750LnpPdMP1iAtgsFc9
rsp49io/fMRa3Y/bGwo2BdY2fR/kzbhmc5g07ELReOpnUvle/dkLaf5JrECjBBubwOnR5qW84rnB
57ozw/DCNuuiby9TEDz2oYudGCclha1iJT9WiHV7SA6njZPf5YCDaoA7tcFNgWWKbibfYPzI5kur
pSqcXVF18Zg6rWivYMflw0HDLsm70VAsuzexODJ/jY3lJOcexJOQhlhDCcIaZVOlBM1+fF1juqhh
JxF5zyhAGJdRq0vKMKjSvf0inTwKDj8bFJhjOcCMSLmPR8FFdMLUK6meY+7hYiaIiXoPjQsxfIhs
frNpKxcvxLcHXcbBqHXSQrKpL0gwaHJZZrA9CPW5gwdiyeJ39PEh3u8rKaJhRwLXd4eYZpC3bio0
S9E/H5uD8iIxfn37tzidunR0eh+8ioKoY1kIHix05ZSBTvyqDjyi9T0enVXarrNEGdVNSfKALYdR
GkZ55ik+jgIgkWPmpgMbY0NTJ6cefbzm0vCxky1NE3OI0Eb1MBjGZq9kq99nHJpgn9eU6CY5dZhf
hVZonAnwjkOeucUDG5bw1bHhUs6Ar+PhNenbrUlhdzfSFMLcTpaXvuyDDx6S+OcaY6+MRdYvAQiT
5FO6XxTbE1RnsYJInR2hF2Y7PMAU3qz4tkB+e/uezzlPSyc0Bb0N4YpawxKLhzxpgPah5+zKUStB
lMQ13ok5Pg9OKVbFDH1473gSCDd9DqIpsla1SDkiwaTbbkQnAvDGRRbkNaAp1LGUQVADWdU6M95y
19CJfWmnCJdTA959sZSaZ3cdjivuDuCzWnN7DzscEkFRNB7M0FbpK8TQUO63jfxMzrPIpOelBUhO
dExbx3boci4ixzYnDk/kRFlj1g69jHlaB2TNE+9KiKCkM9eN6EbycdZFVVlrH/9xeI3YHcf4uyCK
9/bCn+4pfpv53uDSMiS94+P9m7Si60cL1mof+MgAqCFKrvxcK8MVLOriDHb1OC15mToPrI0dJSVR
Kl7yeDDEzOlaowW9r6NKHeBqumv0Oyr4gq23xkoAHE8eacaZKb4yKl0K0hL6ZDrNsMURpbND8GvM
PsBW0tzlUvYH2x7bjRyEfEg0Fa9xfUXn4O2FfcmS/52eMFlbqhfYrAmlQppLSLBCctvwcHze56jH
iX0adT2BvRzRwUPP3d65AsFAdDmnvEXoPSlA5cGid3r8s6vIP0fTOfnOFEjABfA70d7nlC02vI9N
gF/YRFVtpGv9umihHz92LS5DFnY8zXuX/OVFIuFFsh2orZqP3x/VqajCYEG2dQlWuOqqXRindJOU
3q9N1CpwxUzr362Nl8WZU338CLHkDpeVbfP8cLbIzRbDmpi+DQH6pvs+HsRDZMj+XmR1D36pbbUV
FRz73IjHj+/LiPAbqEJxoA1evcWOBgahGS3h397HfUNWqf8RsYlZVb0pvrCpvyJ9kuFd4Q/XPuHc
3dtb7OQSI+SHhjBzbPioPIXHqzygxp2UNrKeY07SGSd6Rrkyrz8lpsRIOkNvptcKZzNE8XDm+75I
zx1tbtrK4Eu4PmcsOoD046E9P9P8oBvoBcLG3wNRw+8SXvQvmATDYQwRJpj6BuNpHYsDMBeoxcS2
vY8FmCakhLSVbOlitR6+Ame2wMk+ZxsZ7G8d+RkgGNZin+eFTRTQVONeKwcUPKy22Gv19KNLu3NP
5MnqM5JJjcOEhkVvflnswM8qbXOcVvDtrSSaMFJcTgF4rDiytG+NFtTXOqCglebQ3Nm+/eFfm6Qt
iaLMeXBjWfkA8ZhV5oRPJVU13iyrQzUc56gfLmv7++2hXs7M0ZdWyjGJBVwKLUKq5ZeeRY7CaPaq
YwXqbQusBlxble/xVokPZWLXmPB5yVqq0sfDaNT3DTD+tRKVeCjwnN5NSfnFRER87ZOorfHnTW+w
XwueMs0+d+scfxGiB9cgFqNXYVH9IkBalBPxDSkZSEUbK7QM/TJBfHT6DqUbL98WL5yPTuHU92kn
bKgS7tiLM19lOTxXK8Q5F4gXz6ngGjo+E3Gvhg5jm2nX5053yLQiu7NKqCdAT/dUEJI1ZFL3MtPC
cwIFxw8cb8w8sENWo7MZQU0t3nArrQdUmQKxc0w9+51ocY9VA9TnYZ0aTiFWpWl3jyFNo89v743j
63Yedw4Q6VoBQ4VMYc+X4x+3vC7RPXGqETUhUGJ7Su8SB7gBb4Eg50vXfXL4H4zHN+ZgEyxS9Tse
rxiNgWIPBXXLQxwfjab+Rovo5VRT9BPLbHHmen1tenJusbk6DTDCpOPhNKOoklaVqFaZufsxsyqi
0CZAKKolGafshsD3mZjh1REp1+qIVLF9Z0jPnwuaN4Yb6qRpux47r41wS7kHWF1tDQ/0RzqY+bvY
I399QL4bVEDggpIY6Xi8xNS6mu43CwpYd+UHY3ff8282HYDg/8FQBjQIBiMUArd0PJSyDPIk6U1z
uzvAKmzULJyaB7WNvcHT3vUI/DUvbkcH2SzQ+kIuBmv02atchfou6gfrurYQNrNLsLUZ1br7t/fk
/KP+fT3OQ/EAzkePuJaH0FnsybS3bSS0LLEDl+ds3QCTIGHhEQFYxnlX9PzXUGTYXPoQRE9jDVAS
aRFB6dzFdl1sLbM1N5UfqXXQk70IK8i33C/x7v3zo3Qyfzk+kb6kIrZ20ItONQCBAMC4qJ+Y+afB
xKfwQFyUnnvYTq9QG9CawYVCpM6FtDhy0m2hY3Sh3OGY1ZYf9RxQ1woSssIrbgDAVOIvID0s2cxG
jZ8iH9xneGbCp5cppaK52818wdYtM1Erlto4dS0eL5NW06RLkeErElyjqPisCwAb2J5Hyfs/7ZzS
c9lA2qGksXi5HKT7pNUzaAkUaTvXeg4+r93VGDposCHhskkx7Xr3kYQGx8En4ebVRGLt+EiyuK2J
Eh3eLpENzyNBnWjMzLWFDsQZ7thrazoHStYMdKbVt8jAtDqE3qwBCxO4y2MinbQHOi7EiEk87TvN
relyFtaZRPuVk6kURu5AJFxOxTKzDUERoF9ZG7xOY7Bp7Dxdt+UUX9QJqr5vH5J5pRaXANUdGgoA
MnkvlnsmxKiy1OxR34VpKpHB0owPvRP2196gBfeJTOMz470yNXYocR8MYRAi1mI9MTbrtD5iPJn7
iJ5PzXBrBulvHNTP8avn0GE5M44/zC7OpI2J1fEeoXfUI4wFVwOVyeargLjSrLAris687KfDUHmg
PEsnzSaiWEotuVOdDhUo6F2NQdVI14Ra4lpCgP/y9oc6vV8ooIGrIUiiWsjbcDwd5ULeqiNTR7NS
sSe4iHYTZa3feB8X684D+EYhswMiWJ4rOJ1ukRmwA7Rd0nSmWrhIFBHdbJK8mYDmm722y0rjWdEb
uNY6+W3ySvvM3n9tNErQNCixrkPtYXGfZOQNcJJsfTcg1UfGNVvDN+Ad18BMHeSKR7i8b6/scsS5
Woi6paSoQymWgPB4ZT2t9PIUK3HaYy6EGFd/aqVzOdgFsoC237/zgWc0nnUqoEBfAEeZi9XM9LRz
c4wjt63WiQNesmIPqxGUe5rAFnxnVPYyGJHujOF7of0fT80iVc2DhsGKVgZ7WbhiE6dteTl1/rAW
RW5fvL2UxzWFuYXA5LiXZ1gY7YSlR4UC9eF1ndlsBx2b0swvkC1xE8/aYBUYXTFefeNNlXfADcf6
yj+V77xd5vFhsCv2j0Ngv9yqdUzo1EcozzZ+MqwpnEe7kf4uVLBqOrNrlhcZOfosRTJjP8BjAMs4
XtrB7TzwD2jP9ZgxfeuipAhui7Kto0s7LOLbt9f1tcFc8PB07U0C0JeW/h/pigFuDfqLSZhUZBEe
b3G2dXM6pCgnF++fF+XGuRRhsTnV8hMOhteapW0W2wkhyGqFan8nVpqX1/T/+jL7/u6J8VBz+Hh7
GG3J+Y1bG49QRDy3Pi31HVmSeoxLN9o0QWY+vD3U8iXng/EaAJ5hX5BsLyGBkYN0Tuk5zTb1muYS
IYcDqYW5tW1FWjQa0boopvzMflxCWAWDUrgk7qXCxnZZ3i2hMmhQJ3m9dQoXh2iLbbIK7KpBMJX+
rhfr+pUj8Q8FBydQGUHybhsOyDGsgklL75LMpHmR5ICj370WiJtQOCcP5mk8Kb+5cZPpDr186NLZ
LhswjV2XiN1g0qjsCzutwl1VmPg6vXNYfpw9Vzip13NLLN2Dmsj0DZAi/Ra0xAjiD2ihWUESBLM1
HURTUXTQ/2YF/kctl5OjM485gw35EmQCS811zx+0Yfaj2ppjEj+HRuvucFu3D3kh6jOb2eTI/xlx
8IWBLFG+5atT0llGHAaui4E1orHTm5a2skAmfE6hety/vYivjUJaz/kUSCcASTq+eMJpKqfSttGG
NjXzQ+SgeCqE1585La8tGwkb0dOcHYLvOx4lMKCoydbpt46B68Mg43LXBTUavrVWnkvUTk4m6+bO
TQ5OJZikGTD8Z+3AsJrWwFhm2MoSIxw8zUvMCHp1FxRQTPAks3coKZ4zanllgnMNeq60cssRaxwP
GnrxgAJTy6DoEWxEbk4fuHnGrS7Tcvf2F3tlfvRvuAXY9vTvlyGNLFCVahVV3F6Oxm9liCFdR0bm
rYcibD7lpkCWnIz059ujvjbBGQEJ1GyurJ10lwMRwETU+21odc9Gm+vQGDJFXc0cz1SbXh8JQCQq
KFRDlqZAZppR0baweAH16V9MtsZl4tbuJqUVeOYGWUbBHDFgnf8eahEdOoh1e2Y29lsFExIOQpzh
+1d49dqOjQYkmBfc4hmNWnqV92dimwVujuBmHnsWnWKOaj4VxzumihRe0+3UbxusPFeCaPjg+n5w
mzjDAKoYXRFIPmFt3ee4S+PXrkb3VnTe8FFAYLrijYhwqfGKTZwjILDyClAOZLFCO7NEr9wPNIZ5
4ni7baAc85//ESt45I1wylW/1ZvmWc+S8VMnHXXmejiJmVkLXlITsTQXjRBnEf1M+CVTseGT150T
XxZcvDtVeca16gJjqw+jfqbKcBJYzuPZlk2RgbzAcBaTAk1VQMvrGK805Q7xAJAErRnuKHGhxK3a
esf94a/rHsR/UgzZ/u2z9NoJhhQLpAB4DF9+MXxrTnELCazflijp3uglnCj0QtRw4+QVNiEqT9qP
jdVY5s3b4766zOSUwGPmTtkSlTPpST90WHFvEyNpNySz6qpuHLmxU9Tou1id6wO8sseRyJHsOo4x
Sjlicb66GjDjZOvdtoByBr+vtqMnipzWJ+gQyIp3SWXuRuC3v7uo7zYFkohIxwuzfMoxj6xxdCyg
VHVe0mw7MYT5Cmg0TpFqUD/eXpjTK4fNQH5I1YnvATTqeJPXsPIoQ3fdVnbko8UUF/rWwkQM31Yq
K96Z8Pv0M8whBG1DakCzKNL82/xxpDhshl2AbNsaCHKtgCZN3yBocMvg98NsNf3MhfraeCbtSWeO
VWlSLE4X7hsTPvGqAzYfdz0Yj9FLPudJ2Garuo1Qdld8p/zMoK8sqfOS31N7NsA6LF7hxqSb3uIm
sa2LMMbJwzS+CB+ctSf96BzZ/PSOghVMQYFEkWmy144XFPAc+p5ogW2DoK2fZGeiMhE7/Ze3N8kC
rzLf2MfDLNaxNvuqt8Np3HYA3jY1xqxf9UpEuLkQHD+XRu1oNzrOft5qlL548qdkuBNmmD2UYe2d
sxM7WV+CHIM0hwoKRXAKocdzTsjqjJwQYad7dbBJAbVd5IGHrTz55fbtiZ/sH4r5CrILkT3vFXHV
8VB+6U/ebBW5w6seMaFWx1U5BdWHNwdGSWPcDmfexlcG1AWuHCRwWCJS/T4eMOhjtDodXe5UbWXX
gk/+aCj4PMoNrJugdbRz0m4n7wFpN300/o/am87KHg9IvpagYBjJ3eAJlCIQLrkXRmw8+yYMlFUK
GpRSnKBpgsK3K9KLOtTO5VAnocg8OmR07stZ/HKpgE6c5+Kb1cmdnwXlt4zW5QdBSeCrwFcdYacB
1w8Ej2yoGbI8s7FPtxJriY7eC8uO47MIzp2gb03PHqFIt+bMZ7LcegvJvT346WieU6A+efuYp0V1
UwiqHTTBFvu2MJwEc/NC7rpByzYhkON7VvQ5Hf1wY0Gpu0h6/f1nhT4Bd61LCQkiz5IgZRWi6HmF
5A7ZXe0qHrW635RJ7Vhfc98T6swr+8pmAsyGMuZLv/Sk3D4YmKGYCHDuyFnREZLjcDWVqtjkulE8
GEVf7ZDhSW66meiXCPk+d2Hmx0YBUQf9ik4GAdvi8PjRBJ26SPTdZMfpJVpD3mFyo+bMnbAAdb0M
Y7FZ+Yx0h4CxLS4FoH1mWmUdtjeD8L6UQ9Yf6tD0vtZp4tubpvVI7uKgToJtMllDsc5H2X2n1uyY
Z36Tk8ufOAYO6Mw8QWyEEujx2bVAItQFHbHdEPvWYwnGbFYVK880bk6vpBlexO0AYYU4Yflm29Wg
moykbJdU4bMpoRSthMuXBSeeXnsKPPzbd+4rs+KpJlek/EikujwmRmz7HYkJzh6i/xUoQ24sTZ3r
1pwefA491VxqZry/JxKutcaLMTW1iaMrDk95mRcrsq/6wpVNvH97Pifr96LLSF2TTU+b+MRtI6vI
6uAo7sIexOnK9wEE2Wgb3up1fudFcbd5e7yTqTEem9IF08ozQmvoeFcQ1YaY7jQ62zPwPgvQcBvA
/qjBmFVleGc+1smdxmAICSsUjWaW27LBpjkoOyPipu8QMRgfJrepP6fJBOrcmAJcLAba7zlKnm/P
8JVB54qxiSozkGvIr8czxHCogr/ADIF0Ftc40ogrO3esPdervbXdetxgZvZOLCfHDClFYRKggoUC
0LjsNzQ4NjlTxlT1uPJvdalVazM0qg1ameEKIxKxzdMJK28dS6VW5NZllalzT+Ur33Y+EnMXngI9
gNLjmYvZ0lezC75tGljbUnQdyIYpWSUB1NC3F/nkGDLdWZBqVroCVbUEixathuYuDJWd9Nz4ph9G
/2qKIG69Pcorn5IQmWNBUXFWrVoEltrgZsquubLLPDB3QehF6xjk6A6VY/PKR3vtChj6ufb+a6v4
0qMCEgwSZZmE2q2D+ZziSw586XWbZAm+9FMIChbuztvze+XwA3RB94t4FIb28opWXircmpYDsWqE
N5xmaGvdiepNWJThtebLcw3v19aT14BIFwAs9bj5z/9IsAwPnPwMjNtVeSw/yian8ZDp3hYwrLs2
vHxYtXYc7d6e5KvrSWOTmi3ngsv7eNBUjnZUwn3Y9UpEq7KJKzRwNHcr4KydGeqV9aRUIlE3MP+L
s/PacRvptvATEWAOt1Tqljo62zeE07BYzKxifPrz0edmJBktzI8BBgPYGIqstGvtFZBcw58/fxQ0
5ckm8cHeewURJHFTUNLEcHKirwgs3W3qBbdSYf7yRXniqt7ln5Ukdf7E0pfL2CZUbWOaTtu0kwuE
Zjs4IBvsHuxZfJsxe7txC/jLB2Va8ix6qZxRl8tcBO3i94wyW3hB/uDgyv0YEBrjE/txeHvsropv
70/Z73Bn+uPhdLEAG3Ny7TxKzL2DenOfO029rXCH3BKs3q2KvWWvwqXZJcn4n/tj65MhhoORcLsE
5z//sG4XzhWZTVCZsqTcQiHUsXJrLlhRuPwPs2Z15KNCpLKAyHT+qKgPte+QCrKXTQqLqZ0WMryI
+7OFQpNPnOr/MH4O9/EVDV/V5RcLIoePnfYzG0y6Thx/hjCRuEl5B6/h19vD97eZQpnE3sKZsJa9
528m6SEEhPbyUmKu7F/jXPb+q2UI01pv4suXt592vfq4CnP8cACtHI3Lg3dZOtvJIzbqhnvz3nCj
fJdxZTzgdFEczYLu49vPu3671WoCeBQvQ0qaSyc9DXUAK4fK3ffC9O7cAjKDsJf2m4/h5ru3H3Vd
1cO4XDFpUKJVIoJtytnO2ePhwP0ft3t/ChpPb/wxKAr8TrOgaw8YLch072n0qk8kLeU5nle9XQ4f
mhCB9B24WpLev/2Drvcda70Qr2boa9ftMoW4oZfb1kYOHEz46uq/RQ5A+mPy3aXcejM2EDtQdBib
AT6P1o1n/2WcuRLT0ly5KrCY1z//1ymCi1BjTcng7cmi1SknSGgfK2GHe2S/7SaAZ3yjorvehf5s
sLQ0qek8GHfnD8R2daQCqaJ9r+p8389D9iUJh+oeWJAcwdZQj6WTJPGYDPWN2811Y5klCg4O0Rbm
tO1dAqAi0E5Z9YSK2qLBasNLGfuhhfEny775vgzORBIwWlScXf0Hc4Jh3A5NfaiXafzgBu20K6PF
vjEZr78/6Bag5XrpWs1CLwrcAam3k/k1VZFbi5Nnq36Xz11FAFG9PGFx/fr2VPvb4+DIQfKnJYN4
Zl2G/xpuWHuccjBz9wYNgPetjdnARoZDjt0OzrS7tnCj4saxc72ygUHWWyV0UkrpS+CFwQwbCxnu
3slFpQj0rRFUK+HX+8GKiHd4+wUvbbio3VHnsB8zs8AmMEc6f8PF4i7vphyoODV1WzckIcFXvf1u
0ku19RV+vN6So1DHsPAHm+cXDDKCTTnRSfVqAjPf/jXXlXW0bmhwEGhFgGKuK/9fn7vEcW3qrc6m
01LqQ6GjmQzGVItb+eXXw8pzmNXccLHtwR3y/DmmsgeCcgG3smoWH0oip09+YZWnEuZg7BXhj//8
WpAR4ECvmLfz/24Z/3otlftVKlyopLibd1tsG7ynUNTmy9tP+cvE4W04EdbL9BoRcf5STajTZqlM
AK1Cuh/0JIoyjvJxPPVV29/KdLveg+kYrViSSdMs5GOeP2xu85n7bwI8qIT4LozI+47sKF3uQYMN
teOYmIxD1mFWcWM//MtbAkayHXKkr4zLi8NIW4H+Y7jJjWjpTxj7dVlsKOwY1WyYH9/+on+ZJjyL
fhzV2FroXkzH0AIhwPPP3XuzKI+CzXIrHfwPkHwIjLhzcYNy/Nfnrc1fhpHFf3moq9CfQmzAOWjz
JbkrZFgcA2qV+7DN3a0N8LP7H96PazsF4MqqvhQEUtF2fqdJqXZK6ZMrC2W2xod0k6/3sDnx9a0T
ZR2cM/YK5zWLm7oFncqqyzmfNU4+CydsiaZtuyXo9k2lg/dGhhN/3Cad2pmhCiycxzs3jY1G9WIb
FCo6LDNNYLOy4Gc2N7ecq/nET4LOzobLrHKg1pz/pAWuaedBr95X3P7ooNvzrpqgZxTBnN/Ya6+G
l0etdDcfwSsg6eXZJWS3ZPRD3T091+YpbfrpIJZJ7LREsDCgar8xna52U54Hs2zFKDHPhsR+/mpe
lhDIABdjr+0OUaEq6XDHy2xpP357Hl19Q3YBrkiQ0CDYgBheHMo5llRBM+T2gaUp93py5WHGXHPH
Tv757SddvRJsMvYdBoo+qcfWff5KU2goP4XgfXAQsbxn0nhHJAnihn7z+in8r+mGrxsMNsGXBSbe
JjZMbqKKrNpwyl2WS9tO44SAW3UrPO3607EtcglHj7t6G192eBancPVU6/CQIGX6SXvJv0tIat9a
OWkCN4bpav4FmGGsjFmehIbqcvUVxLl6tdOGhyx36R5hW7vFCcl5IK6ClHHjvwWpcaPkcRhuwCcH
SqJ5dTErhrzPc78jANz152kH7LmcktY17t6eEX9A4n/vKejHVxHDKrEDLEP8cz4lBj+A+Eu+x3Y0
Rov0c6srqu4eWTMpH5Fs7HSIh94LxkdWCJ/URsWRHGiTCueIEsEn9iTK7YgzRAVFPHYV3sNF7nhO
nE5q7vYWvPtvbe+VvwUhK+/HZgmfUfw6L16Su9jztsX8EcJsf0py334/Tr3GiryvCBFB5W9n8ShT
76ecdNNv0Piaj1NoTt/FaGP52AIMn7QEytsG9ox7e9nZ0XIEwmL/y91G23EVzIkT+6gVX9PRRqNB
kqpRP5n1oIeHpAmcaVcXuf+LIHpExbZwBcnzxfi9tBcBSSIAG3lIlYu3EZtPq+8ST6dPtRpI8e5J
zR72vtdmyxYKW1nvA0xI2jjNTRnsfBzwrZewa9Svsa/L6kCDN9wlWNbgkuVNy/jLSZFPbtOJ1QgZ
0cnGfjN3Xl66m64QebEtXDmVzbGvRiwEpE8vGuuqfvTFwfIkPmSxDtMuqbZ2lPflc6WKVOzSLvWS
34479XJH4YGdZWZmTnmvm2khXlSUraU25NB0LZ/Q7QEPKEezdl86Y1RGsRnSuzD2kRJyuq8rPU2/
y6b1WtA3JyJdpuvn+fOQBE6+xEEYddFBGQM6sRszkgl3NiGBN5j68Fs8JNDXXYaqW6xGDOkuS2V9
kI2rtyWskSIWqbvse1oTGBcvGRLYqt51OkxuPP9ymVPQUwCutgorLw9k9WJBLKqeURrLHZHc9VEH
6nsy9NXeD412H9i1/nDjdS+fx92fnYtDbdX702W8qJI8UtqLBQexY+qUTbIfI7vs9svU2diUVvQJ
t4soM5IbCYr07gPVhnqHO5d9mhazjw7B5NlkwrkyW/ZD0poJbqWdGcZlixN6nKoszL/VSgQiht02
mY91b+bJe0RqSKUcLEfbp3lKzSOtVaclKSji3wZr4bWkDB8+6zSw6p3djrbe+kEOauE5+RTEnfI1
FmDlaCXPhIiQ7ohhJ0EmY5BSCdHFqLqvCiZSgDmDIWjJIrz70NiI9p9zyOsPltG0dbweuj/MIRvc
XddKWT1FODs4h1GTCnRnSzv/x3JlToqT2XLFitk1ZPQyBnbzTskh/Tqg6/E3Fi59j7iTZ8Nj4BnL
bhxbnb0f8eoyT/zWKfuRe7RvPqXSSJcHEo+Vc0icNqgxVSgD2JYVXtY5DgKwzSdLqfElm7CCPcxG
VBcoyifnMaqtOfvlLFF14D4L6ySnCRO5O8I6tRHLnm602PgewsnYt2TXzVsSJkr7S6vTdmruxkyI
5i7ExjbDNVSmFkwtPMw02XD+4h1t7qbGduiiNn1xZmlO77EVtH5pyjrrBGZmpbgdNRG90dAuMDqP
8AXcuB2WZF/enolc3S6W3urVwiULWABrXoD+i6mvRDbabHn1EVsYq1WbFiwn2CMcZsELo65THXss
+26Px4b/oZiS6Z8oZVt4aaqEo52Agt6JVWfDKtPAO/3dElTZDzOsxFNac5DvysHFTs+x7MbdZSyI
1InxkkKhiwXhbMdlJuzqmTk+Shw6TWxfm3mxNONl1vXLYKRj8wq1mvAiLyyTemeao5dtqrZyOqKi
RmzVHoYusPJYz4Sj9RtTVDA4axSl+aNRyizbVW0ZDni64pwXkiig3OWrb5BQ9cXuivpHqISD9x5m
Qeo+zFISeHq8g7CiYz+wiycs7YfwdzYnUcNG5Cs5P2m/qK3j3Of9rqwWW+4jUZDhyWdynGwTwAlU
32jtBZu5aLCrH0QT6aNchNeU7GceUZRz0rbZNluGeoktIdNkL4EBn1y7jhReiVVFjJdfDn5cuXCD
7rM+qOe9TFndj0mRNhDemIx6k2SOPCaqM9Yoj9JT8ytuZ1Ef2+a0BHsvQyGSeyAxr904ktUWEQuw
gUfXE2NaYcV0MijxXw2vFGEeE/Y+Ko5Ku5uNjegCLT/mBAZ/Wboy6XFN7Vh92MkYrei2ZaFLc2uS
SThvkwLvb+IyQ88gcLoRtb9RNmddXMGqCle7pblc4GwMzTDGPpnX5rNZ4ef1M1gcY7mThLWVOy26
fjRjeJ6yeKVw8T5NbaXyDwDPy9aoLBkePRmmP7uisN41fTpY93x+c962WFx+0ayf9A4fLwZZwrpu
jW3iLfbBMaUM4tGvUdnjHeZ8SZSTeXjq9tmWo9NpDxlGf/N3IiEj61nhsjJ/byLlMEyWPRVPUy6I
YEecMn1I+zCQG9vU4xYqMX1ZPRTVXVpjB7adxwbDsDjJhIdSGyc0Oy5w0C0+VsacfHONRjvPmbYW
BlwStYCTc1PeeaMx2x8CzN2yB4VrFLhRM9TZh8RRpbQPY4HC7j7qmP193GXa6dot+E9e7hZ3rOYP
mF16v13+EHKIu8B2JWzF4sCNI5lrdahSjrm7tLVE4u9mt1PuhoyKRX4nf81yP49J4hoU5z42DycR
GtI9ikWEwZ5kA+ehMwI13s0NGt9HQh8C57QkRmltCy2bga40vqPIYMIp2tl1bxe/6J8N0Yn/l0ex
mjh485tBGxx6f05xV0wzMTkQJo1s2dTIJoiFyZVqvg1W6xQ7pXz7p5nQCPg5NE2mtqJcdPpq9E73
ybVa1CiVPznzYR5tt95EjchOfT/l82OHUmoCgOJ02RXaMu7BNAyKv2Ggho77ltwJGc+Ynu7NVcIw
AcCX4gu6jaJ+lGPZf2wrbL3/oQZzKkzkkro54uc3khghTetXagp5y0HAWi/q/65xVj4DjG4O+7VV
dXVtGf1ZN6FR+UdaxNKkcdvU9ZZABBx7g8aR4ROETjw2hzQLj4bNLYpYt9kOlg3Bn3lixw5Wf8Fr
PqiljHPi1wink34o4bl5GF5NY0/MHodf8eTzX81TVwBv37gNXcRBoTelnbH2n0FA13vrJQ/Z5T6U
T3S3j6GlUrSSTt0X9zjjRd0Wf/ScorXGvL6o6vCjW3ltuWvLoAleQnd2qMMneg8PRpWST0QVYLlt
XNP+Td5xxZFoqdKUVDPq5tLZYbFSW59VruXRrRvLe1+5ufs59LSlYyvD0vPeb/ryFuHsDwvhfIhW
JRIo+SqZuBafRBqOaJI6w3GEktTsi8o0H3ufe2yju+pZzmYe7bTbyyyO0ikRUKzVV2IwidSY8Yk9
GuH8lYgG9zdktAJCZzkPH91++BUmo31L0nl1bIOJwP+zkRxzZgIrnlesLu3OLlDzeGRezc0YT0SM
kO4hGzrB8ZRnUm3CTJpPgTlO9X5loP1X7xQahLilr21lOCzcx9ca918IrdsLmpAEJh41iONHWkh6
18L/xrtUsuFPaUnl+HaxclU1wyqnVoFBAlOOMbqAwqTb24PRKvNoMM2Lg7Uk8xLnAd3tKZaesqyN
7jvDeP/2U//0Ic9nBfxgCicIekBw/mUvL52h6Yip8Y45N67qNewWogg2YIvdT8cWwn/yumEhXzqD
trMz+q6cDo0oKQjcyfCWl2jCJTIO83H5x5vnxSNqqBp0HycezrmHxUjUj3FUQz7GehzNAHMKKySb
JGjtbTn0/ZDf6M9cwtBoukgQAe7+A3lfWQv0RRrknjOFx1SF431DQfQMDh89dO0U/O670djwF6pb
QMr1UwFhwYQdyOXM2cudI3L6NrF74N+mCKR36GQXjXf1GAzhS1rMhfiQR44OH0ILv+dbNe66Fs4G
kK4XppMwWShzcT25mKlV7hhgQ2RZqtyMHsIxxG5YI0xKXzPaoi9G245NLFvHVbGFBb79LHLsRfdu
Oif4n3U44d6xA2dPs5RDR75s23nFYSrt4gv5QghAHNmgOuB+U/2jeEcHC8ikiW6oGK+Ojz9sZvqW
yAv/sKzPl1uqlOhtszKOgd/v5yhLv4+enn+zELwXzsJ0N1uif8ab1Ps9e0tyA977YxR0/g1xUIGU
w22BxYD34fnj7SFrKmy189OwOK21FVE6PhS69UFrKD3K7ZTlWF5PjnDb9wFwacvJ76kX/NS9aZM0
eRl8dVKvTnd2QIGbbIalTMofYdlnjzM5QfU+X7hyEuZZB2qKBdw0Y1dwSpCO6WLlrV9GOOsP+D26
UzwRQWWgZGnQRxLX2bi/XM9wuYlOM741qbZ8vcNJXaQnOlaRfepnewzjWeWN8bXRXJXlveuMfrgB
sooIv/Isjf7XFIkyD2/vHVc8AGBDXAxQUlBw0eu43KarcYkAxkx5Gv10WmInmvXRUsv4BIJeH8AB
5CmiNx6bVvqrmULriKBIf3/7R1zOHI5pbCfgPQBlQnK6hOujusnSxO+HU9XRCbovEjbSmDVukWIy
DGCbDvmv5ta1utHZG15tZic3q81i/59/Bh1xF60eG0EIDeF8Bk3LMlphIfQpD+bO2Y1+MG16XOun
jWeL0opFmOmdl+bG4zARHjUPRX1jEv+BVf49ifkSkDwJAufoXDmPF4dmFwkguUy0JxIv0pAk8AiX
QUXsVXi/6J7cjyyZhvaBK1b3w201QZUlTl1PuZ76joSzocXpokjxnmgGbah932VDt+2s1s91rE17
1nfhYPZyLyFOP9SLWU3fE8Y4Og5jHZ4qN8FoyAiK5qiitMOHP+zaxt97pH0cEgIHqt3bX/wSKOd1
6cKvL8rxvlotnX/xkVDtJTWC+mSE/s/JDI1hK0X+WbS6cW+0GK964uuzwA8gGDC+9P0uniWlJl+X
+91pGI2fE6IzN06KktidoZ2zQ9ODjcZEcAb1vqt0+XFMhCCHrOy/gsgN93Dibq69y2qBjd6ku8LU
/2Nj4F9g6QTmTiOJo93JgPmabbQe0hgj61ZvTA8Ic2OrbLmlg/3DNDifYavJFHUR85vN47JWYDvx
zanV/Qn/upBbkVc0zt1Q22q4I18aE023bsshOynTSI33M4LB5rkl2mKbz4UuviwCgOpLBNDxnInI
SHdVVHQnSS1td8TywaJ9CPylSA4S4F7Hi58G2bbKc+l/Hcg14bhyqmz0nhC35OMrMi/OW660+ovh
1pkh9y1uQvVmGNilwWzcKXxCPtSmN+bdFabEp4dihXU3VKWVwXkxGZoxMdwqHeqT4zv6aRbkJUM5
UU1xZ9GcDPH8yq1023mqXYhA0s1PdB1TuLekHOdNqJifR2QR5jaD65FhkeWLT0WT1vMdubOG3Daz
7dwPXtLfZGWvc+Ji+JCbcMdZFS505ezzFaMrev9irLtTEDB5n1XNof6YCYBhy8Jm99SStvdkLp2X
HAy78MSzMbi52vSOn2P3TEBP8PntJfyXdQWdBaAYBg9N5yv5n92Zc0hy3cSu6TSnyR9gT/bkSRAu
/ty3oXgZxyh54YJh33feGjln4mBGtG3kTp/TDrrkf6zBGVp8FMKVbrKSkC/ZPZMok3HsC+ekwJCB
ehbiywOrWg5uS6t/MelA33ji1RlKW2xlzNImZWNZjRrPB6Xuh8JKDFOfnHEgFn1sgmoiHL3MzC2D
WTZV3Lmjrd5Zkr+0C0m8AzQCLoJukxeOd2NErrcVXp8fgQMD+qCrXzMGbpKajd+dPEWy/X2x0P/a
mqk7+D+CdMyarSJLxLh/exr82TfOJyYydxrga4sET6tL3rAtczI8nEafKlBu55GEhYQwhEHCsqVf
kCUvTe4aKoYGVpabpFj8nw3DNBIDKMRTZCxg2YTbtJ+wkBc5wS+D2Pe4nphHc4oK48BKVnVci3Ie
T41TDN+kjSBnl82GsU/m3Kme3n6fKwkoY2rTZ8daZh1b9PDnY5pLsi5tI9QcF0WuPuiotZ5l4bcq
nkiIIho0kUt2RMA/PHeV6qtXR492D4PMluITZWR1ozS4qpG4F7Bjrz5JeNJCsj3/PW6KxxRWz/lD
zlfucgqBJV82mDGTieoHGkgnblJSNu2M/JYtmUQWTQBjKZ0bdI8/BeHZQHt/ZH1crNdeFI308x+i
vC5acAyTDzJxp5a0g3pU45faq+1oUyHqp3s5B5127zLFVZWYUpq526Wy9MPspr0+jWGnPbGFmiUS
awPjLzSL2Ogjq7M2tVOa4W+MOSdA+jSpH4KGqA2uzinuqn4yzN2vt4d5/WpnLwPrE8Urrb01Mgp5
7fnLCPpOo04T+yFSeAF8NmsSSuyGo4swmKGR/UYQEOntl27R1ce3H/2HTXX57FXcYrnryuEHnD/b
HCJayr1yT3Sj3KnaVPNExJApMqphOplY4H+QmBsJfgtdAi92VF4M2aZIxk6puCUhCSsuSybQP7Sf
fqHK4xBTpPp6+8wR0tkOns5PZW9O4Tub1t2GuBLfMOPRKkrjpJOq/WqTnf3O0HRgsfeKdPdgJJlZ
1HFizyVRTV3uvJ8yXapY9NNEtlVUOc+a4CPjUPRyTh+AIbtjKOj+7OgMEznuDKR97QI0Wf6XUvVz
tcedbHqky13VB50PbbqHlthMH23w1k96oL++1XTwfhrBYgYPtSITl3DkOvwZkg3uH8uyG36VycyB
ASNc+TH+XU55qPEjng5+YDSnovZo3uvSdg+KALr2jrZKYW+DhNSINSYP8eVD4weKWkahxt37hTdH
J2P1+z+MbWDd501Uk8/Uu8N8o8r4s+9fjDBH0WpOs0KqV7zW0pw9iC2GeLC7Rsv7UcuqsbhJQdGK
MeCS98Iek+wYtX0dEe0ra2GXWFvLKbyvEoFjALwibe/qUNcSv0jYOp+x4I6ePUmA8FG4dkHa2WgX
af4EnWr+0DYAJ7sucot95LBNHSEn5O/JibKqA2OO4mDx/G7Jt5Mi4yieiLJdZlJ1EjKIhXILL06s
OQjJ6rIjCXHi7Ql/CQiubgc2yiA8XfDtYu2fz/ced4821VF0CkZC3Rt4JgefCKsvi+UmL6ZhclUe
nJG0xUlU0Y3d84/w93woIJWDDLObg6ETE3f+8CiYyc4q/fA0lknCSaLl6KkNLhXVj0DUMv3IrawI
wNUj63saaC/7qCiG/R9eOJJpmIFmDhvfsK3vgBhadzEuWPOzM6bBYB0tmc/yI7cbjJPjIsT7fdrQ
SzM+McsWME8vKdOnpBVmtqWdGiJJXrph3Gdum0efUktEz2GyOGqjW1ZpR14NULtBy6J+gjpR4945
de2PyZpqWldvD8mfb37xWRA2EG4JcYiq8vKzLNiF2n5jeqepJ4yBSp3+XvRkeW2/m8qlVXsnaIeD
V0rydYRnlF9cg8VexzAk2qUBxlUy+t12ws+OphBZFlfYWxhfo66l1SFLMrf2AcW/vbWa1pzkpiR+
qn83dWGrjV1NG50jtLKRosZWWXBaeKF024PbrbmkyThF/jevJATrvdVOYf0Y5kRybgMlFSPohTMt
50lm7n3nGFX7Hjpk5bzk0JeGB42dGDEPYloIVrey2dtBLKmzMS4b29rafbhUh65a3a9o/fJZ3WAI
XruSG9BTFOTyXVUFbdLHkz/jkhWqpk0+19KUq/nh3I7YT4S5K7/4icOVTbFyjI+6dZeToysS7WK2
ueiOnFV+LAFixMfFOKN3/2RZHtKeazIj/fT2OF7f6iDPUX97EMzhP1+ZCmaFCTe3761T0aisxNSo
C79Tb6XEkiq8Z39aWESKWFvJsoPhNGe7GXnDuBsCFsC2J0Ir7eIumZX9OHdDbj13AcEshNpr52MK
o3QFg0uA6281nlDB+1TknBWeObYOx9Iihi+NKgLxsxW4iVbr5SPaRa1yo02kJcdXmC7T+6gtrQxo
WZb7RlA73SDI/GV34TehbfbxeSLNc62K/wX2w84Ji7CM5pNvJKE64jPZvziG6/SPrDnbPLndAC0k
GvpMPUptLtkt6eN1KQFnDeAGLGulyF0GvYw0HNFED9ap902VPubaTB87t9fDxioSU+xmAsnKE8yg
pdu/PfprKXq+iKkgVhxl9aOn+XBRqoqiZnb0tXyg6Trmu0Ub1etkF2gvTa8JbuykVy2oPyh5wAUL
HhTz7dJ5UXtm5yD6D09WWg4dtXyYOuldgg0LljbOWNVf+hZK72Z0xibfAIcaHhuhYVj70tR2qLZF
P6vx1BIyfwiRqrmxuaRyeK2aqrDvma5jSZIhBtjpjc90PUDMipUsuXLcuRetM+hfM8S08lCKbDBO
xZSF1oHOoFnGwYKk6V3twUNWvjd8svpVh/j2+KxT72J8qNvBAyLuhvQk1z//14NLXP0cu1/EA324
ZtwiD+zvXEx//QPCguVOYyj3+e0nXhfpyFN5IJ63QOHXdW1VdniCchN5aOvM7X9Fw2h/Q4gRDgcc
bNIG0TEunRw4CVl+cQRIs6EVBLGLy7n0RmCbCpKAgGy8xCMHc3rM88yaD0tae9PWlbXt06OPsk+z
0YzZk5eGdXDXt253K8foL1MbazhmGR1E/u1c1sjkVkyGltlDKLDc+7Dg3WV/NPsUkl5M/esNt+Ls
rrcR+Bcgknw5k2uWdYEBp9PQt0Jm8kFjl4RdggklcTtQPicvVNJh9hyaidXESivxo0dGpF7fHrm/
zJW1jbEmdYEKIis5nyvcrgI5eSo6tQRvH6dk8RmfIDdfe0yRHu0iWYYbZdlFrg1gsw9tnfPQW3us
tAMuXtkNI4KYTKJOh9EKQJiJwxpes6HEe84w6679UqQ6U5t86jLoQfSm9IbIUhG+WOlcfvVTK03g
qw0w696XwwzFwzbn0r8FXP5lSnuwKFHQgpoiE7l05TeNMWgiv0sf2iih5I5nY8iXn5Be+ydjBgqJ
uzJbYMxVThDnhWieV+3XysPSifUsqkZX6R7ijqEffA20Fvt2KYynqCr8bNPNdajujMnxfhiJZRAl
3jMG1T4NyiG9gSxcb0MYObIhI+pmw6bJeT7CVd82izJy8VBPlnWUGLjC6TUzYdxlorBIZTeg/RZr
hnfV3KJH/NFAnW9FQDS4ga9pLQh8LjVSohZdaBlZcBqlnL54YaUovVq/ArwNmjFl4100AZyu0kmy
OhDhkLJxTIhZMWgibomDnPG9mGG2dRQ+WKN/X9yi7D5KOBnLJwjV/bxTRhbVX9t2du48Px/ShLax
WK/xOgVf30UhcM1mWsoq39ZwodROjXiUP7RW2Vc/u9Zosu5ZEGOuup0wBlml8UxinRFtxsGvgofJ
Qa/6YYD4fE+7qHH3qqSFFnPe8RILukEVQ46ovrNMe3YvLyIMOs0n49vomOlU7EkFddj43162fxlU
b5XSBki1kE5dmoLmUL3WS3j6ELJNlVvs/bnNhGJBl0yjYTwsyg+3GGtBwPrPD16VIED1K5jPkJ7P
JnrUXJ9SKOcInvqcawfE6W4gOteIjM6IAdvkAx3TW3e5v9ynyFDgPoXIHFbylYw0ECWV95AspxCl
TxBsYN/53X6GMlTEdREOv82pkUlMCqsVHRM3XB47XVV6l6jRNWK/d6EzjZkMT1LO4W6gMg1WHM1K
9lgYZdlmMaMSwp1JV/wzlmTA8EqVs3qk2LbCu4T7/3wS0Sz90zCTBfW9mCH8PhkByPO7pXXz78NE
lDSJWGPqb7wELtu460OopP5WuXlSDVtw4VuUlz+nw/nyWlk5FOEcHrR27YsSQ9ulETiVGZ08q5bW
PflUQbd1dF7N79qqrj6xVChrSplGH7jL1F+hGQ7hhEOVXFQAWuoJUlMrafyacK28pS7/y69j3Ts4
GuGGufbALpG7oTM8kYTFw1T0S4LnqGxGce9aGfeiaMnD4JBatXocBebaH+1mIp43hqqf4eY9Wb34
EJWAplvg5cz9Psx4ON7KArpeRQCulGfmao2yShDPJ7Ne/VAnp2weBm+URzOUSbvtOoqZ9J4IaDkf
cEjBEcIde1l1N+ra64N3vQIj31jjZBGPXmzL46yXfIBBCgtchf+gAhnhjXfZXZcDDMaW32Tu/u2l
ew0xI3YHQ+XSEK6U5ctWnB0gZJGJXT54ky+5NxRJ5t9FyRgeuqx6tchI/CencxHDvZs/+N2II0Y7
RvWrScuuuYHfX8HLHPw0I4FnVo+h8PLTBzJoFOHugLT+Yo6bPLQREnW2UX5OUziBm1YLOlt7HCax
xsvqoPoua8s1+hs/44qDuI48GB73C0INr9HlPJ3Cxi6UfpDLYMzZxh4ac9hSXoe48c/eZLkvHs2N
5x5yjLGBqOoVr/3SDohrsnI2FgO2xxQKuNumysL3bT0Orh8vYaKNj6ow3OSVzdAQ92opluZupaGJ
FyLlW//WbcO/mlCcBRDXIRLR410r2PPJXHBolg5+kA9pFebym3QcUb3zxRBCNpWRfXSDOashXLFt
w6mgV7kdmiIbP+H1lO8z34C3z9FltfmGOL2kgo4JbvZ/lJ3Xcty4FkW/iFXM4ZXsrJYly1F+YTnI
jCAJJpD8+rvo+2J1u9Q1M4/2DJoBIHDO3mtHLO3ec2x4ovpAek31pGcz35uyXOJvcTGStS1ruyk3
dSP8T0Rg1PBpjJmvTm7ZsbeH6lvmBI5C47FLWlC2rU5OXWRWpKXxZBEsnrM96Dc9DjBxiIdY+LtF
mU7yzcVWNW5sUr2dbVEbNd3iOKUqsJgdhh0STgfxLnFKi4j5OrC/xSo3tFM/mW73pJUTaPiicvvQ
TFuiZ1GRmNmhd9qsxbWGmO44MD1kaCi778NGT7JgS8CLMo8uiob4kE4GbUOnNNnWIWzwoDL1wbJ8
J1/RoVgJaqRJmhB6k+lGpVv4oghRLJfaFxdlGxrI1GoRS709ea+WKkCK6+mXXTNkPEQjr58uSD7X
wVCSnDW3MoYfqTP6ERRHhf9MDdomGMiWT0hKsLZvj3vduWZgvjA0DDyOk6xVrwfu04Y+iO8m53lJ
lRfVjpYeOleZ8jdi7Kw7ZdJovEOLwraOZla0H46q3GcSCQu8WvpUBPNz4nCCCjjGjfTgQ5XV1XAs
XCTNp8Q2YFOEPXq3Hylfslte6OtmsQcejJYaGmNyyq428eZULJYwq/wcaNSN9kY+exuinux3ntXG
Zzo1aENBjADIiUtV7gW1pzSyc8MKKSN6iOKRc94oHF0vw/ym1aGr0zFFJ3ppmE441/VtKcSZd56o
eMIGbDIdjLr1zl2SZFqEOYPtAgYCa9clsv1ReXHwjLwfK75m1Wr4/PYjvl442EgSqsSObT2BXmoT
kt5jM0X6wpm9DPHlAd3FrVcWhkeN3vOPOsTyG2XgPzqbV/sWD/0hiQ6cfJF/IMF6/VKVbFzKgpTm
s1b4TYpUSGJaQvavF1sKmLYVUfTNCnZ2dtmmYzQPivuw8UvUbHYoEk2Oj0bmuNUdu+0EWQQa5QDV
lk2pRwG5ThaR3pgHV+d0LNB/AtCp5NBSuExPQnJAm25Qztmb7Oo0FLX3wS/7uQ1Ntx4+wNeYihBw
nvZQjal3owX6h3j56nbhfgUWt8oMkC7xqXp9u+AbIeFbAuvMW+NXxVHrjOZzb+s1lhriOfAp9J6V
OrT0mjkT5tbJutyJw2lu8bR4uTH6ISITZwj54ut6mGIG+JH2/lzfN6Uq2ve2nnfzvjbn0ghpEVZm
1KKNeq/kOFGiRzhopZGvBcNSbI2uyOYPuq7Z/s/CaIsXu6gyrF5mNpLxLKw5jUza6B+zZvamcJ4z
x9vGtjfkG7xGfXBX6RNZpjs1dgRShXZCozGqbVM6+YZlRjM2sw4N99kc6vas8lQmKiyxQFpDlKA4
fz9ZRunfehsv11aWB5YGkOnOioq/yvil8UcxW+rVaWrH2gkbMuCx3iyevnfmanjyswxvnbOaq9i0
3M3OIHYq9uqD3mBZY70mHNhujZNtpP5TXilkly5uwhAz6a1j0NUvteHY6+sRiB0jW+qLxThFI5aP
lmhPcgHY5Jdl9qumPXCYpaZtGxPCcFloN5aHf4yJOBFIMFVuKmOXLWsqB7WKO02dSjnqh2xqxijW
zSoiGUsdDPYkYWZ5441Xft39/v3Gszb80UUbbM2or18yqJu8QfPry+FQ2Yv46HixV4Qp7RYYZjo9
kBtvwOUK+Gc01iJwUNTRr6h+Xh9ocIr04dDgzqb8VWU6jpnOazazMaW8oMFo3ZINXd1WrnAtjCBp
4K3DtvB6TifmqKRE934YysD5QkgSwU+NnxTVO3vKezxvWlt+FD0brRsn+H/dWj6HHBbXDg4ns9cD
kwcVALwyhkPdd+3GU0697Pyiy7oQEYV3S+V+dWspX9OIhhXgrWXhS6V5S3xRVnHyPgobUOpUuPk2
EL25AwD0o204bLz9LftT+Hj14jBeAHWWD+xKX7jibYtADUG1uIcW7VyJ6UrOyTBEdpWJ/FHmhq0i
b1jc5cHN5ubUFlrjnkvsR82jFC2nfrkYyTdMG2a2aYWmYfXvLfQiecDavjHd3Hn2jVL/LlnRSGSZ
7TrfuKrOP1ZAWostH7wgOGR+Zb5XcwrJt6jMqT5XbeCqQ5CVIv0UkI3gpLuqj2dpbnnh7PhnhlfR
+J7SSGfxQG3XLyqS+tCXP1uqT7MIZeKM9Ubkjkw3Jd38Et1mFveRvZi4xaq8T+90jWykHQ4UL/lS
cOgejqC+mo3EMJkc8aGOMiJQBWx0xSprnhXb4C0AVbTorbRGN8LyOtYSvYNlcP6BRmafqjmphpWA
NrYfvTwobvGk//FuUBUk/mxVzuEFu/isaYbNSSgv0+NcJ8by0UxzI6wLob+oqV2Gd+UMJ+vG63G5
rCAEoJQLFYoKNJr9i2p3kI1s9pwyOxatUb7zBt8AmU0Y1jcCo7NbmVqXWwbcFf9v/ECrwZrzp4f6
dxumrnuqGDMCHzz6FpUNqoboY6eNH0M20JK22Vadr3Ps0kRzax5cXyj6IhCebGCRgF0iWJ1MgUbN
B4dJPsU0XAhOT4zGuueFGX++fU/XlsjFjFuD6n2Uk+xPzEtNNaF5C0e11j1wiFChNOscPwK2xv8a
xcDtBLbFkvln6wjX8vW6ZQRwkOku+YckaTT7y6iPyjmJ1taHWyvk1dKMrJQsE9AtKJZZSi5WyCwz
Ubfj2TkMxAQ+0L1WT3riG6A1qmaBXFHSbQzUWN5oxVwtzFRVCRbnMLoKKa+EbhyFU8dpluDgCcJW
d96M9HM3WnF3P2q0pZ7efmz/Gg33JdoUCrmrG+j17aTdJBABxdqBumve38+6pG5uI614B+Py238d
i9cD2g4GOc4+jPl6LE86sqyRpaNI0rufahLxdkDiZoWpN+uP/3UsFzMprkViKxnxMh1EJKXmJ55K
T37soIUZJ2zhFsKjdtM3/nhrQ3a9hDHJKd/xJcUJB5P09ZWt7TEX7Vt8bMrAPpTB3D3q+Sw3yxD4
aHFFdyNe6B/j0dKl3stJnlsaXFQsMVDrIrdT90iDYQQhNqWHUa+pRmDiCfZ5l2XTjZXk3yOSB49w
0IT6f3GFpIzZ0zIshGRK53PmS+NRb43uxLqiotZR4/7tx7eu+a9XE1Rb3E+E3fQHr5xpBbwEiue6
wwqtLRsKUnaoOXq9tYbCCGNdmw+Z6JdNQlrnPg4ssXt7+KvD+WrDQfbK7cXbBW754gshsLt6xMj6
R4WA6jmFV3GXVJP+rAtbPPuj1h+cOjALjFKVfxbACNZENPskFlu/8VOuPx/8klWnyaK3dkkvJo1j
CWDMVE+PFfKlDZaY+SdnJm/X0vR6yI0eV3eD4uZQIHt4efsuXK8NLLOoCPkBfyBjFx/mha13lzml
e9T47J96WBnbDPzKB6+Wt74e/3q9AtD2Lh9JHvtlrLMI4gLfKEM1ld3ssGzXG+lXfqih1d67M+yG
ty/tem1nSSDCk3IWjUnKaa8nLDV+8EKzwetszLYVKpl3d37NmcbodJxLM4EBEXf1lo/i+jI5PGF2
o97BI7tq8w9Vy7E2nuyjBwbl62i0InSXAYeE1ekRXVHjRpHp+jLZdCMCpeJPtQK47+vLDJbMdkEl
YAop7SnqVWZuAjvtn+K4ih04eUn5qA1mN/7n/RXDogCh7cOVQs54PWxSxfq66tosh2O2NxLpHH06
aGFSme6Nr+W/rpCsNUxD64aA0+LrofIhi+GKCvuI+VT/3cV++wUEvO2FmGPAUfAVWu4rgYL9xp3l
UMj/+fUSRdfor5Gt1yMLoA1I0Dsaiq6lngTc2vHYtC6nUkPQLwmnNiiC0I771nlX16LRf3gi7Y6S
edQf9WqcYnR7mcMuaTQVJw5rRmYQmQvdT+SPJnEDXZWLeSucvn3yKrP+7jeO/ZzknqU2NMf1j3xr
pi4y0UNoyJQTZRwznKTDo25hId0uYyzkF5Mi7XxWQmv9x7Gm1b710qCB8ky0UruZcd6ZXxuUSWNk
+9zG02LWXrmzRqIVNmPbLOPnDgqc9YG12ED9LdD0hnqLPyusijL+VNtVZe7NCvvBtobO87nCAJBs
TJEN7xoLYEtkcMHvxsw1mkcygLyjlk9TGWaZW3pbYEfyA+gE97tnCu9Db8cLICXibQ6qTazfJors
H7ozdlqEYLeqQ83WshwaPT25sLcaXusBpfIubYZCbmkMZQPxSR3Wn0WY7jsyU9gmtoaYHzyCHp9W
w9Bzxd6Gsxu3L/TQe55yKGZpZKESrSM6Jr74ZBhVMYaqUPZXGqltiubWWOQWz3Nv7f2hmu4GMWko
BuzS3CpNEui3EAmqQv674Q5Zl08rU7TwPMa6bO4yjxBFeF2FBZNpDCT0NFoX7r0fN3UecfTQ8Ki4
qQlTJFfc1gXN5odBtkm8F2OR3rcKbUGo+436SfyMczYqexw4siXazxweVRaSjlY+Jyvgc0XOtVJ/
r4GeSc8OAYTlI8AtW/tRWHI5dSLxgx8qKES+m1JTis04amMdKdlMwQlGpn4Gp6visJtnKcIE5Bmn
dGc25EOF8Z3CptmU9s5waz4GrW5g000DI3hImsx3gNeNkv45rLJij1esm6LMB2jxszHGvLnHeori
QtpgBH53eLTTyMGkgy1b9NayBfbl/KYpTOndE1T84KxkuRWCTTSch5hwHzA87gKy2qNOueG4GA+f
9bIltjGye8s+94jfuiFEACMVOrF50l6EDJb3Np6P5fvgOfVcEaM8iB8N7Jv+2Zxj7XujemaPJIVv
BK0U42LDAdAvHKpl1pgVXLV2qHu8IakOHRIWUrUpNMy3dx5gi2QKC1efCxaYrNCjflnwRuhpUWgf
mI1j+1SaNbQMenWox9Ku9X4WvakBkllGWKWYVfo5wFOvp18KUFxpWMwB0Xy8zM5PXbHnOJS9ovKJ
8Wg1cSXmh97FX34A6do95u1geARCgw2L6mwuX1qZSRtiSiO1rVX5cuS3dWX/ha6L6qEZZAKbfp9S
rpwd7LZJTTD2oVqMYIlYu7H4N8hv5rsSJV33y8soG/8aNbtpHtOiSR24hEY8wuzqndqJbDG0xwpl
rtxX86jmkHYsshYtUDql215zGuLUqMA/FGoqaYhZ1vyLvn4wbcqMPjAdsjnTwrGj8bvlzprdI4Jl
299Qxze+tK2qHjNHc/1d0vpTHc5mDdNqMIucidEtw4fK1af3dOfqgPCLphuS+271hVCd6OnuGBbM
nRde/9S/KxLdu/eTGp+KC0AoOOadmXyqaCe7dNgT/kJgqS4cPDdZGXq8KjskReWptWWDlJq6wZ3Q
VjGrqPpSRF2ntRB1sBjmm7mX+udALFq7UTg9KIRm00A6jJeJo2+1lrXpsXFJAEQLEpWmW00iyNZ9
+yxl4n6rxOQ/cF6dRjQhw6CFc2mP+dYbuQ8/WpVPJJc3sJyiaawnWtF0z9CTuRPwxhbdUrJrnHYg
TSlvMxUlOATMUKYqf9EQsf1WZRL8mFw9pXNvSSdaj2MEeBjB9GscclYfkgXmu7xP0qfFrdGzjYFi
4SjTNPisaaMFtSYlcXBPkWk5gpqcoZPHdfxlSkpZIn4fsm8TWQj3nqxwqmpLM9ynZuEnUUo69rj1
B206BkFXfy01hI6hms3GC/1e6z8niIh/t5oJ8rt2Oym3sWjsIRomL/uFZrzKwrb26sAKR0QQFCsq
+uX7ZgRzuDRGH+wnIFdEDrWjZpAKoPOQlg6EXppOfhaxMZjfm2jk03AenKF8CNJi+txbSfk+z2Jw
gFrgyvrBzqVmv7dsLZjTkP1d3B0nlF6/+3m14bRWIYv35bQ4d3OvPIzt2lx9a+J+etZT6RQ7nQoe
uXJkdpxTosJgaJW9/a6bC9cI1eBKigJt6yR7aSzu2asMzQy9qa4+ll2ivdAqMOQRAJmiqic7noqN
Ho9zIub/iDhCV0S40uuSjJ6EQ13cN7g5VYy26WD9iR4vEMzcmzCBoCBatrhHreLiF290dDLSCU5u
wQcCzLqdi2MbS9UdLQ4q/Tbv80HftjWpcWGcA1KNyryTZyuDSQhHNEvJyanLHr1SB443dLPeUfcO
gvkHxSFNbnK96qCadcIGkWm52bkMkmDa+TWBW2eb9t2vvI1XJCU6J/SNSvR5OGRW9+QL/A3s47My
33JOHV4GTKnPvUUxcgtUtAdN5ugVDRLE5WEMJey9yOJmIPBRL8fQwPhP+z3gYe0zNQ5Phb9gFVqN
Ng9z3XjsszJOZABXveWhKm1fhRiUaBAYbLGrcOrYwvDFqWoa0pgwNIihRu+xDAXGT4/QTIUYUPX3
vea337VEV8XZ0lX3YgjKH+FSI1H8oIsyT3imlf/FwpPdRYYS40uuGVNxHHBmVgfTaOLkjr9hBVGj
gZYMOxPaiA/1I7/z00798sbEkFHqSqf/bNR90WyTrtWHiNavZRxI+1y9N8tMEy6zjd7cZ4vfPzkp
LCUukCPMprNi38d3Gbcxx30AVvPQuM0pbeFUhL2LMe1lAn6d7f3FjIsN4IRxG9QdNNQaGeTLyPek
39X+hPJKkTls3zuFcun+JV7yNbA71YbSlWa+4X0eg8hJSB8KTcpq6XGqxZzvNd2fgVwOuoQxBvDW
RpVkxdWhLFS6pRuI5bv0Ousz+Iil3vZ4QFB4DzP7siBY5jWadAIoN7GN3Jpm5VIjYZ9GfVubHO8g
gqB40jINwEZCB9WPmsXzH8FCGjMSWsO4bwKrTk6dIYnktGbDLg5DkfgvaVABgENrOLo7MVV5HYk0
jSXfVxREm6IZeOpBnVb9CeyHoJLdG1X6RaL/acM6Hoy9Xi0kRYFiawGDm+Z6PTNEbXBRriHuYzQq
8V42uKvDrI6z/FjEiclEVFgdwKdJ5CTVnLk5MdpaWj9xgDfUKeWlhyxYyRiAXarRFNYSoiZrnH6/
cLAUT8Dp2Ao6Hl+bkzKRpwyqZAIUMHTu9NLlCcEzc72Q3ekAAy5INAiS0IeW0KkWtnSlRIAW2nNc
YG/2Bl76jZtNo76+1LnA8JEARrD9VP+QTbVnPAbLGnLsK5HJUA96BTzESYu7YlomfzMtXfHgQupr
74Af9JtuZuHAmVD3zN+uWab+o9MPQbfx04Zf4C2O+FQJbMAf9caIVTRbVc8EMAn43alWqyE6Wl1q
HDmIDlAnp7rppwdTwZ85mkR+BWFXZyJlAU8bUDRjq4B4mjo+p7ULxS7bM9HXhQFNxi810MWWQ7k/
JhtjLPN6V2JuD7adHLT3RQCH/Juf8n8Om8xsY3he0tUIdzZK7RGCh8HWgJWr2UAcZljyCkR9T2e+
Y5siSu1J1ov66LdBmd05cugLetp0iLS2Z/322ZxOUaH1VX026aoUR9sedSs0gponVxtqHt7RcPKC
KK/6Rt3bnWA7Q00s1wDxFGy9nERW3gdk79ozhmYr/rYo2b7rEdT1e62Tun8DzP6vAzBxLpRMqHfS
lrk4azsFZYOhT+xjMnanZSz7D6YhzSgeNHuni/l3N2rm/u3iyZ/z++XRF8kikANk8Rz01zLHXy0N
BaxYYpy0jnhDvfxs1eNkbQQbeKQywEUy2jdN70DwbKV5ilOWobBRo3koHI08DrxJiASI1ws+FUm6
kppZwr2Q0mMGe5rSYugaSXrW23RoN2aSuR9hd9rVGYme8ZNaULUjD2xOIdwWPLx+Rna3GcYBNA4U
zt56arw8M+/MSYnp3CrUWpAey5Gb0RV5VOp19eCrkUUx1PD7Td+KprGdsF58+zf+jNg+GnA/P+nU
/OdzLSfni9vjrwkrPiG/M1YUax+4sZbtensBMklhosnumKOy59zQ+ogZsHaXO7suW3geExGUe3y2
TX/KPLyLxznN9H5HJWO5m5FPVTsDZ6exTWe3+DQH/pB+arR4FhuOhHRs7KGwcr4O/X9NCEf5iQSU
8qpJt2Hlj71+grgNJt2pCii/GXSfGfH9Hc3fOWpa4X2M4/JGNf4f9VTGowZFa4PAAjoqr8fDo9RQ
0Y2do9sE2YHM9vxRW5S/bMrWnT+bLY4Jj3t4Z2YD3h+w2myPhrGxTzpByDfKmtcV1RWzxqIO1dqg
PXZx7eyYzKCvPOeI8XU8tM1g7rA+2xCYA+CEcGDab4TW/MjTOPZuVI3+NfQauYp2g6aSc2nCMGC1
0PTR3SPIL7Y87Ox3fEXbXUC1m11cXA1fPW7TnVeAU3970v7rEVDMRdWAZp+O5B9p/V+T1rKlnwhv
do8UtuONSVaFFzJr4ga9gTZElAzgDigqD0Zo9IhhcBBMtK4JpfXfoU0opxsL1z9qoagB+BfvAr3Y
ywBVCz8FnGyPyt0ydvtGVYHcaJOmn4apbDKKTPk0bt++B/+4/Qy5BhejDaA8eVHQ7gLUdUWtnCPa
HXOTDWmyVw4N/TSz0xMw/2nftRg+rMUWT2+P/I9VmlxKFNfYb8gV+PNw/rr5nTEhJJyoNwd97+/K
OMm/lyiMwxmY0XHAgL1KWokce3vUf10v6WLo1Jh6TLr1z/8a1TJFnKylJWTH0Gy/l2VgpbsRSH6k
TE+RcqBi6NkD5IJdOi/BLW37P4enf8A/K1bscvhZm5beGzQuupi6XYWK/86fZvUoVe9VUZe28c8k
q7tDxQZX3PhGXVdnUX4ENP4MgoXYclx8FquJKiNnfzpkA4dwIIYsShFnWEzkQaeqPMz9gXQ5k8OE
m43uPdqP8j9XwZnJACXpNKzahss1DzyPRXqA7xyxjZs7AYXgiA/qXHjVckMmdT23CawAOoozFnsV
rf6LD3LnKWT0C+vKQLlz3FkVWoMVD0hNSaR2Kc+jKLMiXO1T3i6QRS7fB5Sh091S5P5ZjcZ4q8Fy
Ze9bmXq4dY2VfUYj/bJ7DsCrMjDY+se0kc7ebNnfhjYb4r1bBssdyJE2ByUxLY9eKfvybtBRFN7Z
lYvBRiym2KA54TBfGFm71UQX33o4VxOSn8dcxLmERgiQ1MXUwJAD2xgl4tFNq/RemtSGo4rkqXMv
ZuNMYC6CGN/NDm9PyKs1bx2Vcvmqc4Hyc9mtoLgpOjGM/hGxuvcI8AEdq9mo/LttI/QNRWH7N0a8
6uGxJWRnyGaN6hqHwYtG15T4fuxPhCUA8TZh2VQiPWQzCXwp6099Y7D1pr3aF2JAX82jGCZp3F5p
M2gqdbglrfSkBZX9pDprORciM0WolnKiT5t4P+e+bvfpNHx8+8ZeX6ZjoTBDwIKJB6H6+rj/WukS
+gW43+v8FPTuyfdE/IJVIdhZBuCpG9P6+s1hKOqiK9WDp3RFjSRXitk45KeyGSlyu/m4oykqN0bi
mS+LXQP2ozJ4Y9B/3Nm1bYg2FZUG8uyLx7h0dkdTpyhOjiB2NGzdxHzXeoW8S5OkXI5dmRkDhak5
Tw8JdHf3v35IEDbw+mC5hpcJO2j9eX/dXkeXJrs1G3OUIvCpJ5EGLzKNN2p2pSEPeS9Xu6UTj1st
cccPbz/b62vHP/bnhIOBjFiQi8WNNUOZC53oY5y0GA3MxhBg3DjgJ12iTro21MfW7ZWM0Mrpv98e
+wo7wHYJxWIA+RpWKOvExXcECL81NwL1lo4D9RPIm7ba60Y/cZwFy3XsFN2081RJNCZdKvr4M7YV
FAvNsAKfexe8ycbu67FKogULbvnd8KfGvMMjlOj7QrTWwR2K6evbP/p6lWGfgSp4nfd/woxeP60G
RCwFVbthsx2fXSo/X2fU9TvTaX+NU2Dfcvdezz2GI6APmQJrjH0pcDPGifasdJtjmSBltKlW/+7N
pdj1ldHl/7Vvv26haM/xKmLKZsDXlwYoC11ZLZtjYmfdUzH02Eb0/ycvGZCHtgrO6Mcsm8cbm9Xr
Lyx3FDURC7eFfIni7uuBBzSmfFPJV2gDMU4nStXmtreq8T5j0/4sU2oBLbLKKvSCEoZVXmvdS1uP
VPHRNiQ35D9XdxzOHvow7Oa0UgB5XdyFZtaoXvXSOhq1O3/p6EM/2FZiBUcR2OMtAtzVegf+YKVD
6+DMYcBdXjnya0IbaqQ4VAxNAi+KvjUOGS+efyQ0uINP67ZFHM2EV5U3POtXL7LPKkv8ZIAmkvdK
vzipyb6WWUXl4Li4U2mGJnPn3qpo+NXm+OA23v3b8+b6tjIckgXQWZj0r05ICcSHiULleGxzV22a
fs4fQSLn+0mVt3bm1zcVMz66GiooqF4wG7x+nRy7FWADqvFoZnq+F7YZb/MCPZFIqB9jvjDfCSPp
b3hN/zUoYh5k5txP/+rEhRQEdbtjj8dgDdLapJVbjtFIWlsS0g22y0OySPmSk8p7C4l/tYTjoGL1
DNaTF6bESwZXQwnM84tgOSIhi7/YS2K+pwZOqJMVj3p3mjMM+QCohGZGWRBn5u7tB3t94X90XOwO
MBKgQb/4fA3g3DTOtfYRo20gw1730rC0wSj3qjC3RSdepBH3N5aq67cJraPHesG5Cz7lZWEumwot
n/mWHuusKU6l4YxWhKnRayONol18ePsSr6YKBCAUyu4qZ0ZZeVWSC1K6LIbX3jWyUSL0s4a2YJKk
NGUBM75QLucO/+chMSOuCj3TZg263HNlFU4en6CROyR6Bu1jVdLQLHM2CC6JOsmpSQiJe3vIdZV9
tcEEUL0yJFYxs8VH+WLhQ3xexbxIw50O/seAU+31w7Hp6cK+vD3QlWmdChyCKRY8y+T6cOm9nqAt
ego3z/XpLpfowo4ZWZFVlFEPz34l3eR+8J1umoOIeOqsiLoq85913l9xT5Mqf6T1rbKfdeUpNwQl
46kbu8Hrh+2taz/neqoZsJ+s1z9O67xxMpNBv2sEFd/QxOMQmogz3vsY3w6im2+U766mL1wDTklr
lgUEUJKdX4+H/xXu7QQwXpTT5J060nLe4dX7DUkk3YNQN4b3ubT0Qz6qfP/2g7iaRQHgJ3ItqGLY
FtvP9c//2nkaKTB/ga3tDu/y6A6hgMne3zsTGT1nXGu3EtKvX7D1UhHVUhpd3SoXV7qQ7uU3cQWg
2a9b+zOMcHDvxDo5zY03+fqWUpNZmWk0MFdG0/rnf12XXzk0u90VJMmOJpu3fVOPAJD0ofginNmf
joSEx+17chXF+NON7fr57fvKDo0R/p5Lf3z3HGS4ufwSvnyvf8FQsa9222o5tSrI37kTkZcbTaHQ
C0WQ+maY9ZV1cnDu5RGSiHJ6JK0t+d0NFhTaKi8q71PLvPlYmbJ7QRKkPoF+TMqDlpuuhh2SOXEO
ULxlz7VQ5bSLwV3GZ2ElkFpGGpVntBoi+ZxKO32ZsjVAxqtc9dnq+3EErWu2h5lWIOLWJtF+p008
GfeSVmg6U+XPG/nAMXQ4Y2JplyqkvFXlm64bhu7jTH+32JEX1zjE05SLbu7RUdtGSPaTI76LWhqE
GdK1+yYXOXfv4McS+Nz2yCgizNXW4zBVY/2p7p0EJs5sDMT5CKtz9INtVfVLqnvGg5Euw7dqMlwg
Nji4PiW0LkDVLNn0u1dGo6EGbAuJudliQxzwZMGb2312p8nYsbdD6aldHTuUYhbsBDvTSv34FJCU
BmUGojPhnWMwlh9rBBP5Q2v0ujpYg9O+UxCVaGl7Q+oclLP06Z6MyimO8nbytG3WykLct2URH21s
QhORV64c3s+unIzIqOmG8tFDSrVL0ColG+lBSiFWkmPPJtOF+qT6WFQPdmYQZ1ZXC85F3R/du9l2
ZBw5w0DVNCAWBHBpV/fhXE/jXY9PeQxrrEzfKngCHlJ3ORWbnG7ZsEkwXD/jvLf1MFd9N9P3TKcf
g4ZzOcyQHb34ytCdd2NhAYzpS9N8Coa5Td5V+E/n+6btCVitRymIkF4mNA5i7q07NxeYMoHEkfCc
UUT/5hLa+V6lC0ED+EtncmOSzEsj+r+pBd7XCnYe+aj23ohtXhEUxnOLiqordrSORxSpvGkm8bXU
a3bSItPtoMTKs2UBx/JkQHH6Nc6J/KnrjZNvCd0zykfbI7bjvPixbey10ZHGfRBLi+Pn4Pqfl8FZ
mmMwIpNwPEcNJKmUlnGmzFb+9CbAv+FCMl4KqH5sOt419r0fIHI348sgp6S5a4heQE82WOIb0gA/
+U3HPC3eO8QzTr8dukQF6PvAizeEx7nxwUpkAwdhKCqa2xzC94oNFpvxyZofBwsS5ta2oJ8eZzKm
xDZPFhSGgjnQbApbdt2G4AU8SYBvR/sIU5o6NB1r3Xhi4mrWB1KKaf17I4TNqLSU/ZNWnio3ybiq
ZWDl2Wa4DGXff0JEY34hhr6aHjuVk8lZl7rxMUsHdEqx4WvuZkbB6n7N51hxYoDI7AYnM1nsX/j2
eR9Qiuht5BWLeL8smftJEOBabIZUdz5RcZiKTybbVILjbG/qwpLSYHesk8yad+Snla0W+XatDIwB
6KjGDYFCQfWdrVn3nWrQ8o2YPP2Xngl6TGOKbONb3xVtTYOh8/dYwQIgxFYMbjQ2VEzurIW/eTM5
qHfRZo/8RTvok5ZwEo6c4Cg7/aksprUKMvXOWekCd043DY7cdCQCVncSr94S2QDZN/7SWWCFPWJn
I5Adw8PUSWq/Um8X8azRakBEiC2P+eGMpC8wH9rmTKUsHra69GIn0ieXEoMJqvyEOYyvnzUJ9R2o
S0NiA4qmPgTUGtwZgz2124XQIGcXV40DYsdQBWm++RJ/7TLymCLqN7BLkVHVX0d7bmQ0Zqr9OgcN
kzZm2/7FypLgOR9G2773TCgNcAKd4aS1cbwPaltb49e6QRw4GP+PsjNZjhpp1/AVKUJjStpKNZcL
YzA2sFEAP52a5/nqzyPOhlI5XEE0vemOIEs5fsM7FGnspdSqTuWsR8kedCLRR1YqpT76sWkJ4IJt
GX/SwnwyTwUU3vCo4xN6rKy5K55K2p+l7qGug8A0MLzo4ppJN506yDwnhXK0hmFakIvtgqd+cVOw
fJuuybCpCRptULiRC+MbrigVRqAuSNo9gWlsbxyADaofjoh/Y9rUKAHqXeABVCTd+7z47GY8b69m
lOr5x7Jr7OZUOzUQk7jUy+yx4t5RDgWezL+DxtJm7OIqHR/WNtPMcWMMLdDVCRgdzE96uM5XV+ru
K1RrnPuQnMtsNEAQVNgA4RRookjA10eg0M6AspppwPPTlBbsTdyR4j5ObRsUHxpkvoczGT5Ol362
kC1jr4jypv2GEWIZHQdXbx5Sx02SB8Qux1Omhqn6qXdHE4VRM9e8qNKVbjOJFmHnWe2ro6EhILgh
jdGzY9n3bewP8G3djUV49nmUtfvFRBDSPNTFZIevQaHGw8cFiPSNC6T42RqhcpmjyEhPIe6e9VeL
ZG7Y4sXLZaT8cTl0SuStnkH+aNWpc4JwX6GfGW1VRNK1H0RICtopelUgOxOoR6XLoI8irVvgA4Ov
o26BH4lmG0VvO5rLPbK/c8lJHs2kfZj1SdofUDof6t+dCO3fKIsWxY5k32wP6ty2/5saCZa0KEvE
8zjkMb1SjQ5psVl68ABiCKD2s4Wz2E8KQkO5EU5q/nYRww8wKx1DbQe+WDM3o5CW9qsMhZY/uLNb
BWC2AfSmr0HFPj1CitTC/1Cf0U0voRf7Oqawew4ymmvpO2nWHzTW0DkaSmS9pFg7xPicTiqpD4Wu
8Gxb04gKdl4rxmFS7Mr0hwip7DN6LcOPyI76dhNbiqqcw0qk8mx2dip9V0am/RD0jrqPIOeluwL5
cPWLOqouprvoSXgAFtRsB3e8yH9C/60kyveVCU7Hxh7KH8EjiD0GM6a2W5ZT+GODQCZCka2yL0wg
VuD0Se4/cEPJaKNKWWzDvqXwkCnTnJRYGzSt2JSaopZ7aTrZi2LEIPpKpTODXZYbPPgVOmE7EBn6
sNGjXA/39jxO8Y4YEc8NiYNn7PWaLKdLPoGz9ZVB1t1WwzC224i2tV5Hd5ikj8gQPX3U4u14OxRu
+rOaqkjbpW4P6K2NUnvnmGFPGOMUARGaW4H4NBQXxfbJbn7aMTYtmLRKtfvPLmxgRkUbw8JCwZAy
SR/qTozq7azprSeyOb4keZlaR0TFo00aLG47yjwaNbopuZgQ/LEbC5GM0gi2hMATyCk7ESiAd4od
fUdmIiXWDYfxMaFS1PhWVYpuE+VO73wg7WzCR6yS4+7z1Cv5PkN6hJCOwr27V9rGzoHdFXICdlU1
C63aK91kUloPFKD9ES5IUl5Q2bKHTyTK8UtJupgfRrfG6J0IQ682g1FOX5WiBx/tlSLNdL+np1we
lEbt7U0dpZayhXYD8htbkXLT59bY+wNU8hEaIJCkHF/WUBl+YTuMZoZdFoa5ZXMDcHL0bKL+QskO
zQYjE9+TxEzqbVDFQ8JNRQVjM+p2Iw4VVg5niY+T9KvBaC6RIRrxwS6h2mCLDtS0PBfoP5hboYAp
9UPiMmQ5lFgDqZuaBgXZwXHzCyjlsqa+FChV7BcEx9kDHiFwHkaQvaAQgOkuETe1zKeKhpBF8GhW
ir3gRStuZiTXJgC4dfM81rmVbLTCybFBt1Gs2hpj3j2KOVamX8OsFMhHZvFwrNSkBqmV4dyBDwj+
I41v8BLoH0t3aJ5mVXbJA9B8FxeLpnFRUYKFUqjqw5xp4XeBRl19DDp34t4iAdQ/YcKB0zNQfWJP
CHcNJgfoP4e9J9F4Qh21qGisp3IOjR0vapdtnJjS76bFClFucjmkBxGg0H8J1d76CYi7pP/cuna4
V/BTOESGO+KtVycJBs3gVNSHYR4UwwcnHtUbtF+0bJdFxGv+CA7lmaGx926raS6QWqrFsGcTVRbU
l3hU/aBxjeRxShv8srB7zCiMlGHl6/3Yux+QniZcMsMw116yecEbpphyJqcwqKfwy5h0DVKYKDYf
hEwjdYuPKQmeBqLU9IsE4N7GKgqVViwVb2waPKtCiJ2brHJzv8caOCMUaZPhp6MQkHhp61jjVrpu
igeNJq3Sw0W5mY7EI3p7mBfe6Fy5ArV5ipEB6ElaJh4vVeuyFZpc3zYRoHUrQTT5krt43G+ZZWiY
oVqTabTlLJ4zoRN9LhwGeW6mrKlgqgh4MV07QhlJszHissJPb0idOXw2+ybYuUT5EsHxwa1f7EDv
4xP+H9EzAu32tE0nKIBoD8Wwe2nGdnGxHaM8Hf2+7ur00GBuZtG5pi6CvKKGc7aX1UDCAWZ2VugH
YwJyOouE9S2YJzCCgT4rzhZcIZEzujHliNF1O7cWSaQSaX6YcEcUaKVYafIwRsJuLorQ0ZjX8U08
yMZx8PGD7EKcCzqtRScrHFXWLZsSv+/r4KtwwMd4Au7SZk7JCmGgUDz1y2HM7ZMM6Y9uk7Hvv0+d
iVFHb+hjsyUCCZh9wLriBTmKEmylGPrkxJPubBVjnPONhn7a75obJAmACYi2/tUmRfytylRzfMnS
AjqXGsBPy4fI+AWHoJoudgMScj9oufweGnM/ndTMcTDfUYqkfWqCuj1l6OEUm3DIjOGQtLq+Qy3d
BSM4hVV0ygpbFipgbyzB9/2Mi+FGWlPBQ2ZEHWABih6K86yibV6fBvKvH9Ustf/KSMBDSB2zNvdG
x9qOPGTZ1h0tvMLyzlAwBy+NqKpCD71bKCTE50Do9AaOGF7gIwKHqIGpO8CE6XzKKaS1O3suynFD
UmMNPmCJ4suUVQAOAR8IF/5dlXCTqtZsvmJYn47bqUfjdasBWtY2lYG5cEffMXstEj5il4W6Ij7r
4F6bL5WCDyRu5llmbuRshSZCpZFje2aEd4ivQ1+avweNGMcPPMJDu+HmzqxjTw2OzNdSgWBViYJF
M/hmG1sD4O/JyWz5+fAMuMWkj3656PYJGneNF8fggr0ZIEZoelWWZPmHIZfaQJAo5nZLoqNiQylr
c7h0Sd08wTFo4r1Ag9faLxj10yBABHiYtED5sNDprvazhgIOze1cLS8Jh+dHHXFR4LeNU8QurhDl
BYCOQFe0DQyEWT+4omrtFx5azf4iI41w3wNxU//QAquJP1ZgKrQHp6l5ApBVqOYLpBkN7PA0ZerW
sCv3Jzcr71hejGGJggTRpKdWEzDfuoFRsU07pYp2YyzV1wZMo+rXXQj4NkDUBKTkNMjfQsatSh4n
lFZ6JgYjSr55v2y2hhVRNDNN+OgLnIoW5LoZptIOwpLJDE6Nqle7IJi0DfCfglqEUftTU9mbnrdv
zz6kLNO30fb94deF32V4RMfQy6b3qSEDeF2zi4O0GQrDJXc2knxf5PTeEy1j7zpO+NrXoXtnvHWV
kvEAKQKsQDmPSuEaV9RHUq1pmIXnUSrZNyPRTcT9LH0b6+RkfsBS/hhwvd6bSp/KO1O9btr8GXtB
r9ElM6lRrirwyVgpTaAzNrlKjEViWJ1An0PmsMv5aztk+csY1uPrP08w6A5Ug+hS6QtD/HqCaQnE
zpTW0TkKaA54EXTST+ZQoQjUjug7xlCb5J02yo2NGx+KdzJ6nQ56juyWZSL+KgVDjNY1V87xGSXN
cNuUYYDtY9J+NOyo3YhRpAf020q/Qz5Yo1AJV9juhHtntt9Y6QWrRpaNOiL171VLIYZSWDUQBc64
wxqvbtBpj0oxZmcKQ3CDrSAeT65NhdhyIcm/P+c32pLLBABXsMDvIDhw4w3ZQJ7UZqONz1Rxi/SQ
QL7B+1TCI6BoK8svdQqVlhNeo8U6l/N8LKeQ85VIBc5SO/QIJ9X6tOsmiK1oexDHZmgsl8g6nEFx
xz/6JvxXbZgF1YYcGrV7BPNMusXXa1Zrc8IZV+uzlupp/xgLTRI0OSm8EDi55b62qUt+ynjBmsP7
s3V7LAB1IJJkAa0H6PencfXXbhFG3DhxguWiUaj5rq5yAhJFgUfs2VHc7puiSvtTbNbinkXBDQSC
7iJUdtsBAUFPE5uA629uE8hpEgP3MyAYUjkqbqlC/bvUgQBIqcLqs7OfckwgAemIVnii1oXfUWz9
n4YJ+p1e/Zu/hp4nkGYgxHStV+2Lxh4tDC4UnMYc0CaE/fN8onWAi5jVleWXCrRZe56Smh4d7KHv
sY1k3ga0DlRMDSbP+4tyc3oIIvhDhk7uZWn66ggrI0bdrt7Kh6i30hc9neNjg/8awpVwcrw+KceD
3tqQcwrjnrz2zZNgAAkDzkwjdtGEXOvyIVRGrALo5mQnRfZV7+pgh/0M7CHT6M8QeO/pL918Khsf
QVTgN0jHQfdbXcsaWoxzbkzJacAX0A+HwXq0qkK7zPxGtsBSkx7aVx7l8N6K37y9jLzIz2goV8MT
X0vQjCjINbXppqdmhBWBb6pTx0+G1U0jLN4/qI1O2r6YgAD5Tjjm4aafyHR2Nl6x+0mt4ZiJqZvc
bZ30ufsaK6M67xOiFHNniTQO9zjAT+YxdbQk3wRw1e7d9DdHlw8Apbv4BKkLiGi1S8o5sOtcmdPT
RPgsCNYHXXyCkOqoy41mN7+wMciQ2EQrubyDEH5r6MUqFDc4HSn2P2jdv26Ncp6SoGhlSlM+Uz+w
TFnkGzijfVFIqGMfTYH/MNW750R3e0j5YkCLJstFH0noq1clC9BgqJ0po4CpToZnDEmxd6Y8/oSY
ZE5uA2psL2o7iiDo6c6HBCMP9B0UU/wSNc/g+4f0zV/DtaWDJQSoBvL3+gKzdBDFzizSU9soIUim
RYCqx7L12VR4oT1IJ/qSO7rzC/aMGNFAjW9iH8btHD/i397eQXG9dZIW23GAsksneM3BEeXQ9Wqm
ZqcWX7pINP120cHzsiKAJ99JqGu2Ts1ZDXXSwPenYrkcr3q/MMZgQBBZQUGDE7K6ylOIHWpNMeak
hFZ1EKFWTF412D/NppBf3h/qRlodwCgfyL/wZ8DfrGNW0q0cdlZSABsIs6NhpIq1ydMmeprCpCie
cZkrvk3QMJzPXS/aL8aibeypANv2KJnn5uCVrSa/Kkhvm2czdXQdGYYYfdbIravfg+jtL50RJtpO
1QZ1+vz+j39rnoATA71FHw3F31U4mFZz20cJGi8DRYLnppIv8VR3FyMQwZ0g6M2RiLtApBMFcU2s
9iZtWvTuZXmSiqrvFv9qGj8h2oBZuQizv/9Zb+w8rqAFUAz/CfzI8v//ug3cpqHJZGjlCaK+QRXK
zobxCHBHfhiUWqNbjLjs5wkDvxINg8wZ7mz8N74VfAW9Ep4sdK3W2AckOGa8HpLy1FZZ/NiFmfjY
zM3wTVMH4/CvX8pACJY5yDZTNHNWV65S1L3ZTHl/khAZN0kLxUzJYaTUhp5eFEWEF7Wdv3S6vIdb
WQNJFkMDLhpCNXI1MsbVelZ5r9oBxXFaaE70kHU2qG1g6+adqby512F8QMy2OFgUI7Bju17J1olE
pKt1d5rtVNuOLYoDuaznPQppeBHUdXMYZfX6/pwuP/3q8kARzQSF7tCzBJdtrS510diJXQoL2VRd
jWDftmm1LehAPKsjlB/S98L+WJS1Rbc0kITFSZ22/3v/J7zx2YQf4GYcgh9intVPaCgnh5RU3aO0
kRSi0o1CjKbP8znGNzPxCyDEXtqhqvv+sLeLKoh7MO2Fz8TIa8NtNU9iayDWPRUoAISe1ivJk9EC
pnh/mNuHir1DEKmC74IsyQV6vapKVNIfg/x8Cl0waF+QgYFwPNNFLF7q2dUQ1I7wn4w8N9KUI54Z
ebsbiM6l5zgp2iyHsoPW+en9H3W76gtiFCAjgCXAcfYyN3/dGXU5uehUKf0p7cTo6a1VQb82k/HI
LZMbHgovye8gDoYtwLTyaLRUCd7/AbeTzw+A0QXmjWmBxXf9A5SO3lNnpcMJXzjjf8akGJ2npOb8
zyfKcYBSgqyGs4Xe9RJv//WdqRjqqSnt/tQvuh+pkb5AMXO2AFvKB6cFXrc0MY7vf9r/C79dnykK
LHi/CQ1J2sWX+XrUqGxpewh9PE3s2o+g9cvSZzFUnL2rpfaqAOx7juzWoPwGqZiAUVvUDsAWT5vA
MqTuYaOhRR+sSAlPeW8G2OyC2UL/BUsbQr2kaexNpo2B6lP7pwZZwykGhwPr2SQMayCK2ej/f1aR
Iyr8MWu1c7voaMDFGp0e/7U5SB8zHJ7Kz4kzubDqadzMvt233bPEAJW/iii7/EzzrKZvMESR+WzS
Me8eOVDOAW34RPuugXByf8894vH+qIAn2XZRP4gH/EzQHalHUQs6iRWt3kiEaral6tyyyZSifW0D
Wb6gDeKWp8oqjB/UU5qJ4m5e4XLK/aDlG7Hg5f2ygnkAprNL9+WI+dorMajyO6db6x4W6gxlYaYF
q2mnpYzYZ+N/YTG6D8iYATFg77UOWAJ7dve92pHQ0DDuH9wx0hdLoqD+YsZT8pz0mOXB8w5coDd9
Y/VAKOpk3BdwPJ+Ry6BJTc2b80EBuqOiA3Q0fJ31MdD3NJDj8XcSI5axHUe1T6nhAn454lQFI7Sx
BrAstW0oF1rY/eeYzkj1LRrc/mMA9TzY1KYFeKK3Zzk/ljjWIOej1/bwUS/DRPHAIkefA1KvxJcC
Z8wtuL3KOaLABl2lijNA7U2EzZKXW1FW/8ck0WKryjzM/S52Fn2QzHa+B2naFXeimxsaDYUSVOPR
qyXeoHZhrbJG5IZHQayJa7cxqC8oxcgQSRO6Abj1NsZXHajG5CsxEjMXI7VHPfBReV82WNmpj6nl
SiB6QduN8I3AB++ylq8/xuFsoAeH17VK49Q1yvneRbzEwatjufxaONnUPOBNr57XxIlkP6nYm9gd
wBQBD7GHIB4XgEW67ksQ2eMn0tAC4GudfWhgwRyAwWinFh/c71amzNO/xu1/DJN56nmATEKa1buH
imOetbqoQWDAa4sDkzLLpAzWxpXadOexu61L8umLxMPy/TxC6ipJgMMOSsXOmxPHm4Xi/UH7pDAb
9xeU2/5jpgGvqB1K0HZaZJ/CsQp3QQqC8s7eWa6+1RoAUeXK5OInZ1mnri6JY9cHDSyBZhJ7kE79
BY/IaJsahXZnqJtaylL6pLxAFYc4HF7G9S2sUz8i5BjQca316ilNcrA9vZy4GdIirDS/L8Py6/tX
/00kA/CEvIJJhlxGtrx+bsrchrqmV4tthPWE6FJxzNRYuehFNv9WFAlEJCmTe/t6yXSv5nSRfDB1
YnAqvaCcV89N3Od67iJ6dQZ5ClQKsIP4PkPfo+cj4vYX4gDIjFmR1dQ+we30c0BzLtxMc6tEC4ZP
vfPm3sw75V/kUB0NrDdJwbqyOKfYmkppW+dGzsZxJmHZtampbDS9U+iTwWR4f9KXY7v6fNhjcC/+
EJQJKq7Xee6FXZt1aJ7r3rK2vAfDrzjVa203Q9IotqrTxE8yjMoY6dAEZaf3R79ZctDeS0OF1iWP
H/6y16ObU4OzFOjRc2BxiDsoJDAq6+GMTSMgA0rI2UfTLZR7QsJvTLIDMlS3FlIVDNbVsFY1Gk7f
OfoZBJjrZ5oT1S8pgeKvNJS5+hIL3f30/ofehIyC9AfeD46EoLEp8F9/6BTCj1PcQDvb0aS/oF6K
2gkQnX0z2cYvWCkuQFXgrTQwTX1v0jgr7/DH3lhn18ZAxELhl/t7rfQhhyahT2do5zqSxdds7IzP
2GkoG8D2yiHJRvWYClldIEK31Z1Fvrm1wGKzvrSRKJNSc1uda71rM/6jq52TqZ0aD8bT/KzXLg1v
ScXyDrHr9qpmNPgRsDAYTxCjX8+0aRhD0XEXnzmsS+lZKbZJpbZ4KRPjbnLutYPilvnvCvzHZ9gy
+nAc9TH+5+m+/hWrbzb7qAnmQdXAwAby1SoEVybSUQZYzGCcv1F2N/0yk7L2pJvLe+Tzt2YcloPm
sus4Yes5mDIgJvnIjI9dYPsVMBaglbqiHhbp9ujO8t7uLGxM6E2qJEIkwWsiv8xEpooKjcgQ4TgD
9QIHpF6RySN9SREBpDLbX4GSzNElDYruHiXz9ihTs4N1BQ+VVAVTievlNuJwKqAVibMyB6CfJZCA
aTN1EUK3pR1twlK37tSP3xwRkCFblroRqen1iA4gbbegdno28qzcpvCZkTtVc+2pdGsBLl7XD+/f
HW+sJvk9JSZe5KXNtlyif6VhZqcF6pAO9rnSUvdszIORbTMlCVSAwW11Z7A3VtPgGUQUyaXdTYfr
ejChqBbkdVs/J0K4j6ORiM+gLeaT3s+Vl6j5gLC+lUQouQX2ndTv5jsJreCXCeIauDg3BZyhB9BR
Z3NxjgtpNjs1GVUi42Qui42tV2D13p/Wm3Wk8s2O5ULQBRt4rWuvgrUmtFErvnRxhdGC6Aj1Nzlj
7hUeU3B1/zqzNgQGgQgIAY4meHlWM1vHNnSTpD5bKKTtyoqTiQBUi2GwYW+1ItFeEyWMvmhpbzy9
/6W3Ewska7EqWBqW3IurDeT2itVb+lSf27jVn1QxG4+JkiV+DJzrns3KzYvOVzpEb9y8eJ8grXX9
lWHGze5GZn2mE+ccLdkmp5rXHORon3szopGVp8fVvSruG2vpopKECKQQqG0Yq1ERRsuyXI6oCWSQ
lXw0k5XnGiHQzz0woi0Q5O7O5rl9ZmCxgo6gd8JVAENumfO/DuUcRo5QFK09K4GZfgL7FNS/hIoM
NVtW5JT5EA8145fAsrJvTRbE9RF1+CB0qUtFBZ2df11hgxRIEL3CgKQaufo1YKs5WqEznWs0y5F3
WyALcvpF2Hbvvr0tyNlQeUldiZjR82GRrz+8aLMurJGSP0tqCNlRnxG5iHs1qPb6kFPZzUeq5JvR
kPa2moVSP6sz4QxgycKcJg9sRxl/ef/jb64sfhHwFA2OAJocN84+JYp2Zgg0/VyOrXSQIdGaFB1i
UqQzSHh82UIAi5Evwzxq9zmZt/P8/g+43fNclNxatDFtQo91DD1lziRpno1nEyTay+gYXe7DT0rF
Ya4i3dxFkEaH71brGHeLCUvi+Vf4zqOHDANKOmRqf7p5xvVqcGG1FvmCfAR2Xc3n1GYJ7DNAVrAG
ngIrqcr9bChk8mPs0GTfSjkXEFLgELiftbh2OndTYtcHYINPs7U7N/p6s7AkmIYQtZvYlPMb19z+
cRnC7IPhUSLybTaogygkjl4UAg8/OIUyPCLVhSwTpflRCm07BxR4U2+u7Ko4Km3Ydl7LnTHfO76r
LcNssWUIkLgxCBrwNrmetmDOXQUeIGQ0CnmTN1DCbg5h2kHRqIU9nPvJmi6WBndxV/YTEkzvb5jb
eeGKUq0/WTzhOJpY1+M3dFc15kV/qByj3Gcsg+AxQCTsV5/bcq8jp5Pu3ClNksxLtSEv0dqI1Wnj
tsHoa0Z5VwPKXO0jJsQmO0EQgedQ51hf/6Ack8QgVGL8NCFdHNAkqyYvBE9/73lY5UFMPNZAdEqQ
ruEWuXl009ad0GMv7Qc7VWDwwPzAJbS3EsTB0xyw2bbP8kL4OezKzJtmEUR+NTZ29m/35f//jKV3
QcXhDW4z3rtzZRSK85BYwLq9TOFHe2jHNz1i29hH3Bnudrvx1fQu0CqhxQiE73p23RTfimAUzkNn
6qhFJ5NWHE0lgBxZhIlfpdG4sRVNICyNOfWdl+qtsTFUp79JMQdNmuXp/OuhiroqK8c+dbBJpqp9
zCld0YcKBv0YJrVUDkj3SNcLoyn/vMC87mFkVnfjMtPgDOCM0kYgqFu3jU2Ytf1EQvqgNJl1MmWf
b7ixrN2saI1fT5NyaMLoXjjwxjcjR4XUGn1OngaxOl4aF76VqK37QDoeV5sUnjzC7105bYQZxWfZ
QIIA32I9GfWg6XcO91tfTLYLEgutCyqTq8GhAaPLRbHpgWNabu3eTQ9THBgXoWqvTR72Wyrozu7O
hXJzrtDcATdJOLI0zlnt61UG9SbHGensi5pIA1n+2Gycn4YaaM+FZSIHC13KzbxI63vxnKvJJL+O
dUmHkj5M9DFzUuszvMQ0/TTPPe44qSUn6FLTaOfyFeWmoC6h1s1a57tqufg7LZYs73/B7QegkrNE
/S7CqIvAwvUHjOGc4t0UikuHOy8iLKXW2NhFwGxXfTs2svK5zQy1pWUTjLSCkDtoYXs0nYGXyPu/
ZL15SCKxcSELYfsQ6tjLL/3rwBTuCD+GKvhlgowCd9tVZkSs0DtGXxsV/GFfVvbQHPDBVbPvelS6
0Bre/wV/2sZ/v+rUw5CIpbdIHqSSwa9WE/WlHHJwpT64wNnlplOjUh7mGBybF3eVrWwCOSfnGGNg
eaSqqX3BLIJLxJuMRlovQwFHwPATl37XhzrggCDlmhf27DdqhdOph0DKiI9sUOn5I/B+MUI4YaDn
Uoah2KYaEFOcMdXQeMqCYbb249iPX61S68ajHXSqijlI3fV7aWVFv5VmiBdyq6vysSEADnemCUvX
b1MXRyfHmNOm9vKg19WK9lXmbKCS5K1HdI0os5F1TJ6LQ8pzST7Wlh7ttiTZKFZjQ9/qDQvGhjkM
qfaUqnI81hKV4kfNaPR6i1SAYW6wx+rsb/Ewz89qCK4LoWWUAw/vr8f6RKPdgLQIjyPhArXKteoa
nDE7xEs9fJDQp7WdpffVo6wM5UMDmWZjZXgq4cp7t2a4SmqAH3OSly0Izp2GqL1s1L82Ig4IQ9ZY
pfvgYFnjF0rSHJu84BvzaRRPCbSZf+wvMCLhEHn9cj0RBqxFYXM3NpREj92HLrecTWBT1OhwQNgQ
j0FRfX9Sb2IgBrNsMm+Xj0M3e93ZT0aaR01dhhdQYbOGIHYE1iuk1Wp4M42/iYqVWjibKp7ahSNl
w7W220lNNpEVhuflFKd3Tv7thPOLwAHRZF3mwF4dOxyzaA7LQV5yp7Z+TggcfCGBpRHdLPhOHBPu
Fd+XMPP6nDMg1x5+x7TUkFS7XmFioTFCrFJeCstozzrD7mj4RScxjNadV+lmKJgLIJUXa8ulKrq+
UrqwD8hCsLSvQfx96PRo/IAOVASPDreg91f2dijKuUtrczGcXEy5r7+qxrQcOVHNeIALWGwnN9Zi
33Br98I9Nil3Brs5m4vCJrVO0h+Vd2+9i1QdhdSc7sZZQljdorIHJF4rhhNalDMKELH2qeutexXt
9WOF6CSlOPoGpME049bRco82RwegSZxTN8JoqG0qd9u3ATrWuIG1iaeUqKkOit55tRmO39x8sj++
P8fLHF7tHEKqP3ZyVFoAgohVAjMOdVdWddpd1BB98E3aGG76IKspm368P5C+xKbrkRyeZOf/a4LW
ajUrmYgqQY6BdAjtRr+ZDaRZhtAINmUWGB+nAusjr5q0MiSJg+foywEjiB2LRQ3ca6JUKM9aJ8r6
kum9Rm6RdgN8JbOACO/EFj16SJPCfWnJ13PPANDyEkjX6O07cfDN4WbGEFBCj5SiH7yh1Xdodd1R
mpXNhepIe+oatGvqJNJOAdyX/zrMeLbvT9wb4/F8L4B07lKaqKvLROsbrdZE2Fy6fi781AyyH7zF
+gSNNvuYlYW480jdnDoq0ToIVsAFMGcIfK9PHUpAVk842l6cuZpOTSRwexpFMv8g8+ue3/+2m0O3
jMWDCKKP24vO6fVY4GDc2Gmc9qJWtX7R4lHZYZkbnLE31HdNZ43/6eE43VnAm0EXVdsFQAvxC7f2
tbbmYlQ1wDRWL9KeZx+zFczF9SHZa10Jvg6Ij+33SZHcMeq9OWjLqMSlaENRWqI5ff2peKHp8Npb
9VJqM4hCxYqmb6AMw+P7M3qzeiCniPrYLYtOKU/Q9TAlPTLTUCztYv8x+9JzMztz6YknfbC1f92Z
jLVsSCr8fBU1vOuxTJUIOoKAexkjMz9xBhD9XxigVvTHFknk5cu/f9xSM9SBC4KXXMdPpRpRB4t7
+N9T46oeuxdiPI5VIWLscri3T9ZulNScqAMTQaPGZ8NMW8PzJievEnuykg9zILFTi2vKw5vRjTva
vYu9ylxVhosklFW/FKVIvgIAQqMAwUcswAoXDUqFaqPq63JsPxkglUo/w1rmEdOfdPCos9nK955K
L/YWQVGmv5oxYytOtZ323wlNUY7apV0JD7lPu+wF80TnEzo4RMFYkID/h3Iela+AYpX5nrbjWseM
L4ejyLaAsEfSfZO6BHU4gmeQ2gWnD7VxyZJqZx58Qbo24SwYOti8DK75SK1Nwv2Q0vwYGyVSC7FJ
dkOHFEXuU42xkn5MIszkfC227NHLsqTBLLOhfO07FU4wL8WQZWG+remiDw9Z2o8IDKANhd+RZ0V6
0X0qcJgbvxHra9EmaNpRuXPbLbHv1au0tLKRIoQGY1PAW9923ATNkJTEFFMSVp/NWFS4DeHDcqig
D7IACFfVh8Beqr81D/W8+9cdTcBKsxMncH6DcJfL/6/QHMCdg4dHGVx43QrwtXqHC1C/wBVIw0GR
vD/a7ceSChJTgdGgg0QH8Hq0SrMXgFGhX0qEcXDwSsOtbeJh6CpxdLCcpDgiDoQiRprcsy1YtzmW
+i0WGSaFG9odS4nhemjRoTfThbN+Ea2Mz7AOo6OehsgvxIjme2E1YM9StvoFG0D0myen9WipN/eK
AzdvKTUNc/nHJB1CN0m//hU5NnxmF/fmA8p56mPTpfFTEFkIdiTF5OsgIbU7M37z1nBLLTZCdOrw
EABzdT1g7xZ2X0wtikxZMv+u6vjbsFCTELsKfAR+TD+e43+Up+dOBgOBEQquyGDkaWddjxm1Du6X
TRBfhkKJzrIbxU9ECr5HrnuPMHgznYxERRB9ep40WCir/TQZganWg5pcZnQN4GprQVltjHyYBKdX
dt8xuG3zOzN688AxJpguxGfh2hAyrN7RruwbfFyD5ILYS36cZaeAaxqKGfSpIu+EJ2+OxYExKIZZ
gF5WM9mHOCyHsUguI5JuHuqo2g8DOcefRh71yZ3H9K2xuG6pYFLNZu1Wc1kweiZNLeFsllypUMQ3
gaN2x1hT4jvC228tm8nTRhQESfjms9BboaMdZCmXTrls+069RAOazBa2jQWCdlp7j7R2ewy4bbhx
GJNYAXer6y2JWoS0AbIkF0RA4hcrip0XLBSaAABw3HL6cQ/z5FSSq79/4d1eO+wWjiA4QArIGu5a
1wNPapqmCJOygm4f/kDzxtz2abNITMZOuyunyUal5v84O7PmtnFmDf8iVnFfbiVKsi3bshNnvWFl
JhnuO8Ht158HPjcRpRLL31TN3GQqEECg0eh+F0+Lt3liomqHgONXHVrfyreV3+7skpG/gkTJlHUR
CqyL4Ccyy+pxwmPBhTq+4ID4ZEX17zQce/W+QRR1g5DLbOBACTSR+tZaFfvie1PKlW0ZTg0KCzDG
zhdhdkZPQVR4OpldVqIwCTasQ00F406LSp+KykCT9Vbg+iuLf/HVSQkpFVD+pEwIFX1Riu06LHQb
pHdOThrXrr0paiX9bBg1yKVt3VR92YOSjAChdM6kfdIk+PSIhmeebW2U+bTtFLjJb9DzSGP2+Gx7
1oZ3tDM8OLmVTY8OmtYmdD5H/LPyu+WxPvtciCBTKyI5k1VwSkvn6zU4FbXvvhbPMbQIv5wmQS84
gi6P+aEBIReL1K2DCtIx8jTlc5yW3gEl3arbDqBA1C1yftFbF3Thyi5a2r9owEtorUmmLmmjhNac
/67Z6rygVPoe6284txs0n7Joi0qcLe2iMSUF99J8ITtDHGiDQ0G97yrbbP2xbdwEY8+qGl9xi5O/
MNa95KSNiaKtRMyLnQ4uhcDMa5U8HWFymYH8lc/EpTBLtUvSZ3UaK3cbGToveGElz3kLO84vk6E1
kQ4SLhxVtHjbgx3hrr5yRVzsO0ixXIFUp+AnsFKLH+Fa5VAnWdM92zndRxHp8T9WUqto9niF9jYh
KuOjejl/u71tLqfOY5nyBnxqqmMXLerOEg0+unb3XDatQCw36O/tKRmlqGWKjoC+La088ZWpcl8r
21kzU7gyOqgBYBsgkEhu9EWELQNKfUL1xHOI4t0XFBxUsecJPGB+yus7/NWXUfdC0bYKt0OfjXgt
1pRDX28vwUWgIZcFBetw6iUHclmqKOm8m9wA3TN6PcHeVaJ6wzaefrutFmxRV2x+fHg8CdmD4mM7
LhisxYFoHDFnuDkkpxbxxXAzTo0Zb70irV405JX+2MFUpYfbQy5FzDmEgF5tiKtINpBGLvOPyU1K
WmSiOIWkuS6avcEUKhuSSsXAtFIEcARtI2o4dhUCrLt8VGyxJ/VtKtz3QMp9tfRQ7x8NtC5imCJm
HanjSqC4SCVghNAnRbaeviUwXblX/jqEU4kkg14P8UlHywuZwnbCSaZoRPA1Dcap3t9ekcudB16F
VeZiYf9RzjwfjeETaxzq6uQ5xQR9TkHXzIutbyG+qp/rzv1BXRqaetTbD6gTqurKYX8n1p5FaxJ5
MBD0uCQSm8LA+fhNkjeAQ4boVEJcOaXYZhpbG8ZV/DLaQR08RaM5ia8RbPrCR1A5qZ6jPjVxpCe4
/2ibdAruHBgbXwloaFIi9euF4D55ju0z7C0xwJxwHEANqEpQwRoTuEKYzerjwU318oW5F2ShILC1
TasiDPhcsM+fKBskr7nXKBquzXHx2uEj7B1qEJ+N74yIEPttnRbFLiiNDLG3ymihAmSVhjFmGyif
EWbUk1e8Qbp/vB6t4jfAqfmM9QB67Y+zZs3EkTrV39DMC76CEPSMB1vqR+6czAmyP6EQbXVMtaky
vqA21U1bz8gaw0ctKwz8FuIQsj8djuB7lPJ4+CgQpav9RPlhfEgGYPzHGsjFD2oNVby1sMpt7xXo
TcZ9n0DVPrGFSm0/9rOBCRWqk9DclLB1PmWDWkXKx3cXz1UsWMH+II1xkRarwPiRsIlPVtcND1NT
jm86sOTHAMcCTp/Z1n+UtLYmqjNajFtulDkfvtJQ0KHgyROOX6AujWHUVBWcbrIYii/iU6Nk0VsU
5Z3fOGoWbFEmbLexoprPZlwFe8oq6koadXm+OMX0kKAks4u8Zbkya5yZnpUePAdWFDf7pPRmfeO5
g5VtdTedG0TJm9k2vyeuqJ8E/N7M95DJTFeW4Z2/cn7OeHARY/kdhD4wIOfnLLNshBI9PT7FxTzj
Px+YsfrZbYz2cRj61oUrnOeP3MvO9wJOy0NRlNl3AOOh+2nm8re/ZUlVJW9akJf2DyujB3ZMslax
1vo4MtwsfiaPNVm+JuukFroIRy26UrwvaKxqwMUeJj0Jmm2UczVtlAhl6w3XVvnv7Qh42YFEHpo2
P+03CjkS9nS+NHEO2MpDFPnUtyBTd4o6FG+x2xbNruxzKR8aWbAl0b5r4+TLHHlGvtULZXgatKQG
ya8YYWqtXI3vF/7ZOsg0kTWQOgu0zpa1HmsuMFcacu2lKZvMe66CSHQvE494/RE3s3bwUXDyEJcs
TC96nazRUp6ctJrAyallH230JomyN4DU5bBVu57Om470Xrrrm6lIv4JVGKoDtn6D9zZWYgp3JR2j
50ab1PHTJOZ83FeBEaorD1ddZt6LSUlNKwOZOM4k5aTzhTZqkbqiMI0XOJ/zvTqF87+uKAvjs6MH
4cHoai/5hk4h59KLhth78HKrze7NTnTfDLtG1DQCnf1om5lpfmuyqH50BsoVB1C2QnnUirTPv3gW
VlefcqfXlW1TOPm3LNDjNdL7O/vqbCIuLxWDA0VpiBtSXTwxIhu7TCfPxEltnRaxfBzZR99Wkbn9
1A+tE29ylCWjO1R2B3inmcBgJ5uCz3NohsYuDZKU/3u0u+qjsYbfQi0fVDk9Gdl7PV/fGD0nUeDF
dcKZ2dHulMgIn+e4Lh8C4FHbtMjyH3WAEuSG9Rnf5sH9oBgfrG9Zl6AgyhuCQsEyyPRBUtKo8MaT
KcCZbwDOmL9zu4mt7YAA6We1i4aVKV+WCND6lcUysBnoHlyohBiRR9oIyuuk5rHxjzr0DxMem3sJ
I9kkPMvxr3fToN5qTlC+tDx0nyidZPuVEHLxZpG/wqZCSKmQ/o23WPlx1Guj41FySvUZmRxR12bn
K8UoBdw9RK3RRdbGe7Wnxl5aU18cDSRlMWrDzMFA8p7grH0bldlIniy7601cR1B99TUvS5AEAgUz
bKxJW2OwXAY+fjXpFyxLXswEwEXupbUBBGLYvKe2reA+ZHr/D/dHPu9Koc/PQTf/i2840v9q3zg7
pZXCm/CvXxVcWtbMR+XRPz9RMFtQlCHrRi0MPOb51jVjE42EVC5gZTr7KHF/m2Wnv6mwop7TrK28
lbzzopYOUPu9RWLQR0SDanEdzrGjjnrnTifCObzvqJ1fKhSFD26sh58jMVubefQ4H45orO+3N8uV
vUIlR5pWQvHkKl4MTcm+oYzd26e57buvfZC2MU0TxLB3AeIVL0ab/ReXnvh6e9QrC4zuFGB9qC6k
QssXJoyE0atayzlhLJz3GyWO0n3v2POPvGuTJ1HH/90e7+IVQ/mAjB7AqyNbjEuNo9bpm3aA336a
kXm9y2t9fBNdI5AALdaQlhcp1mKoxeN5ttNGccvEOtlFDlDYjRpgOqpVdn5URwM2O058SL08243G
mJwSw1qjEF0mV/BpKNxTt0chAxmURckCFUDktgNPPY1m7ab3Zl5V7V0TNHNKo7Bu7twCO+0dQpr5
v0U3oNSk8BCf77OuNp97Okf/GHOfvNZACMUWNkm8L9JoWuueXO47HAoAHxOioJwby/qT0mvVSBKq
nyoFZV1XHYWv2s3wNgTTKJ50VNgOQYhz4kfRVAAPwY1IHKwU8lj2UGgHjE1Chn6CxoUut+tU+Fyb
zmtJpfWOQkN4f3vjvQuDnIcSEHqUEmVko5C1TOe8Nh7NquqdE7qstnZISSsQY0kzW9tUapg5D1Gn
doIFsMd7TQz2tO/C1lO4keMO7IBRF8o2iaF+H1Lu2hOvqHF4NGahgEGcTPVPpcfudHC6orsTmjoF
29Ap63RTu6NTogCrq4lf6kbm7WYe09ZBdBqwSXxBeqlHabopEt8FEh15gGaF3+pY371awjIPATSM
6HuhKsNnCoJN8XPSWv0r6vEKkYE+jrvp42q4j7p+Ch4auuff86EuXpEyF8HjwDMZLwHYj+G0KYbO
+nN7VS+Ps6QDEkEgatN+XD6jLAy7RdlozqmjXxb5QW4Fyq4ArihVhfCHWKv8X8ZnxgP1ir8UxSGg
cef3QRcaCmrMqnXCbQrcjFGaZH8prQmkuC314NROOx+0KRbYPth4O+2MnnB9X+EyehfFjt79HMqc
FCQpZ0SjZe/XF+BcsQnxwBjvMQrWKOu1OXnb7YVaSrey16UYqC4B/jIfWWpE5FVTjOiTdSeUnhx+
aK5Hvj5jwuJQMbXeQlMS+LNR0f/LU5HuUtpX7guCJAV2j0VkaLt4avCQqSgWbBVVlH26UTPdEb8U
afDb6m6RfWbFw3mtvXwZRmktU6Sm1YuWEBph50seprGwa8AKJ47EDHGqjDZq4RgPbVlWm8ZTPL8Y
659er6Z77pAPt1pZNjYXWkrgFcit5f31V9ULPJlbpIPoThM356vmBdFPWPnOTurmHOZJNF+btgdi
dvtrXdlm0kEa2SBq87IZej6q0mXK3DtOeWrHoQx8SEiB71SucVdhGuKPeGp194TH/C4PS2Cptwe/
vJJ5QtAS4HKUTNDl4KVZWrFrZc0pLzL9Tq3HMt6qLq6bCWXI75izpb9uD3jlBgCqxSUFIAYMznJr
woQq7XxK+lNZG23vj0E5ave5yEM/rqJhG/VVyFMhT7/cHvbKIlP3kKw85LIwTJQ/669P26X1PLuR
GE74nRrZd34ATATHAbLtD2Fbtb8bKbn9VMyY6n52gqlbiV1XxwdMJY3maXAs01xAfQVpWClOrqKj
s9TE8MiEgY3fYfIaRJwmw55UbJRaNz6UioXX2e35X1t2CVHhC9PK5PY9n78BUbvKtBRNZD3V6o3Z
JbG7N90+eDUKvd8gE4Hd7Dgq8Uph48r+kkkmVQSCEUJhi7yIRpfXo1HGvOd6uNeH2A43Ed45/+hB
TDQdAm8txbgS/FBbAFIgUQywnJaiXYWdGjW7dziNrhOPD8VoFP8R4xGgTh07bY8CWOzvVLYQD5DY
g3+HxukVv6nHPtjqGBWYR2PQU+Wg4BkEZjiEkk19zMGiDeksER46002+NHkf2yvf6D0rOM8apE4E
hSAq4VK+YBEJBj3Ry3LCiyzR4uFVx7vZ8Ks2C+nlGwF+5mGavEQh5entjCdQtFMwYWj9GV+p5thG
UVzSDMV7elOOqpL66Eup9Wby6AlvY7euvLuqyst2Q3m2MjBHKvX0e4Xg47Ats9H5D0sn7RvWOJw/
/ARoSCL4WaabYQ4hwd3ejJebAlw72qoS3i8xS4uH1pg5WmU4SndiqyZ3DZfSl5DX51Oe6LHPqehX
0rErj0zaGSAZUZoEr8CVfr77Ow1Ooac2PbJndZrNm1mnfLjpSq0L2m0k4uHI0UGm3woLrHn1woKH
YkG+/6aXmohfNXu2//noEkh0HOGPWh/iRcsEUUGuKhlbcz7pXqQZ6MqaERg+L5b6dmKfJirA5Nsj
XkYARqQOTfuX40gIPF+DZqw8rGyG+dSZyNkOZqY/hKPyFrgV8ajEK+PfgsBzuD3o5ZemLoLMMIVE
ypsk4OeDYmCYu03XqadSLye/KFLp4dVE391MvRtGp3m7PZzFX3d+gM6HW0SbgX4kGrCDeupRbMav
xet+GpH1PU8m/cvtkS4TFYBDEHAoFFC1QPPjfGKpa45a1lTqqcqndu/0Q+DsKTVZ2T9I+pH+pno7
0sQyzBYg55y66Rbnaaw2Nrd/xpUJ84xmZ1NAgLixfFEL7BOdKQqsk6NNzbyhNa8D+wvVXQtidOUU
XfmWMvEmkoPEI8LK3/LXFWpGbl0WQ8lrpM/mAwiKydyYVgaDqmnte544uba/PbtrI3JfQveWfRty
/vMRsUIyYbaNOLvWSvEpcdLo4I3miDpfLkJ/RkdoJTm5spyyEkVCRMmAHHQRJ5qwxaQQs91T0c/j
vDNzq3df1Mz0pg0QtsBceZbKOLfYrhBTyIR4EdNoXTaCgajqXt942qmMCTC5YnjJAfR3o68UvS+T
DwkepJlB3iEfNItTqETVDEYo1U9DV4qt1pr0fTJr2OeQ+TCRUNR7NN4ShPQ6ysYf/oScEN5PsFPA
by01XPrQMMaaSuwpzWrMrfo4uDcCgCZQgYVfoNCxprkk57JcU41UTaoawjNWF58wrqklgrrWYcUV
Ji5dCQKQXosnMd6lj1qQeFsPXtlrhxrPkxLU3jZuBG5TqL2sCWFcCbgoTEHMkVgWxCBkCPnrvPCm
rgsjGbQTN3D2eW609DeM5+zOJOwOeIHm5uxriu4qK+f02iamGO1wr5L8XJQVxVBNsVrX2okmr3Hw
BrePN4qMQLhEOv/c/rxXx7KgcSG3RFl2+USm3mSmJX9+ssq6/1ljAYmUgwX+udfQPvkfxpKwCZ62
kv64yBpKJcHscGRelZGPv/sA/jZ6pXpv/ioFImMrZ+ba10MwAg0T6jigAhb7SEtMb24onJ4Q4Pbu
zMmIdmZStHuvVecf9PbnTd3M8ZePTxFACPCf9y28rFOVlSmEaGbtBP+QtCNM1Ydcr7N8S5+Fhun/
MJhsWgDQpz663J9d61ZoBlr6qUxRQjmq8Mh3hqtAP4iVzFpZziuhnEIMcDibRyYRaLGc5eCKYcBG
9oSzcOL5KVwrlXe1p/+s60HxRR/3a6bx174g6SUhgPRDShOfn785QsyjVDLj5Chu7cdOaeDf5biJ
ryU0cbXGcPZsaW0lAF05EaDGKBxxQdJJWPa/JqcRmD2bxJ+40n9wbWfaL0on7R2XnGm+3v6EV1YV
LhCXMYo7LsgG+WP+CjHotfbePNmUU+Mmux+K/k/VIjuKSqOjsj9TY03p9MqaMiDKMvJIkMAuPqPj
4pwXU8I62Ualin/7tveGO0qOljiwpwOq3Tp0Cx/ho3BekbG7NjS5hwMnCTw/K3s+Vyw2E4EbqHFS
HKV6AayVpwfHQPDmAEYt/cmDaCi2M5L5/0PeY0vGKvRYTiUchPOB7TDtiogYfpoVO/UbFEDwUY3n
4GkO3fqkiqxs/Nuf9doekho+yAfyMgC4cT5iiKCEarSGfqJKrLzEhhPgv4n5aLpP7TlPVxb2yuvI
duSRlOAMgBnLvteoVTCgTDV/mRsef27k5bbv5B1VAmxRHkjQ4n2P+cpm6HKE8w0njJ+jSgkfKJ9o
n27P/BIbJymRoI34l//APTifumtkYdpqWL3Goc23LvvOMBGxHuNPZTOPR26V7r5NpupJTPYQIMY9
9r5djc1vYJKUqJMMnWwX6ZAVob3LDIqSMnUMnk2kaoSw85+l4R8sHKtrXgKoHwhhBxVpBdisRwA/
lH9RYP+cSvvReIL3unLvvcfG85SGzcfjVTJ8OHVLPQpAa2mEg3bHpq/+aMoE4D6yrMe6iJxDpKX5
p6Ip+l2nx+bGFiG2jFbSrwSay8Pn6igA0GKSfE4edOfzpxIOFatwxxcSmkRsxxjI20g15LXT7AQh
MT3Hrr5G4WTljroMcOxHarGgl+hoQTY4H7eouqxPvGp4mQKj/zO7XncPBahVvoDW5wq2zNAJP3xT
ASilWEVSLj0/lgVKc8qbEJsk95SH2iFqUl3Hthn3UcvI3U/5XAe/bm/5y8Mun5EItCA7wB3wfjr/
iuHRHA9ovqvOiXdy+afve4tyqB18G+BGfr491OXpQtEEPA/5EyaF3LSLK9HMQy7bIm2eLZHP9/jT
F/eiRh995w158GBmqGP1kVB3UZdinFgPof7FMroIRXdLi79HxlT+G6da2a3s8It3EAQLoKaI1/Gd
iUGLW0VvgroD4dI850Kv/4yeOkJtonWxpkV6sZuk/g7vSGRdoF5f8KA7Ly5MLRDTMyQOdziYBZ6c
ttnxREfit/iDra+9v73iayMuFjxI7A7lgXF6FhAz2i3aTtldEHbtYwz85RDH+uH2eMvNxPmUDR/J
S+bKot5wfl5qu1XgMMX5U1WY6T3XsvFUGsFJQ49krVWzDInvQ7m8WvGupZS3bJZkdT5hjJPnT7ET
0NIyc/yB3CArv4OZhXrpdvYvrSyLaZtqobFyZpbhSI5Np8SCHcC7lpLW+TRFa436INzsaRxpQcVZ
bcP6y91NaAs8YKGLGn+KLnd/3F7c5cd8H1WGPzYpkvnLYJQWtelVSpShxjOrR710v2lmG4GrmR+H
vEpXDuvVOdI3pF/Na4C25/kccXzAadDqcsSaBihwIc0hfTMBBgx2lRY227YKzQeIwoZYyT4uB+bF
w8uRlAA3Oajm5wPXUZDFqTnmT0kQTQ9hUn4Rop5bWsaBdhenY3yCoj3efXRtHSr25Mx4J7J3vcUX
zXu1CqwiLJ5CzIrzTZkZXrvPYnMc/MIKDIgIQ1uuXC7XJipJh1RFyCuBxp5PtK/DQE/UuHjCGg57
46z17lQDBHAICvwFCYhsSx98bdDLE4pFD4hKkP0cGlqc54OGUT/RXq+KpxqFpF0fz5qJEqKYn5IG
OtsHA6tUdKHGSIWJ5wi4i0U21dYxXrih5e1CrRgM2cMNkk2Wq+NHK/oM5MHQgqlq0NRD2eJ8VrWh
BVmft94uCrhNgsk0P0GL7jcSb3zq3K78mDQ97UPGkyUlekqkRsujiA2cpgyV4+2SsnL2bcHOxMSR
Tq0xjFvqaCvDLT/a+3Dy2cHMJIx8sTs1ulhupOjeLnOr+mesdPWu6uz4EGVJvZKNL+/C96HQT3UB
ZlFeWPaANFSWMOk2QW7kpeWXoY7OmN7lK0nOMnjLDQFQkmoKCBVEj+Sv+CvpsOoBGThkufGmwgoq
NEt7Z0agO3StyPe2wkuj9AYMhEe8328f9Mv5MTLlMEC4PI7Zn+cjQ5zI9cDuEalJDG9va4OAThCu
qRmtjbLY+DriXKIWnbcjjmkIDWj2PrIBPdyey/JCeF9FVk+6ztJDf9dA+GsVkaIxqsJovB1Vasn7
GMxtWEbT3rU6sYs7VA9uj3dtVpSjEObAAIQq/GIbktTVjQl6f9fOTrKPZ8hR+pCtSTdcm5UkR79L
RAIBX4yiBmrVdHno7prZte9SqnHRptELZzeXxrSz7RrS7Qfnhd0CgiYyJ5XA+2WXSHXmQIydlu7n
3i2fOnuqn3ASTvzbo1wcYgDB4HJQ/iBUseXln//1tUJ84zsjBZdbz3q9VW3u0LEpkp071cXKUBfg
bAk+Jtxym8GY5dW22H+KXSkKRoHpvg3r5EsGSvFgeQLnnBytjJ8msj8vxP94Z7Qu3kddaQWnzm7t
P2HeCoCRlIXNlb26vOzkLyInpNvKGtNfXsy+mjOQDwGehUjc5fe50RYPYxUVPpq0tLftWXuY6D+u
BLNrS/73oHKr/bXkKf4OTQUbek+lvdl3WhP4AYJU2z6BPvzxr0sRWuIMyCRIXs6HspBUmrEPTfdm
VMbkhHCwoAh3U3HXu0lR/Q+jAdh5h6NBV1zWwUSQCozOMlBIbYxIcKNzVLbkU629R6WjXivRXBxJ
iWUnPZJdcyDty+d3D/pp6vIi3dfoMTyrvGK26gxrKMmjcp8nzrCyWa59N8xImBklIa5YGYj++m6h
lQS9qXMLTGatUzodxp0RO4Vfh2Rlt7/bxU1EhQtJDf6RT3ygq+dD6ZGph4XXBzsTtWH3C7JcZn5n
pVHZ3GMr6hhbXFED1MtIHcEg9jUikCvR58pkbROsCFeuVINYUk5VrUMgPBHKTg8G63fQ2HhKjblR
vWAEU5YrkeHKl7QRg6U8DNsQoIdxPl01nAfuJZVMIi1HG6WLGPRf51QRMEEq5B4PqWauPnrbo1XF
Ew3kLYeDtH7xlEBRuaPw3Wb7CSuxLTJ1nV8NutjPyKq/sGeF34VNtJ3Tas0zcfl1eY3+/ynhQUrv
cdkm7wIb0OpsiGMOzmQ+SIALKiJG+4xkfT/5UHBaD02gvDkmaURB5/beWn5Z+RaWurvSUBf5mKUh
h3Q5cAJYS0c1d90Gq0av/heAlbHrhbamVyn36d9FuvexqBBCGOfhDQfq/MPGsdemOZrJKPr2erRr
+tzE2TSYavwbYr3zvTpNkk+uHQ73HSIZziMpgxcebk94GeT5EWAsaCQQAKmfLvNUI1KQ6fYSRMNV
p7wLPD189ZLJ/ZRUrfc6j0q3R4R+zU9ouaUZCQYS1VG5uVzKlOcz7/g1M5qc4zGq1bH505apl6l7
D+3Wbqck2tz9Kggj0cvtqa6NKv/8rxDlpggD0EUajkOTzOlXDadVyx8mSgPfTBuyypZn9fB2e8zL
/USnE5DFu4w8cL3FN1aV0ur1NpuOhdLO7q4w4r73gWmn2saN22EN3HFlipC7yPbeMc+89s+n2Feo
EGDHNB2Bg9uH3urCL6nJvY0KfIRD1ZTEaynS5f4BJIlRD0UdPMlBo56PqKCQWrsR9gXaTKTYWFqH
x0rddtq9GqqKfddzHTx3uu2tNM0uWhDsIRIy/IHeLcdofJwPDJ6jsYJ4Go5dqClf3CYQWFfmsaP5
zVy86G7t3Gk98LCXoA3sZI+UpfYlUCwnu0/MsFtjx1xGLSk0JVXKYVSxGIs3iocKRln00XisExH+
AKcdPqSl+keghvSZQ+Wc6Mgkn7iu6pWAdRlEZMpIQ5bDBDJk6VgyJyJva6UejsFYjHs9NkI/RA3m
a2V12mMRRcnr0FP1MoO5PSHSnjcr41+dOJ0Omg0StOktLoqg77XGcvgM1LV6IAu211DW77HVDPvG
nrdYW2Rfa6PO/thTW369fbqubD54a+jbkKED/FvKp0aU8kQwMvksmpUd4Lj0qfFG3dmIqe/8wepa
OAlqs/K0vzoqpC/Z34Nhu8zURzoB9JPwWYjKKN5NpjMdHcASvq6mVYNodFcciJlrcOSLng4bnl6i
7LuhLUR5aXHSUk2NrA5Sx9ENwBNM3qj6Vp3ESPvakfeSByP2A+WI219qnRSZ+Wmg4g//w4JLjxo8
5Fh3ffG16bsQNenLH5Uo6H8huPwzitQI584mVz4FUVx/6pTI298eVKaO5/ckE0egSr5DJCpwMag6
xd2sde7Ihd/YBwUqQ4XoahT8vj3Mtc9KWon8KG1UlnexvgiGyqYYPigaTvZEL2dKN66qqNUWUWMn
3Bptqp0m6I7VB1Nn+WEpJ7oyntHNWB5hc8LDPY1zdrFTVXtcX4OXoW7eijYvVnbutcPKOEiIkKmD
c5Ar/dcNyBNRFXrbj0eJ7npr62n6opepe6eEmT7sHWcSp1BvPN5egFBXAvaVm5C7Ho6EtNCARL34
isEM3Yaa7XTUaRdvOEDDUe+TsnkwZk1bozpfiYpUZwkIBgVTUF2Lqx5BBncO8dA5ak2v8wapDD8y
O/2eJ7Y49HH+G/Vy4z97TN5MI6n+/fBGei+C0/QEloMm0Pkq2zzi515z5iMeKVOwJ6cUhbqJ8cwK
t+MkvOix6GOh+s4Qz2sOJVe+MOKhAAAQlJbQ3cWtKIykTdx05DoGQafgFRxE86M5T/HR7VxqC00C
B1btFGDeSdwXazoIF5RC9jJhEQ4Ur2oIV8uFF3gpD1mj8JU9F09ktfAsxQ8Nq2+fCj2ei+2gTFiw
osujO8U2nJ1QvS9mLal8ChC2jiJagqGyKTvjP1VcAfA3i7PSF/rgqP3K1XUlrkDBpI8IjRhI0zKD
mGvXg3ytj0fkBKfvrhmYW0etkzXtwCs5mbTSIA3k3JEHLrZDD27cQtd/OlJaSPBKmzHENg3hiU1g
50lxGC2xJllwZfu7tNfIyYDCUghYZCNdGlZJok/zEakwHY5Ig3zXnDjqM8K85anrtLAAqeEY9X0a
2cOvuFHBON0+BFeOO2BpbJPePUqpGp8fAjPHo6izEpWf0Lf7Vk1F/BbAT6g3kdVn2QerRnLbETnJ
e6VgCq+p89GSyevcRs3VY2aX01NlCCisEywm7b4I89xZCaNXbgrea2S9/z/aEtYMYCTOgrhQj64R
DocEYPenGIzHV9UQ6h3Csz302XRaeb1c+6YOjEICN68nXhXnU+TGHEstj9RjAp5n2zae+dBWU7TR
Kj3fjTbW36OuwHLHT/oUGHW4cglfmzOERonLfS9eL4aPBgcZ00DDEnQynH9zMTuPdIaiB/SDtHJL
hh2Vvj1JHNDtfXTt9JBq/L+E9WWh11X0KEybXjvalTEE8aYs5kw8N9zU7V46wqNmqmOVGfx3e9hr
cRTVGm4PAgM35eLQjoZaxLrCwYyU1PA13Do+u5OKiTImLz6QjGTXjHQXjWzMVnBD1/I8Wm9S1wUE
NNCqxV62VLodKNbNx57yVbwV8ui01AWgsb5lXiqSTdLDkvnRiXyQph6ls8VsUtc2uRFoHwZHyzNM
I1A6AZESgac533ZmYXKA+mo+RkUDtScFIV0HiG1NajX409AgmYvOwmEYTO9eJE3uB6Wpblr0AFc2
wrUHH5al9EF5RkMEX/LhwAUgn2nxS3Bhq39Nwq5+wY9Qtm0bxnfxNBq4UNmlsnFFQxV9jqfyweso
o2gDkpcrV8eV00AzkYc2wjuO7Oacr0rEDZi4g843yqfuzqIytyPazIOvGH31rKdqCResiNZUz67s
SpSxpcgQbWCZTZ0Pi3RxWdBdn46Tp7TqVmuwL9imVHaQwrFdhEa3RQvZwg3GClFsjarhyryvRHVq
kBJvQ80KFMXiBxgK9W0x8dqPJtVEbQdXVVTQiu9u7mgrQfbqXAmz1E5ksXfJ6zVL/OFp/XGHwTM8
Tm0yHl1OZLUZCHhPegvNatNOSZq/Vtgo1Yfb5//qKQRTwDGUsBh0B86XWilKs0WRmy+ME8S2Nyfr
WdMQLkOQt4ofRqWsfTj81cnKTZ7YI7X1jVWXwdrz+tqCS9YX7z1oAeD5zn9Gppa1ZrVy05saDIBi
iv2wgoZf4BG6MuUr6RClHHrItMfBFS9lqg1QcrgfO+qRx5b+WttZu8PnT3u9vbBXrrGzURYnJ6wb
YBkdo3R2pn3rxiz4XiCwt9cat9sFmnA/O0WQ3Tt23fgGgKFvt4dfHlygR2xR/kKYbdxmS1QmmWBs
je48HdMm8J5cJ6u/p/WYfFOnPEZtqtK9YiNaFPVuD7ucNeBbwIh0RnhWmOAPFq2mnJ5Pg+WTczSi
fE62IUgdb4Ok0XRI864S/mTHFYXWqv5cdy42jhhcemvUoeVWkr9Bpp/g+XhNX8QsTxtab0o154ia
ZO/6smdq+lqTgPLI0tZJV0LF5UrTzUQQEgo1vVqGXexcD1vyGt0MrG2m7EueJ/U2x17gaM/e8DrB
Ots5sattb6/zMluQc5S1ZdZaimgs43LoiqQyi8LFQxTTKa9yJ2vTdZ3zuTSBMM5wTNvd7RGvTBPw
vmSJysbXhQBrXbV8uqhyj1MwpVtVdOI1GlVskhHeiP1GacvPmjcUaxL+V4clLAHlhw1GRni+uqmw
cMbDEukYJrp1rxkChi85qPcqIqH7KHU4CBk741o4WsYI1leCrWRbmAYRl9/5sAhH2mofe+yhyhbp
Bmcxz/Nz2wTId3tZr2xWBqI9gLon8O7lO9ZEN7QLw8w95g4FmCL1xL4OLP0+h7zw7X8YCnCElPGE
u7M0L2nL2oy9IXGP1iyip7axdBS46mo76OiSf3wo7rN3JRIK18vrs4VF6CR15B0rYdVPmooYJjAo
69vQO2vw8ysngbnI/q/ER9DgOf9SPAq9WYHreRRK2J+aGUcP+jjBcQjC6KX9P86uZDluHNt+ESM4
gNOWQw5KSZYtW5a9YcgTCJIgAJIACHz9O9mrLllRin6b3lR1MUViuPfcM8i9PP/7n/bWygC5EnRZ
oMtwsrku2P+ClvZIzMOQL9FlYOP2vG5+/NnFiIv896e8texBo8TQFwAUfDde3R6IxgTNBFXdpcgR
E1g7Dqv8asm39Az3i7A7Jmk3H03CivfoGW8c4IipApoEvsl/YLp//nl5txoa6zG5yHiLfAVxh7sh
4GGf1jSAzTAIiPGRZ6G71ZARB3WX8v69A/V1QXTde5jW4f4AHRmv4FVLAsPBfChpFl+sVmStPMkF
LNTFdFj4bnRdZJNElTAwBBDHE+ZL//ubhxESMjSA/aI9eXXgWBwHisAH8JL3KzQMu1xOyGoRLQv6
5dGxoKhWqBSbf3/oW4vqerJe/2jIh1/vF3BvAsBZfXRJko03DGO7H2wT6tu/P+WvWg9vFnxkQMsw
GYkwynp1qoWzKHpk9caXGRmCNzOGNG22rWB7B1vcYsaeg9oWyHtFoRCfNhiSNisri6d//xVvLG0o
NeBtAJIdjoHXbJs4nYvY8zK67CkxhLbQ9q6kXkZopGsOC7ARVuuYX1FYepsZe+Sdm/ON1QX5MnBh
DL9htPW6u2KJgbfbGpKLtpTeMV5En6nY4Gkn9LTVzu/8d4J47qaAFeY7lf4bRxUwhSu4D07F9UP8
c2/hPhGrGxW5MJas4sS00Gm9jnH5nKx7KvtWwVg8fs/e5I0bBm4S+ObgxuCxxauSrKOqDG28kcsO
kWrbpX79BD+XAoT05L1wszcOD/Qx6GWgrM2u4Ps//8DcT1RaKeNLkAyzOGxLbLPGLFQShAuABIuM
dzQU6QdLgpk9KqhUz7OV5Xs+m2/sJmi18HHxqvGhX79nXsCzWiKcDLrNciqrjZGpha8Z8e8spTe+
JxRe+JKQZCH55/V2KpyNi5Ww5LKxkv4RAKSWyqdqbelaIIKqN+s7o4U3tg5KEQCekC+gHnp9NvnC
4xyM5+RibOhfJjtiDLj6j8zI4gh2sb31Q8nfgePe+iOxX+DfCZDob74TiY2GYrFPLtMKsW9hDQHf
CJzYKNWkRWP8Hgn8zedhwIsVhAYc+Mc/19BAJlSvZkkubCCsyTvkHLNwmWuV8OmIAkaf//04euM8
ALgBK7qrLyvsh66/57/u8xE3waC9REgk0m+FqIAZl/u3vneFbqGIjXZ66tYSw95OTn2wHyx8y98j
eb5xMAP1B7+qhDXpNU/lVVGxjbmQ/TZll0KRQso64lEvv1iuc5QYC0PEcDoMxsTtVg7z8BnEEafh
0wfjEGQsd/v4Xvn790tB24T8RQDrwJlh/fXPlwIrynx0QmWXGQj71FKx6psRyYU1Tcj4cczH7WOx
juVTkcz/j+sfzwa9GwMlICIgzL96tvYQKWJxXezkzV7jLoEnH9VizOG3JqS5tcXGTA34DQHUK7ju
v/99Qfx9XmKxX+MtrpTYHM73/3y+j+F9w4KOXKC7FqTyM7dHw302VCpMpncu/r9PzOvDkMF6JcKC
T3H9Mf+1+rYhxk1I5vSSz8y1xdDPh1H1+Smx6yMKkO6pTCH1nJN+PnpthvmdE+zNx+MdA+6EKwKg
tn8+nmkmU6rXq63T6m7BSMMkDdaBn2wfuQYSeLj5a9BhG5tPEinkcLeL3ym33nzbcPm4vgWc1K9n
UyUyJfLc57iOEdD8GYlCn9bYijPb9/c2+ltPSvEQ0P0w9MxezxUWLwaV9QW5BKo/TTTrflJGwgMx
e//OPf/W7kGbBdUisEt82VdHGK5beFQmSwqqSrnKB/hfzDl8TnvG9wfea2r7BtrJ8hl8zpBe/I78
wf99CaPIQD8JfxFQjl5/1mQcplRl6WX0Nrks07p/CnulEQWVv2cM/Pddex34gdGNmck1k+b6z/9r
AY9uTOCBWKYXhBRkqhYo6FlLs2T++u9/0t/XAsGbRN+I++/6CV/vyoBskkiVX9Av94eo2D+atYOT
+tghiFp0/j0g663Vck0/+Q8AALDl1cakEneh0nheR4zbq3W9pmFudp5PmZnlOwvm+j3+m/gBQhFE
rtdBCJLkcbi96ngChRxKtDn5RRRT9oTQR7tcSp9p/ssVO1leYptMplq6TZDz//5accDEBdSK1/is
Vyul2LRNw7HLLkuIkXlVpEFRS5GmdcCnYawiMf74fzwQkDr239VK8vXEdklUXAhaZBc48crtVEzI
zoDl3kQ/mIWXtoVc6j2s7K23C2INlg/KbtCZXn1Ko0yRGBdkqPilelBmNqc+V9mHVOrp5BkN13oq
2Py/t7GgikFHDMNRVBUQx/9zZ+DcHCG0xArKFyLrDaxINKzLON0OTMJoI92ca20X+Mddh+/p4t/Y
LRFOVJyp8KNAIfWq5o9FHCSsZ8Vl7gJd934KWsZ7drAq7Gow6ed3ltEbuwXyCXgYlvAnxaZ5deLp
OBRrFOJ5AHXTMwh6xa3Rgn+3SER4xxjqrT8NRP+rWBlv9i90N9/RxBLlgMxlMmlDM4UtCDek9lNk
oC7K3xMWvfk8II8oz665V695w4OZuizvAEDOm1Hn3Qblvc+4/OFDt97z0bxHC3/rVQJLhk81vCix
Zq+/578OVJYbaIaRGQOC5Tw3K6IsP1mkFH7ZExe8R+//a9SI8g53FO5+iPmvEt5Xa3SYOTwUS1pe
OqPSw8ZZ8JkXg2/XWbkDkneXmgTJiFM2d6aJJmBSVd6l0VeAssk7vc3flyZ+ynXih+WDS/M1sTRj
qLExBylxXQUM2RBD/3V2aWRg07xN5yxyyRMhiorD0o3zy78fSn+J/6/vAeOgK9B75Zgmr26xeCko
fCrW8jL5OITEdp6vXpDl+rKGzEzVTrg5kxLmJgEi4nSVIncUY7ASKT+NI6b4ek3RuXrpvLePcUy9
Wn9xiBoYx+V/9tbVkP7V1qJKyhF2GqYVUQyCkEjHMakBj21b3Y8U3hIZ78KpMQhb/LikaPSrbUE6
XGW1CNajCewyN2lQ6i8IHUqTVvfgAdRlotFXJZNIlyaLFnLTjUmXttdsl6Ted9J97YMNKBd0J84/
Xec8p0hOQVDbtBsSVw8oXPetHoYy06TmJJ4iOF902lANV0weDb6G/w3r7gcfzuNXTLsW80LDWME6
PUONcIJ+ZejXCqlPafcU6HjZ4qrjSb7bupgCR5EUXiyL/W3E9SUjstbYIKu6jVv7mSBJiiEVG75J
h97jUvsGaEE4GP2ImZ0TSYLyObV9Xpw6ZJhIV624AiJTlcp06xF+cv0CNaenJb+RiGbUVT4gaPmc
hZLQejVFFz2khQLjdZTayLpndM/gpwFdlnxGnhjekB8RN6tZ6CZdRQQOUWe3xNBula5Y2HGlVvFb
V0hDPvQUNmgXB8YuO8ZknYq6HGOeI1nCzfwE49FwOs9QnO5fQM3YeT3DObFr49Jl5HkdFzeeYEHc
zW2iu9RVG0W7dgiWtSvajScRrzH+oapZMhqvH62OYv+rA6CU3MHZPNrvIAOeLKvKFMYd9wHc6xH1
CPOB6UFnWe9/pcEyskMxDKy/2+CXGBx2hDNvH3M6w8VwRC6SaCDlv6qpIg4RwQXsNkP3M+ivvqyX
adqL501Qsf/GWHuPsqtV7rjdTNnG15++w2hZNnazcPJtLfTWpIYPe4mdFSVeTVNV9DPt4Q+eqETH
NeIcQlpUTECz9SXWW4eZDq7HTdyVk5NdQ3u0fVuFGEsaDFUZ9KS49Rnc7NpA7Js9xRAN4V/zExPI
1cJEKOvZXee3fLljASRoUy0zl0xRw9Qc+dOOedYU4Y/Avr+nCFJEP51sY0b7Wlqeqa8O5svTDaxz
SHeYkwmEvxYe8wM9pbuA3UGLWhqZWDVg1mKzVeSU7S00wh7MugZJ5SPiu+a1k9nNXOYQE3sMScQZ
juJr+RBJlgxZHeloYvcwa6PrL9r5kdV7OAxr1PYZ1+taW7+C9ENKhfDzLIAVIa9Ka/GK4VaX9MzW
kegxr2t06qO5TYerLeMcgJFa7Too85eAQ/QHfmIk7hbjBlF10biV1VVuxJ9GxIXodpNylXcl+lwA
3HyR4xMwGbjuUd5t8uAVhntxncR9Ft/nGHH6pjMriW91mqn07IocrVQzCRBIjrHruPrecQwJbmae
Ff7RTkbtPeLPVh1Vg/Uj/QUrLqR9AT/qWIl6dlChR4B7EGbrEfL7GaynIBeBqLz3YYezqtBUnoZQ
5foMadgAT4twjd3DmroVEUuK0q687AtNfcXFkJNfo4hXitD6wZqhYkkZXOmoJg+7Xx3hgXtJpJDL
U0T7Xd4s49aPnyijKrxKcWjwHZEYCQHujsz0SpWelA/dEurwpoei0l+GIFvj+NzD9byT1SowPGhi
Crv98cDTDHwJNUmefe8TFdCfTJslBUMIo8u2j/Wgj6OUoTrE2sT0Bh93kT8lrCaWu2xPA7hbZ2QM
sReQI9XbH5rOoz9AGlYMUxXp1JgTtTCkwDVTbNFP4PshpdUCMxj3KegW/EtJwbrxtMQuyw8j0Dr6
Qa5Km/uoV4E5h3Ll+xMWSJ7VMAFQus4WssqjyaJdnfrYhP3JbfK63OdlNz+cyPPBX5aNYvSUmSka
zvDfsd2FOSYNDikZYCAU04VFLwYEhvU8FGpGKucGX56XWeJCqQuQkbapykSxGd8mdBl2WIFIRD4/
+VKQdKs7RaDcCGlPwu+Qhcr0Zu6dc9th2jk1z3GywP7BFrgUogOuHa6PpcyQkVIBeYbiuofgAnkQ
0g+DqIfOWnnCHajUZxhjiPUZTLnQiTbT3aq+7w7LB5fFvs45mhzwl+SHOGKpO48FKGj3edYD24T8
vutOmPvuc1n3G83EmYeaBWc8O88evXWWfekpdvUZLu75fpJBzEAxT1PhWAUnVHZrtqzb0JmuxfSS
ZkFmLxpzEASTkm106RMmACMM1idps7jBRQCnKFjFwjUIlyasvY6jSp22SA2GYvGoQfnZPgFjJqJB
xS6ATS4ylZmsQFNDt1IqEAUfHHDtuZ0RXQKTTp5ygag4K1j+MEhU0Xdq4J63oymCZKvAWKas4ZBc
B/UcFNmKODL4wYSVhrGIOPVw8cdloUDfrfFtY1hwcEayE0XYlq/0CFrqpZxD0bdj4ET/Lc1E6W6S
bF+IbfeEIzsYxPei/KZXE7BP8N+LdZtBtb0kp2XJO0Q9rRsURRU8aSSSlkLs0/k+J7b/okMwhm/h
DdgFR+NnxvoWjGGWy8rrjPmXcbVy+rMuKsQvFEC6ywdHF+WfxNCTcaglOmZfO8I71I47HNztfaJX
BF35rUzcYVrhqYoUF4QJKFLjnty7xw62BQfPA7WBXgZD4uMMXWJ8T5nrxQWzMwhcG2g+EFhTRtc3
MoFB+Qun0ry3m+BTA18DiDJd7JelQmTfpB4GFeBTOTvN8JDFi0KMjCzTP1M/ssd8WXqDmzuBbYzW
ZkV9hpjTy7i77qdiK6bwgUTZ0LoeDn51jPndt3QoCnYv5VyMx2ktlvmo5xEFeAgPDOicaawOEHam
/KBlhyyKTskeBq64VOZ7u3RpjqeB7nx0YoUHkTSb+cUKrdOqKCj7DtN0+rQkLgStkeYmOjCuJ6RH
U/gl75O3QwsSiIarzojAuvIIsQsZD9rlSt/uI1zATlGgwdxUDNfoDZ9m+4hg0G5/UKoIym/dPEas
gmY4+0QAIAefArjH2Z+K8+wxEpFBhGjadQ/Op/ice2LgUBqGXP8aM4LbbSKSPK6bSB6WyHtSlXNc
qouD43rjrkKgcwiHw6GS+b4NDY+2DJWwIilKuxgG8MhqcpE44rSl6UnG604qqCLWR4kpAMOlgNf0
exFELTV8ob1riqyDYbIgsn/sDBZkHeUBf2RCyV9jUWzdMS61cN89z5Ppl/MIJ6tdPmZYzb2MQgTF
Ify4a3uLyeV3FJi6/IjETGGftnhNNzB3KdIpPGxz5jrkwcBvUSdJINnriGJmwWWO7Dl4fOUfcb2x
8MZiOEmasnBEV8uyF+GBYbl6RG/SIf/TgbuF5qxEe3ik4K7II5KYA1db5OSO4AQYoh/iBSPEW3g9
WftMAoytKim0nduMFrQ8jbCgFCiiPKXHQWc0SRskoGRYPmmy5+1G+vyG7C5DtRzhGLw1RofsGBEa
ZAzlXZkhZtek4adpnPbfQ4g0uybFL/k8JkG5tbjCSFxlhTHug+9cVKKLIigT4I/oXckapCgBCkkn
pcZmdMb0Nxgv874ZFLIb4QBGc3kS0JeX33B98rQdcEsFRwzTdt9VPgyXoLECgjDMqgs+H8cEIff3
8KFL6NcxX/K5tTJck+NgSShq16fpcoBrDbN3q1s0JkpyXsULUBM9tUE+4oqjCY6zb2rwIj5fOYAM
IgW7lyeKUAjxNSEmO6pOLqD+8MTBzJCP+9jDES5j9gGdRW4b1IwFLOOlQl5ULCEcRbeIzLCxu4Si
GCi2dTLkNzhBrgFB6VIsWT2MCpnFoPLDntGWXOKNxhtm3/GOdBMyTTavIbXr1dFDqLVVpKAj/yqW
MDFwpU6kb3K9a9eMhehM5UoY4p93j+6+jeG6PjWDhBNmnYwpdcgQRI7qs5YTcmhnAUPyEFsIJRY9
oa9y+/bZA0UFkQIM7dKC2rtGG9dVMGR0Ype02/NIPQQmwVWL+JEZHSiA+QzziMkU4U2+TRFpOqXW
YkdLjEBdFLCQnd8qbyL4ceEoYvVMdvmbwTNPQTAYO3eXcWQ/36N3nsmPHl+UN3oveqw3E23o4SjB
o9ZyBs002nX26DqwT5sBiTpzu8N+67kASR57bwmSZ0cShowo1U0Y1sS9Tc4R1dtyI5GJnNV94WDM
ycK1fMxyln4Zk8x9T1HLhtWOHJ0NcdJIC4c2JXJTi10MV78xc7R4meY8HOpAY+YCRSoiEZBvNybn
xE/kI0e/BaBkjUp1dnOgxFFFSC+pYBziikYuYt0qtge0bLoCcWFNsLsdmfZSmA96jEATivodzIZp
6OLtMgricB5AIlYNwCeHxkXJ0leI7wvT085GmtQ9fI+fgXiU7CBYsSWwd5ezquGevch28BIcrqTo
c1LtMMKcq7ngmTvGAcc1h2Cl/bCuc5hVBFF6f0qz0m9zH4dhhYy77E+4lPRH5nPPazvAiiopF4kI
LNK5uzS4MhPCKTU5ao5yCFpZEjpVyDdPny0Gwn/63XCDAHqtXJ2Vhn8f84mgdWI4BhqQxgW6HznM
3dkPoVZ1IcAgjpOJpWB8AlFpNsJQ7eclJVGVwGvhRwrjb1UhSjDbKwWHi8/ZguakYvGeDe0+TnkA
hlw+jbWFyBCaW6uRiBgE2xrgLM31x9nypaw7oBi3gdmB0Riuo7VVxFEkSKPIDKpkdRppysR1uhYw
Nb/GgOo5qhmak762Yinzagr2/sO8h4imypTe/dGgB/mQjf2Vct7BUfUAcb2GNUzHttsoH6C+3Yn2
zxACo++znfJAB9S+wCkaNiGfdTwgFMrmZPyJ9kxAJRwsbjnt1713a9QyRHWkGDNVZ0ooiUu3Rg9F
4kfYI4SleQgIGXXDnMs0NlJR3Fq40dxBNjHJusQBaXH4rvJPvA5Z2HaLnmDwtwXiuHGc0Q3YUsNa
5+MU4rLcu55WE0VbXAV7icmpL2fEE6xw1P8TsBmZudEKG5Uaq2xaajOK7RPBL4tacL1o326h233T
MwdLvRGgRV4hjop/lnO8w9pwl7gd+hUFfUMzFv3kSQjvWS2iaGgGAI/4LXRAbghcEcWDRsofzoUs
6F9EvM0jZL1jGFRoaMF2T/VkkfSG1uPg0ZzcgWoFFLSwQ4qGbofioYV5VWaapB8hGSnyLftqBZrs
rUC0A/rebHvCnHxOqyT1SYzT2Sc7vPJC8CvtAGpgt6+wKivX7Zo9thYocArfoyeIkkF3eMfXCi7e
kTjSiC37hRwWSFR57Fgdj7n6La3Dvgmjp7Ffi2tnm/6QbIi+72Nhm3JxsNUJu3m41wZgC06Trvis
qFvYYUkyXLg9GD+qQsRrBgxE+OR568pogpQiRX4mB3ZwwjabExyUKuLVatc9qYZEkbyZY+8o/tuW
tzBnklD5J3Cqq0BcQmJrhBiaCW8H10S17lHUQQfH4cRbzC5DDYr4rPRKqM9s1anRQIdKI6OqXA4x
hYGg4LyJ5iK8z9i6hbicwxhJZ06VMaJxh/IXSQQSaXscfM8s7lNWZR2y9ap8MeIj6p8NMW0JR/yy
ywREnjGqAfsR5MUOBAGHn6WwcxWQlWSaG765AEWPlMrWOZt28iHrwOjFG4niA9T9QLgiHqZdk7KZ
/UDFEEN5o3Twy4p1TNt9WrLHGZcyr4XuJfrrsOj/hMMmthbwk/vOY4TgNVyja6u2Hsq02iPJbH0E
cZnyD32+7eu9CBN1k5uMPbIBgX6V6CPEa+KSng++AM33BqGP+JGzziOB6YLuZEsRW/nH53Yb6mGX
U4riPsHkEX705jQCTMzrcUIMKxKwy6yrsLYQiMcBSPQH0NkmcSDAndwB+CGaFpFNYSXV6nGvC9P1
NSHBuNU0hYa3RXGxDJcJODNrQ0xUys+h8R1wzcxOaBT58OxswIpWwe8SPb/c+NjGOhw+Ziwg4TnG
jrE1hLGz/jkFIZjRYlqIvo0UIP5zp6FBOHXMD9O5RC0gmw5V0aNM/ADYBS5NIFnMsQIqjC55q5Vb
c/ToMiZ3DtP0qNpneDyAa52l8ZHua+YaZ3SPf2XLCT2jFtnDuuCB36swgUNGjYEpZk3R7IYeaW1w
iKsLlm4hPgzBP520NfIwJdbxuyDw89YYQrCDY82H8BQOIAGyRWbjUYTbMGAMAs5RDcljWNboyJHa
gAF7vx650jPar3Kx6XOeDrk55CvwoBqJ0wOvAIdu20/kQ6YYKAToPeuBFjlvZqS6IXjYI/azwAII
RXSFg/9TNGn/2aOnGT8WPrZPoK8hBUTKDI+at61f7/oB6Ppxpjp43IDwxpVa+MIwgTIiF7XxQQQx
luiyPySWuOBmuL/wSrESLfCs4f9eRaD2BK1FV7TXPl7jsyw3pY4zaBdPFJxLXhsKObdCFpw/dKle
npaxHLfKYaUNzYR+j8N7BAOdFjc9IMNErH3ekpznH3iQA69Je7uFMEOfcNrhuJdtXrJgrDFacJ8Q
Ml48hzQohpuCeh09xEpx1DcxircW6uR1qXCrqOTuitqqJmbO+3MOQtYnBs3G2tgVQTftyLEpD5E3
XVZjS2uLOHD0vmeIULoHFW5UtVqm0SfcuSVFFGU4P69Wp6ryV9uWCwt1StqZKLQ+pU2STxPQUlbJ
aA5+jPms5grc3LSDgFpLwBEMwYfo4Po4qeFxr85kgMK+poTrP/j2wW+ty1lWI+qBP/C7RHMzi8FP
VbiQHbMIRdnVNwozhEM5THRot9GUtB0Q1lPUU75OP0Xi5dpKOJ7g/vXO3IstTX6Qa+NTrR7twxHN
AKcYFE/iZi7Qazeu6OOusdLob4yL7CXDPPBPFzHxQssAjoBdFyxRFSLpYG9xuaCqGlYOMGzlMGS5
HVPuWi7NKpoReAD+ZnR1lUxH92Ey68LrbXDpR3zb3GEzk/mJqFyMcDzpr862vUmfOJqdqC6k1wTl
a5brGr+NiwMdkc1z8MhJRgIoTDqQ6UB8v7caJ/TddVd+gQFWt9QF1Ga87TDK8Aekf8ePas+vLgmp
/bIUO9sbNsLM++TiXT+CxzL3DVk2/6BW3HBtMQvtLwygsGvRZuFzMRg4lDU3AUZByFGdKV67IUOd
wQlhqbdOJbaWgEjmdkFA91aVGkyyKt2nHq1aMXq8537OWO034q8216B7cdS+yN22Q6kAFawsb/JF
Fc0wGZjuZDBgPABLiOmBhOv+M8KdnrXUcXo2sAkbkYOJ4QgGcys8cWzXA/0YiOgPmsx4gzN8a0Ul
FOsftciAqWPtzs8i2nfUSjazY81h8iirDcn3D14xpRoVB8MXjNpDVmPK7X93Bo1RQ6dpSWs5suJx
F0rlRwUD9O8lYjVubLBs+pZmpD+ztF8zlPeR/TKkdovrAcyKHaOlbXYNdEWDPW4Ihj+PXuXloeiQ
sV2nmBwF6Oy2/gZYi90qBDOVN4qAI17Fi19sbcK1v4BUMi71lMWdbEZcNDfohhUcB/Il2Rq+Sq7q
xYFwUqtF9lfUrRQhNATANQGhGoFR7kg1NLXK0y8rjJpUm2LuhHoMldjQjDTYHlFPC1OZxCA/z/Yj
0hA1JOd/kq6ARHiMhb/DH+77uzQNenvDnEGrH/OUvhTwYQqqxQCErgmW1F0hwE2tdRmLb9IVQNAL
tndFNahJP/vFBV3leKG6WgObcAcK8dxTuEPjGWIq963rs+ALoWH3glyjFV7WYgRW7XwJoS7gV6Q4
cyvCmyWhwtZx1KeXBDWpqRPi5i9+od2fHSewq9BEjx8IdKRJBdxf6GqH0WpU0zAKvg17MM7tWKIF
rEGj9kMblMmM+V4i9msa8FxMNdfBlaA3xoCfRlnC48hkWIiNNVARtmTzDKWek2lWZVrCnUeUNEdq
n8/12iCjBMNEtMbYH/uwWExGgnRGcGKJuWRjlxS9QLj0LrlJtQqi2ugVCJEkZn7IE3tV3O6bKirY
iHEEOpQzOEkd359zIy09uLQMTAO8yHTngC5zfB+APDodaAawF9c1y29hjG1jQDicPUcaHoYofGPB
gRZcA3jFrpw5RAQxmDXsr3BTShNhb+TKKdSdbmdfE4nld8j7HuEXws/970IV3mPitTH8Z2nekybA
uBT/fx7b4sTQ0RQHnfZA0PaIIWyJ9FN/DCYMF46LnKW536Amzat4tgABMfcw6JMXVLItlEOqqFHN
Dgz9G87oA3hfnT110aYV6pA4+jzsee+PwK5RyK68t2OTw7tm/8AgCMbOma4549eF/glKp2VuzWSX
CJcE7acJG171AZBARP5ZuKJnVh7ZtsYtInHUdhBSE1U7XcixAoJQhqeMTOlXnKlYnAWAAKy+ySLF
Lsl0GuCCR1ECWfriLnJcNiCUNthcFQCxYtWGKR9wejrsA1wEt6KsbZgxVcdDj/qxRLM8Vd1cwnRP
AJn+GmO3ItR2ibPrB9HlUGHp4X8VjcYbPqzlo0cKYVaD8gb00SCPFQIusg8vDiMcVDUzaAttT10c
nYZocR5VXdq9JLyEKW2yT9o3YR70Nzncd75ufQ8Wc1Qs6BPALimndsjsJlHWg3IBnlsIA+7RGIao
7QKVCcS5g6lhXzD6RuuYPM+K7jC3UUlxB4NGFO5hZJdbzC8EPWJoGPGbIk+78S5ABCD9DJWZCk4g
m+DKjzwxGPzLyH0rmVaYiXFYLlxSxYbtK1bEigjpdINxxoDKAdh8F9uhnovMYOCX8GRoWS9zHPc5
M8WB2g5DriBNPiEpto/bfZ8D/NtjxkJYQ1OBAj2EGvXuSrBz9xYADH/CNuz5WHWljd3dNEcDf7S4
8586GnP3CPtAvHJYYhW8TeD18IMsycoP+Fl7D1Ee/NY/rBsUfd/GPdrUXQdatz7auF/bwqC6P4mZ
40qUHjH0FVlI9n0XyQYbaY5NdxJwXE9OoZVz+EhAX/CNc5ys7VpkCw5l+MY4HIOb/xgyzt0JXCDM
jSofLX16nAFcRZWaMdC5/T+OzmM5biWJol9UEfBmi0ajDT1FUiI3CBk++IKrKpivn9OzmZiIF5Ka
TaAqM++5N7eByUPiUbKql75b+d+GyfdOU07sk39xUNTDX20IkIJjKTbr87AqfqHrGDmKeWnt9z/q
uRTdYTfsg70zNR1NNrgijJ93ExiRqaA3w5EUxa6/KyNrnxKXFX+Ej+7SMkjNbqUOvfSW/r6sWlyv
ty9puZPx7gdvC1H166PNE1ZQyyDm+T92f15s/wj6OI310atojCkmdxYkNOuw/ZVbx71luHbOU+Tk
HwtzJ6xHZkULQ3mPwmTU02TSvCmmP9og+x3RxpqvHUCoPLKDp41TE2wSv7Eq20fjB1t3KYTWB8ZB
5jBa5QsN9cSZ1jxx33zkQZQf4mCa/rSLntjYPvq/qtu++jQfluprx3MnHu3Fo9mdcQDwxkS/G4Jy
P8LF/9mQ0kH0WDu8Fyaq2CpLS++yc7FvU/a9yVM1Fe2HrVYvyKyhVYwKyvUr9NY45q5qc/2vde3m
MbAmhnkNFYhOvHHcxVXHVcQide0xC62nieAaZfz4e9cKqQI3eXUuRj9+hLZgcJXnRfh3dL3Cy7j9
Y++1D7fByUqqtTXt6qIhetFqgsRnE69zLnxnPyGau3fMu5jreX336oCiZsw3IpmIqjR/PYd08xk0
gvPGq9VxiobaZIvs1Zq57CJj8W5HblDpExFyRPGXR8sviWTDPuanEV0JQk5Y+79rWTIGiPTteCmK
Lf+DjD38jurtCdA8lmnDEism3lPMPnXjYK9LZraulIkYnfA4FYrh6Fzlm2aFpTKn2au96RAoq1Mn
p+WOSkodVlbKoxOz0TdoppZCktZCrbuxeG09mgUWTugXky/zZa5w+NI0xc0XBUL3COlq0YIFk3+e
eCZdujHtwmYORRNlbVuV/5HWFdw2bffhJ5t+Ypv2LNr+9gWk52HJh+o7LPml+P5eqhf8pmECPteU
iG9aPtb+GraZMf3k/hq3SH4vw9owbLYUk+lQldtPknML2oP9NgDybUvcN108xb82CCD3sXal+VXu
k5ZMGrtVnPNWtzVgzsQesV5CryS7L5Yw7UbB2x8pB71wgiY+ufke5tlohdX0MIp2CZD7Sv+7jHrr
H0hsMSe48S3rdaMqwr7jVkv9Y2strJNdZKJvsee8OflaN0cp17k8+UuI8jpRhN2DVDVXGCubvJMC
msPjdyXQMdb5qPymH155BGkAh25t7MxS1rwcqqAep+NC8TummJJ69a2GUhtYHIfLRnD+22cbHxMj
zZEhW+qilpj7bVpHm39ujMHHuaCLU1VHbslweFElNbr056xkxRUbmVGGY3loQUCaNA9tdiq08UoJ
P+0BnyrI6f7aEOws0/Hm0WvTcww3U/XMPuiyGcTBru3hJ0uv+euXytPki4x7HSVGFzlwQ+wyHXUJ
uogpbjwug0iU4ZxMsP7AYEvQVNdisllXuw6D/y2UkfPjJgzFnbeTEgmKYsUJ+y2Dv67Qqj/M3rSq
VOwF+MwSAa2mm2SvfZJv9aCv7b5vTnbrDBh+WTxFwcLEPeHW9fKj2ri9kngNK4Yzwz4ekR0gP2JV
xyBHnq4oHAWDlIPUAcRLDV1EI72NSBlDO5fTNejLPTiHeP4Ui+emYruwQ8wrjxU/jJ+ZlS3niD6+
LJNA1v5Dudbty1Cu008ampyGW1jytcht/8Jdo6w03vVIJ7rL26het+IydXvRJTit+/qYV5N83ZBx
/9TrFj96gzss1DFT9Z+ipGTgjALbHwqNoM+gezfOOdxcai/wtqfa2sy3JarGJCvwnJt0Y9zd1X2t
LiODRhJY0Lpulak9JVbXOt807R3goet0b33YNXU6jTbSWzMXrZ1AcVnhwY7U+tmW3Xrhvt/vQib0
aJteWbQpp9NLsVv8P6STBUu1sKO0jdqNGOal5IsPcwucjaX0i58gf2zxUUXedHXqdvnwSIn3D32e
9+uxWrb2uqLM9VcSR1uPRG6hfUyNY/3sFEtj7oymX6okGGWCK59sWgcBzE02z54+NqcPshmXDzSB
Q7JmJqmob0FXVU1rIsY5ZGTS5G2i9phi3Fmr4d2P6u6b8xAApCna8tmKrPJ4u+r3NNJulH9HIIFZ
FOUIrbXtt9AiYz595KRgIMZSGEek7ed+mzad5CzgJiek0CkBiHhpWo8Lbd24I1ZvWjRrG3DHAmMU
S2Zg9u/jfeV+YVrdzgfSjvfqCOKBbCzYRde+ssJSfnodE4rD4tmde2msVrX3YV90qFqOHoYtrUqn
RESDrzyi/aj2NPNzgpwq3+8Spk1Sot/zGB/9qayGtA1GD33BrWka1p0U7NNIGyEfVayt5ZIzLEIk
HfVpHLf6dUYub46qLOr2R5s3+JlqPi61Q8ePyHIiBJCiwI51VlWuGn4RpF1e2UXDzi5/bzzmiwJK
4X4uaJVS7j92nLEMnbhk4y8CZKGTDvO+QLCfuwG6p/ffSKw5KIe4nETVrdRpGyr1b22aIudDR217
ZMwPrqtpfv4EYV86KRKxXx7iVrjWobXy8Lfvr4QxrAjX6VqMmO37Ji6zsAvC+9Zbpr98q+LbGrZh
OI40odbZlSGriEMQStQpFmaND2HtTBrCsO7nPyDWdOwA5M5DH+7728zr1B+qXJi7jVp8Pdqytv6Q
a77cb+RtladFWNHrgtnES5y21dM50DvVrN+pxjnwotQtpl3SCg9uZwjGUlCkTLLGvKdQ6IlpokHI
w4/d3xjbKMe4LIQd8iF/nluvqC4bQEdwCD2zdKRWha4+iKbynawSg8UFoG2t03EnVxfVvI2t0xYE
aHyT3c6PO3FBIxuy8rnnCYXO95PcChfkgimOzcnL1zU/L84E8cQOOjqIIaIgaeqodi80QVjZNG+7
f+CsZIvqXDH+y/a2dh/JDQUQsZ2hslNr3hmuMozVYVL4qzVQi8u1/FlWVSS+dhqo4tQzFGsPPKG9
sRPUF7lcuCB9k8KoMs9bQY/CdCl7iGyPbKow0yEzz8Oy+MFyXsj7YUdt4+xc2VByBc/0wHXSB531
OwZq/a595bR8hHz2TzZNSHj7k9zN9cbr+AMtlaWCk8gj/uRYcFID2livrIBcAJSxQNWJJ9BW1nDu
ftU5bNkDsblFmbmLXH82jZqqw1LVgZt59GbINFLyvmg9rRwBcdjYl1lwX5+aisTde4/Zl8jov0KV
OMhZ4YkaiylmzRDPOuNhESIdFzPduUqz1EHmnANR1PD1CjH+M20Q6FNUqdyjAqmanQNHeNN9sPLL
O3RjZV5UB83JXMif3CSebpi9QNaVmZ/vdfG0t66K00C7ns4C7ojwPyccwg8ssfmarWiY4bWOo/mP
y3vN/KNzmMgNAcuxEouBLTl5XQGtsk+yO1A8TQ/2YNV3tT17WSPM8hAPpU24AFfCY88mg3cQyTk4
7i2WBqDAaHYfAHyRycTkui8Da4WLwzSSXXrNx8V786cxfuq8cWtStP5uOdrGlz8wAbrdXQH+wZrJ
prTQx6JcnHU8MlYJ1t6xjiGSIz2NV39sulD7e1f3QXPe+YkfsYQ2BLkFADEnVm8P9/iBQF1Gg0Pi
xonUI9c2Tl0u9aAIUijPpUi8RXnUurtPYxy6M3Zzweo+AqgJvURJinPFFI0o1AOhqMV/JETG2ynE
c7SlNXub/0LFwgKXzLYV0oa3ZwtebLa2lvmVOFw1HI27Vu/bHPCs3dTM120r6NsRVW/4eFEq66BM
VX2ugrFvEnAPA7rmX203h/cI1esLKMr277Z1GJ8BY24mNECupJeUTdffm8qDe5GL8Y668usPPdiM
YRZuwtQCut2SAWXnFU5G/10N5CSNQR0+u0Fp8kSWRJTdZvrDnS7W6DqXffzWIxk/shmm/Z5jTTc1
l5661mPjP1eOMU/9ZOtf1uDGFB2xWZ5GPhyD/sFvf9YjRf2ufL0mapi8727nTQXbIuutKfzurht3
i7oLG17qsXfxYewspETuks4P5Ur6ehfsf23N4H0wNzhf+d0vFdH9bHVLXdMieTlFYB3GyFuPt8Hx
sdLBmDWrHE67HcrvYW3di8r94DJrS77P9mzfFd4skFE9WiJfDmUa90h9/uw8AFDqI3308gJ6+q+U
puD74MPImmQi0dpUFiQzQbJ0+X5uy/g3/jsiPuqb/jSMJysc1BMcXPB+e6FPjYOkJ1Y+9rJ71Vm6
hTpFMrovBgbgjrd5CVG+CMz+2H4C8saPaL9ZHLcvso0c5E3u2kMfe1lttvmuIOtBWpo9w9F3pxdQ
BLnd9SCKCf91ZYwVrPfzMPdv+URw5qEaIHGW92oQtFekfeqDigbTp5BywXt024F19MPZPUh6zQe/
DEIY8UFN/4Jgd4KssdvwYZ/b8bLMwVww+p1GSPioBx6pzCO+dZ5uZgbQ3pHUc7b3ptfHsm42wmwG
OzwEUeP/Us4uXnYMoB9ThCmk7IvpqRey+LfAi1NakeLwO+g866emofgSk/DepOjsJ9Ts/tma2+46
FmKZU6ts3Kzgrri3e9MdYwbRd6j6VMl6c7r/WDBZANr0a5lE3hAcNeQQ+rsTP27Kv5FGRh2Zs7Zf
dgMblbSxXV9b9OJTBCONYEba+kcgt+i34ta/Osil/8UdxFH4aKOTjLD8mpk1dc6YQUqsD6RWyvfC
VlTx0TjeMSrDtt4V+/DDyZX128d5cqQMQLw1I/O6eHc+xeSBiu6Nc9Tz5L1HvCvnZjEVcoZhkFk1
Pwru7WebtdO8jFPo/Knim+li9Qt4P3+7cua2qIeOnEHd48rOENfCj7jYu3tK5J43Gir92W689ieX
c4h0lztXSxD6CQSx5T076SrrtC5Re2dJyGzAISGRV+xu/eN6onxZA3w5bVWLx1A26+teT86auPPo
ZGZwqi9hcvezWqZxxXAxbReKNWGwjnj5D7IDus+VOB+gYdurvqcyd/n7i7xiNDIa54uBgHrFkDRA
q2wBz9zat/w9NQL5MwQ4SwSosYv4YneeYBYZY2DiGCG0ZosKbANm4X0revwxg+yq49KP7gMw5XCn
wCPvHACORIVyf1rJDSsP4Hm2SP1FAkJGJUddSx95ZFTYP8dDs6HoM0F8z4u5emkQvUFLLbEybi76
4ktvudT4rUCI1C76f6Wei3QGjYuSQPkxTYPP2tTErsuN3dQEkz/ElJGPg1DYkgL8X3/RVSAQXS/a
33sZ4+mPcXhhHAtuTqxrIYTzh/KqY8MWtKi67IOX34SV3SnHM0WJ7b24yqqcK90Yk6I9FkJ/9924
WAkzNuvDLcc5ABvH0f6ZG2D4czMWS/fXaC/UJ4X/sPlq2q2zaPiifDrSt+z+IdKieYOE9FvglEba
3RHOZKnTcW6HnWZKBjZJRPswYctZd9n4PT/c0jhX7B7NdqHXUIB8t62ceH4YNpCgNGLLGnDaDoKd
xNO4tepdBCW83QEFv9qzKhzz8FlFeeQ8FB1w9NH3i+iCJ2b/Rzx21R3KrdPluaQX6J9lR9GQwQWt
q5WVk91F+2MvgjEcspk+oy5Oc8isrkqi0QwGM148bNWPcYTLNdx7ao8+JdJDcPSrqldv2u1uuEfr
DtuGa8GHW55P7gTVUeGi29kk2m9oD0dA2QiMQe35iGtYgFJY920PxcjmOSQZutveqp15gPFGXBoP
K6jdWqTuEpT2o0Rpis5ON6uc7xMxZ/zLIecwTF320Tbq4uSs7PjZzbsRJ1C0SukkMrC8LgV8rlmb
ZUVztM2sIqNntrIwqpbiTbNb3n2NNLGTj2Axk2amMbtWw3JQLATvgd1qeTE47UJEEeruqwcyENPS
rsty8AonJ/+8Bcw8VlB/zX3phSpP+bmr2UJFc6L1F7+REgw/WNbfGsOt9bZNnJRfc2h1K/3BVjP6
S4q56KxPArIdkmd2KtfmJdDKnh4HFF3ngpW6d04kaEyQ8t6EOMOT0AwYo9a2qx6DAU0PKHK23KOH
dBOe2j6X6r8gkM2MUgOB/ANXQy5/9q620aEXx2FC4q4j9aqpBrt6XDtcsAzO2THjHCqMSPlpX4MV
lY0mjavDtYSi8O2gT9MiIu7ozoLcyHf8HpFbZcJxK/dXqapQPKB4bvx6p1nM22OOxBW94WzBYGDJ
sifvdu/j+rkFHWZ5Oqk/+Rk3ZZgnpMtv+6XbMOg9zXE156j9oUt/sQv+0TLh24qKs4j0tm6HilmZ
JzOmuX31QlqPXz+xzYMDeY8skAoZDD4zIDaYTdOTKA2jkKQQY1PEB4Vu4fsnfsA4PNtW2EAq40zW
7QUru0Y9Diek9CRY+qIg2IkO2v9ltZG2f3s1a46PzaLwrBxxFg85kidmqFt0UD7F+tQXFEHHgU/o
2Gmr2N9+cjd2bLoXzvaIKltXE7Mi6Qyu+zVYgkcknBvhiMONmKf4FXi3RkN2Vk79is/GX+9zw+Q2
4aQTfZrz6ww19N9tGHJwhRzgMRjJ5/ZHbfXu+OxDDNVPuR2hi48MKab/YD674upF/DW4lUrQ7cRl
hlJcBxUs5gTDuOS/SeRepv+msffni3QY2B6hfMucZ7bYxpMO9dLdk7QgYqbtrGY/q3GV5k7IPM9T
OwQIPcSL53pfuE69+kiM/rI81/BMIpuZCOJpldiwky2MGJHhRkbBLiVNOdPAYtyPonCGgIfUIXUn
tZpycVK7bnn2s4iJd/GTmlGNEv1brK519eOx0kvG9eIgIExVWIk7Ft2aiFOAVRAI2w0p61wfgYRv
p+hZl5beTurpzvNMPCC6zqr20jH0xKaYlqjN/iFW5AdUJpryH8GOTwT41nbNg2g2GZ78Fk3ofVk7
NrZhbOC/3+RhuIJ1wvd1t4AJmRuWvNUHlgSO4ydu43q5FL3t+pxyuFp7kun8GnNDPKj6uPGl6O2c
++TY/ujHHnnBcXuvvuvzwYITdgsLBeAYMRUen1RY1/XXYNcFryq9vrO3aR9ilc0zCqDOUZmu7X4Y
LhKbUTedWr6SbfgIFPP6TwvvirMxpOW1f+4jf26Ddyd38TcnJcsZgtSudFTRURVjG13lUMj/DCdJ
fBCtqePML5TBwAybb+2nfHWb5Z6IcqywOx2VeQ7xkuJsJZfmJVyMTUPkNt16WFpifXgzZteZ//Qk
r9u4FX1EhiCrenaIPOm4n5ruwERU1Peh3wjvM9x7doGy5EjLTA4+Cx2SgaO4tLCrY8G7jIEX5/dd
GNjMJFpW6nlXgfe6Pbqclxy0cI3x3YYA0F9AFzQC9ujI/mF0hqa5htyziDkLYkefgBEsMQ/TvthZ
IJnMnlt3ZdMi/hh3Kn66omEHPTPKWDhnY2+Da79PhvP2bxm6fflTNiR5ufCoOGhVgu64z9BM7K6S
iZmbADqoVjBCKxsayqNvmC84tJHLrK6zGzOoOi5scxrupbIx3JCR1ITzYSYjtXqREUK1TNpo7YGO
kQTbZBNTFf+eCA2cC4bzoqxKwgPJzM68qfYW50hgf+Cap8jXcr/gsB7kH/wRCB78FK54GQamnvd2
BExdpoMo6Ne6ZdX5K8ZtxcKBhalFnuAVBnDuHXZj3/F8uQ2S0V74BWbRXKyniQr2n78Ho7p6KieM
QphAo5iEYzz82K0ynn6VAqzA41xr4uGKIKQEI0kEsn7C/eHl9DkN31OZltGC3EnBMwaHtYia5kSz
PmCDaP2u/dsSJFY+B4RedP9BTY7lf+5y2+mZzIp4cgh3YLaNOq2yRoxbo4+HEw+hmwqn6HzGsZUp
PvA4tPVFg6n2TwE8QvnS2viusr32QnlZtlpRCO0kQLUXt+p9WuYQVyEWz2j3LSRkULvfRiruJKL2
FIWPWeahM1k7KFHjHVfxZk6lb9lFn9YGreCMjRNRPr9tbbuzdBPI49hN9vcm27Z5AdP3ZwOjyrt3
7eC5rrXDoJRSHTvwr17HUf4XSl0vImk1RHU6QoWFURrkQzj8sdYm37fzVhSh/vAleRYyKR2CnZKC
1BIyXtB0GORHpmh8onz9iH5rddYgTMeuMCYbkF7Hz25i2I470rLXnyAXRmK24P6x31wQG24m4VX9
lEoP/OxxcLYI1WuzreJkEQ4GDeMNi2CWZDd5xuXPwWoYnqNWRaNAYjQK9TNrnfoGjiGRugjq1upc
bGed6lNOvaTPfUi5X1MB1o343Bl1QLZWlRX/9HRPgMOB8WSu1kSHXt3+o8QvAHeJn6Vr8dFj8/vN
VeFISgfD1lckIO0eathtCi40VPlcAGBtHwUMGJkVgus67SMReH+5X0brtOAxI2o1rxhom5JAgCpx
Rz8fsyqunPER26WojpHaBu9fHlqhmQ+e1XlLVpPeVVOSwC+vfMAimH4zvGJpsEfyVX2whcdEKMF5
hxd381sHzruoBHkCOkLREJZRBMvN0gwsoc7l7N9q5mJ4F6FZge59XdVdpiYVlv+pnOMMYrRY2+UN
+3W0nTjjyTWnAVoLAsepD+2bhwxjI7AgfYljD678s+0yX6x0aA21hJ4ML0ggzRa+kXu/1PfANri6
a3PjA6ZQV9256rUFg8KuDdIa1Ny425unYuPdpIpguMNWTEslwnqrV2pIfFxfZItM02n08aGdVby2
veJJHsT6g4gJFLxs2GYGM5tvcBmdJFVPmbJV1bG3TCwQxqcmKmh4+VUv/qnzdQBNCcjkuPjK5jUH
kO+3AqPdkjutf8/3vm+Pei3dIfOUMfEfPKmcWKkVKcVulKJytreB7bef0GDe5+DZK7fYAFxU3dfa
Zxh4BDMlmcF3tF3e2Y4UGMB4zusJfkQxg0pZXNTu96qcnPkn1ec8/nQW7NjsDOaqWu5bS2AApRAL
p3TTmMfbC8+7nKN0o6rCVWtCLlBBH2VU9GY1eC2i0ygaXUCP5vXOYqpWkhkeDfE6Z2Mzb+qH43Zq
WYBLl1J6iA8D9CY7e2CN5vOMS6xWxBbtun+yQ95syZh/3nmEh6ku1x8w+KJ83mmft68GQkX89kma
W/80BQsbLz0Ha7VDmlp2/Juvtd9O2xTAQ2GeXOsitbpBreB2Y0RLbRlv2/+SX4bViWLNeA5vahjD
iCOGlZVwE18pBgA8h6MRY0IGhidi1EcobW5vLtxgvN+JMJ6nI+PGsJfwDbMJ3NQjN6Krz55xh/qd
3Qo9ZDm0g7/+i/di2v4yErDUX4S7wHnVOFjD/0rdLM63tY6zaRJEUa91HlpI6mU+5pY08jRa1cz7
PS+xCSMuqWJRfmqvPYkSh3CcBtwtraWq9tQy7yeWwcHTfkZtr7zTagoZvfQFuSh3RJyO6rWRQ+Q/
TqPI5euExFr/GnvQrqxc9nh4tFDjgsQVXs0OHvr76rfP8D+/+ODT3CPconZqWKJdHazSYzWjjQTk
ve/M/4NXa6NmJf3Elbe/AY37fjVb5E43hHJjYdfEFYLg2bvG6+7ywtrbn77f+vErnjb8+7TJjSNT
e+BEPsd5HdjnkQmXdwx7TqA7xXMxngh/ciF9BosQ4ahkP0W6rXjOr1s1WsstZGCnB/GJZVg5lLbR
c5/hcnbvHNhEPlV8Ka7W6jRFMdwMsvey4+Txt7C6Gh6wIEgxEYTdBVlqdHZyqD0mO7rYK3HsEG98
xZ0LTTambO8owb96PxLTH/JiulYfFsyTpPNvo1i9u2Gx5SrSHR3r/53aih0Z3rfGh4kbePfrLYHW
dMX34lKODOyWDPL1BEa5VI/+iPWGNde7W2ZFOxf+WXmMrkpiKOgtrvO6Y/LCp97rG54aYMR+4Ldm
bTTFdjeABCzF6FxwYksvk7voFMVHtxMC0ONgix6owaT9bHDNbdMROz7hEg4nq35Q9RjIrBxX7Q+Q
JLEV/KZUL8kVwwVMSzZ3gaTPhJFBr4a6Ep80EP7KEw28tB48D7R9TkEvC9K7K4wcpr6P17KS9Oay
Ue6nYFblvYwNB9alXJE47iQsMCZB7ixDUklj2+ksg6hkllgXsr5qlNKazKKdw4xglpEZN3ExY5nt
/MH4xZTBNp1mIq/mtwmA5Ha+9W4YfHQb3fs3wQnR8K4D2WLmyp01xH4nkVA/MNRYJJkEsLQfpo/d
KRtpn/tPkIEth8MjraT6uwyWGV4AHwWFHBZFXmPoC8e8iI0kY3Q0u9xTcMu2e4k6fUNY7NGm/J8i
jWPSBO0iwiTux3wM7su+Ba6fCrCObFe10aeNmJfq6BF64ZPRMMFf3DdFiAs49ta1+9F73hA/Dc2O
+rgozc+6RFRvdspSN738Wkq+3oHax+fsPXU1Y6Zry2y8Ofp893F8aNYi9k5FGE2f8y0MAI9nvIGS
GNdefkdakeZ4ZdaH4EQvR6oL9TRLBO/DASfgVx55FbN5eryBmt9Bd6g/dtIJFio24NmGwj6A6IRb
yzESwkoM4rMl21S9IU0p+Y5mjD6a9HoulwdIhGW//cOMUPslxnniSMVEu7JjuU1PdjkVTXjc4t5m
CJ0rl1Uh4Kx4Woy0XDzto6O2R+7NHlFKKPwd4JZ9M5sSsb306Anqxp87+GEXjKBmrlU95rE3igOG
UDX9Xrd5H85w2311KKqAAISIcgfSqCoWAkHZPaN9P0oYCrQILWMcrdODV7pt/L4OfQzV6w2R5SUc
X+VI/+GQ1ZMwGlt9vDDRyEeOcJmmFR646H2XOO2xWlY5x9qxsms2KU1+r7CT92MoMJj5hS33tLfy
NvIeC9uh8rg03sju5mDsnW14hsHRpf9KY+Wyu5qtrKH3VseWu1zWqSWAmoktQ+ii2+KQOVNduRkh
eZbz0nayUi/+xgT8XZGdYP+yIkTQLCeopL3DS0yeq7FMH+VJUPp5QLRCOESPi1ZNd22qucciWlQe
W11O5eYtLFOcXJL3axDdrYS07W8bS9HGnbqjtfdlW6uvPtYDX0Zp29clikX1hCNuoBWcekqZVGIK
kSdhBgTiBDgRk19K6BIgAMpdSU5BB4VRYvJoppC2FVtBPu1HFGBmqBEMP32YqAJvOpLpZOInJrtd
dea0QZFi3iec6LMfqHp/bdPoMDXk24P7x4jIRAwXsO29a7FRLifY2EG7iGNkuIwkFFp8ZFqv+mIw
n3ppzT011oeqkMwzQ5YwOa9tDqmkDqGsi/1TEYVBMBw7onp4BaDvnEfL9aQ2x3iEMQUMLGvbORIW
BDXXWSaan3dUKeb/QCsxCJrQ5F6GWwFsTjJFW52dSqmufLjF3kzHdto3SKaZNkw+NQwFrOqib3VZ
RSGBKVCm2qgeRgl2M9BRcWVIRe/3OCwxdgWIe1/p/+iEcUseUH1u5JUM6nb9MS02kWAZG9lteUfX
v1nf+zzGo8sqv6l0ROZ4a6NZGKR7vtF9R4NI8evm20s7lFb3SsBLFCyXcHe9ob3iOlH1IwadOutp
vptvpuhMmJCtgPAUNlTCRBxbv9lLoGlfB7X8XTGIcV8W+/LKXCIKT1bfV//KAh412VdfuyFTV2sW
XbJzfLmZ0PH+0+Ol+JcbIpvYIES8WEJL6d413jot/1He28+FJysETV3Gdupr7EoYoEbnaZ2ZUWWt
yMvmIiJHZl27lS5OzXV+MfYN6wBcNuGXzUi1J2lkIVIGcgiwcsGwXP+YSByUjyW3cPPH4Ou0bLry
uDQMnZzZXd45Z8PITaygD7aPyWxUGAmtkt1mPaO5G5bq6P1xHvAn4ljcJ3OwJ3um8fHMrSPwep/t
zfiBoGnLEXjJWfGYw12DzWczVzzRGGExhy9cPNafti0hwDH9uNfFD8v/cXRmS47qWBT9IiJAIASv
nu10zkNl1guRlVWXUSBmxNf3cr91dMS93WljcXT23ms3R9zOXMwn0GCCZ7ThRrsdS0ECPiMDlrDs
yZHWfW1XsUOzq/9NooaBr7BJvWHc8TE6gEEVn72OqNmoGnxnJzmatrwUUe170M9jLfZ13xfjNcfJ
2D5LKtH8Xxhwh+BXqoNRPCYRy4w7h47T7i7HdAAlpgq16H6xwgzkGT5WdTF9u7BuD+s4xnsD5vUY
JxkgXf5YpzwXVZIMmFLTJvT/4NSrO3fbFYDhznhyVHHI/JXsVui5sfPQ59XEsltbbjwbJN9o/chK
qed7jERAIeb/0+LhbGdPAVZRiBPVEK+XWDvh8OXwtowGxkWWmmxV6oz/DfpvvBHLG7ytCQsKUh2S
wtSmPIH8Vp5Ll13ryuww5HnNEjbWatnzxS2xJiKBawJ5r6l0XG5lsJbYv8CxsSHFppvU0y+fhWmA
+yxife+VvRPcMUaF7l2KF2+8c4hDBfhEy6YcfwVSts7FjXHps36Xi8AFF/dTdxLs8OW3E7fg4ChQ
kPN5KEtSpyZuykdMp0vNxOWrcu/JjoGBuWbmVInmNYTxAkSmxPMexpxTuce/mVsNBuVCL4HZR1W9
hIeKLXXwKoAgEiIsCLiaHT6R4ZtL8zLvIm7hBEqL2b4uTlGwQRWzD2wpxSr5INp5bW4hjfCJKvJp
2lc6Ted9jwRZPM3JHPs7lzd69mArewsjzMXvnLzOQ4o1kUSeh/15H1bSvrQFHuur7wDkuls4ItG0
yk5cKrJMjMgMHazKV0Vk6pklHWlOiE2uf2wFyWmM52zMnzq/TM4VRx7RpBGX/CPvnrzfRBxk0elm
fwk24CaMx5MQERwLxjAk4KTyeXjEPFv6PzN8iZTkaEDdj4Oz1XaEuqa2x3QMKi1rARUHFeaSbhtz
x5bsxAxTLwUlfdHZeU97LwUFqct1n5NxDoDSbovOHSZIFo4TM1833n+cpxXmpJYQna4vaY6ZNTgS
JMvGncc2bN33i00D1ppC/4kWK0y/XaK2+YLpSZA4V6OObl2HgxPzkLLBIC1G0NVgbDTZdKGEseJL
TwTolOMqaxVCcm8ypzmti1vZZyAepKm4W/f23WZYjCHT1EVgH5um9P9rfb/5RybUlcdYRumDnzBi
7ot8ZKpya+4oXJW5EmIP72lYJhWWD58SG+t0SBm2zirNIUgPiVMBoFhzn/9vUBVuO2sdDuUhwcPy
gi2+ILxFivgKQrAhPY5n2zvwd/gvRL3qb88TZX4q+HL0oeo6yU4BQqPdKIYU58K/fDkUjlrzVyOX
/0e6GMcuiUsh7A7kAY4gLq38cNkrhYgVc/bjV+H0pjjhfhwRRPaat4PqHobGbd/5i/rgK9VlP/6R
GSsgltpDWZ+8fOqac1Z1CKNtY9Jkj4gMHyWNe3IJniUMjyrSlHsDbQILepbr8Vlgabcnh9U0KBOv
KtMrj1b9hzrkKjysXZ68jKwC/Z0JmK73GmPUxFNA9JJ1gcyiHThUrNUpDSO4WbredetvWw4y3fJw
MxXlXA3bvaCOofxT1hVQKRZbSV8RkK6lKMTOdZAJN1GMr5LEWVtN4Qk0cQqAIyoYC0kTGH5Idk/T
WGO2KDGt3i0TO/LfTh6Y5SxakCFPrpsm9kaJomAVK7epFNCG1mPAXFsMrZvC7VHgNjG5u2I/lrmD
Aw0snHxI3X74x77OkX9HyKafXe/lxSsyME4Qhdr8gD4IODZaZ3FGK+Mtn7audU5sOaO/rJ6qS+xA
7CKVEWRmHyilnvGID8Uh7GfgLOQ/PdjL4IE1AAHKpLdVB8YOUAthany05DUefVKurAGTNgc+UK4O
KT45GLGdkPrbd7Kj3TFh6W0ZsUrwGkAKjfuQwM0pzk0sMRgnfrrKSxvz80eG96LH1J3qZjss6CsX
NoZTxURlwPRNjYfN0fCi2RHzHAwwAjs/CNyZ07YBAeZhm4rU68x1zBw6Hpj/HGCqNxJBY7mj4k11
D3GZ6OSY9ZF71qZqgysrS/KVfXnDvnC1yt5KVj4w/7gtiC0Q1uhoERhZ78vKIwHuUGF439aqfXQp
SK621IHVf2ceHDTZiRLxkC0exRHo6w6lJRrhduPltReyEcEMsitrVdJjPMW9OjEJIIxOc+liOUM+
ottqXrsXTgPMvGue9csOltGK1xLh2Y+PdmjXh1pJ8zQkc1Adw5sgHiLaqGO4mB5ia0w2IL9rqOwK
/EPNF1WekEFSLsnctbx96/RSdZfIsHbxPjzjyKHdEy7MsAKQNNG/5zH0imvZE989MrXpgQLWMPlr
UdjuktGLzHGYC2h3PsGDzwxfOEIpd+aPEK4HVz/GJzoyQt4TzmkBKjx8TxVRmiOT5lrv0kJyFLKW
JxKelqHgJ8bsHNylcAzd/cqiy36DQkHT/2PbpiZK7SY6qwAOmsSlFpVYbpTikWijO5d/Uuk3lDfD
m0a1HBn4QzjB82dvtBo508tyL8VL1GTJYi0+5jTVH1Ufr6em98b0s3LXBKyiAJA0HfLO1h1JC5y6
u3EOAVL0wvP8jfCn+AHC7oia1OISOWDDRTNyHAesUOTxe8OF3dGmROK0JCzN62vFXr8M42cOvnaB
EtQs5c4HGBbv0f2h9nazAJ/DE3JxiWN2p4nuyofI5mrZKW0nCmWyacy9F6pIpvLv0rYtCkISGSA+
wGY8/xcmKioQ9oKrUXMWnQI1NdRN/NWivMR7VnJswfPKiPFk9EBMPErS8UIQTUY/kQX78MkZb7Mr
0Ilut8T4xlFTxuWc81GyGNERvGjsGflfUYYUT/MWlRb9oZ0fucMv9VsFc+6/fiT/Ry7ZVOAHhFw5
Jvu6L/WuzWc8xSSEbHoNsIKyzilmkB9CY9I5C6DycE9ybavjXMaLPNimq+xrLigMRUiNI3Np4Zpm
uIRE0h6jTkuStoa17qZYsdSyC4b/WrKSRNE4mTlb8GNFwCVSrPTFAb8Ot001L9VziCRudvkgSnNY
MjECRKlK3p1pFM/j/WIKczE862TN1OoctbmV6Y116z4nbeFE+8KX43VtVw8f+Mov+67CWUpiumnH
c+ETxd+lYiwJANgcW2iSeEigG7q/DEbDQfXXhRA6N6jV6a512pKhqycGtrfO4c14FBMXmY2yspC/
9UDialOy8P/LKzZ9inoS+EeiY8WzMzsBHISbWMTeuVs6HE1o8M4Gjgfa1Owt8rcKb4kVnhVu7qQM
oa20JE131muzpw5AAf/8NKW/esrk5h25Cq/6zZ599DcYA9cHqEZDumV7pPCbsrmDy1VJLOSxEgGm
3oGI0cEjkG22kZ2c32HvDAvWCo8r3FiAdCN2P/xZ7ERg64ZrwJAU0uFGg9z0AMueu7JHS+D70qgB
CIjnY7WCYjz/Dtms5o9V4aYjkWUHuCFHpu6Gp6brBKF3ckfFMXND5tjRmYgjUOxVoyOsVI10S0+M
YIkBSRO30/mxa3wz3rdMuuOpLef0z1RwCLNZdZe31E6zvx/tCs4pR71rdyyEmGmgabvttqIR5gQ4
fGJbnxXjW5zmMjxof57Hw1zM7U8WM2jfLsXDS104EkD1iDkP4k7oQ9bBRjuTJV6DXxUm/2pfltYv
N0tW8BAHFS/+DTf5+TNOjap3VV37xQ7ow4TWZUR0rNcmJxBo8qtObfU+gJzAJFnX5W+Mhml1Z2Dh
fngCjs4d+CL/GZ2/+gCxs6LmibS/RNE0kjDHiIP5bbUzYcpkWf3qAXta9A9FNVXnAOzbfMFk17QP
cSjr89gbPKUAI+J3gtdA1aeKWDXGq8LYh0CnROzzEgkum6bC3yMqjHt8hZZ8WDtWrHQogTI3bFeC
uReQUfwvnCZt50PAfX46FEaiPCQCHvfBUFiQbIFQxJcywciyI6dYzqdy8sMzgMThCMJwIHwwZzHO
7Znh5IFspXb3eWMdUt2GLgvCcJjSBXbbY+5nNOcMWO24+a225OwplRseAJOt715SCOc+axCrbgj0
jkwipAB+wAm47HnIv9BfXR5Za6ZYPVRhkTgvSFOoR9Eiu+Hihq3fn5c2rbpDjhHc2RROHP9e2gQU
RcXEB3x3EcSxwn5J3RPpSG6/cY0g8taWkUR0dxYlPwmbFxFvjx7DhFtCbd71o/KSBgu5LVgQ+Vah
G66qrvXOJJC1gY6nw/jliZjrxibps+F9ohOM3a83dLtxcFT+Ut3Mwpuhjp32sezokDoOFWWFZyKh
jj0OhavAhE0txp21LbnP9j27i+2Kz46LI31X3XWcorr+6SEePM4Dt+5r0oGMxYKKT59FTAAmfDP0
RVhf2fADFoNzN7W4JlwO/9mSgNw161o8l4GqfhL+xte+4LJDxp8PkqXlNL2BBx06Fo7Viv6rLNB9
mOfIA0biB/dNrViFp6asd7laI3MKLZ4tjrUy9i6ditVl6a3/IaNcP1BfDFjHw9L2kbkCIlegBKRS
lpjLq2V8gv9CwLy/xzSJZp4uGDgJpY9es/Myp1bf60xbxoX2wSg75j13cm6Z7IZ3Bn4dIWIHKiJY
FI6bYiCasRUBbNeNAofzjnbLF1zYOuFcyKZlODBdVtGulJMP2Lhxis9ehvM7GHN2iAbk2wdeiaS8
Um3n9F9hqijLc6esO7CzqNwHAMzyvvaRG1Aq8+LHuml9zbqqK/71wnc7OlpYSzPoR9BOKXlAtGIe
Bl45TXZA4ZqDtf2cicYRZdF8byes+8X7QGlC+T4Ma3sfof7q70gGsn3CDzX/N0DtK7aVt3q/maZM
fYFR3Wm8EHP5x0infNK9W2LQCwVkOVu6McZ1b7DzvZAuWSJuNGxOhtjtuuc4k4iNim/7aqci/xn9
xHX+uERlCSyqzqoDj0XCXYbrV7XzhCIXhEQYnJaeVcAZ2s0UPKPDKfdFr0wiHL66kctd5WYielbk
5v0djv6lvHiNHv5OXuya4zjHVXNHYWSFlJNL5Ml6xne2aaN2mVje2d7dzSJku7QZpLO2r5UJdPyE
/1Ys/E/W7r+mzOPgImQk3E/yrONLM1TJfOlzPSkiEZ7Xw3vFm/vE3aRK3gz5hGQ74Vtf9h142JcF
O2CD5DD257hg5/7aAOila8Mf5bGse3jgzPcQl4gnFDgjvrCphfI+grybb6YIvyetYpQunMoY5yXJ
uyIuD70bYQqLkWe2AZzoPdBxKjnHPHD8p26mZfCaWDFgvWrLcdmigrFW1HO8PGc2pdSL0X2YttbP
5Ve5dF6TbpvU0/NGm0Tjz5Zw7/CotBlJH4YCkIhd4v8LGlYG9y7Oq18Q9wr3mCBMKChCYniRMy+p
XZg1YqVcxBTDXwkcDakvZjMDm5YPe6/5njHX9LnHamXtG7nLC2Tma9ay2BNSj8GnGtrR/xMxfZ57
ChJYA9JSU/74gfX7LYNOQ8yAXwR2iGSIL6waPK71qzbXfKByckcsLoGz2nCr2mYuetYGal73VQde
hl7fdFKSJFbtn7isgUR0a9DlKFID5n9wvutfJ/G5QYCFDv6umrTGfTqPFpErKhM0gIYrTduPgqsa
V+FmQ6MH4xokXlwDU1c53FrrCTodGE7Fs1QFVf9I1woLG4TbVG1lOVtIpj09jx3m8w5SUknPCNes
5gYdxAx1wg6RsBQbcUx4Ofw9pCcT9lu6a+uWDY4n3pnYQ0j8fg1ZrCwhs/iZHDeC19J/nsVUDh23
a34oDEgpreBKwVGcsKfbuFMyPJH6HHl784LMAEdG89uMzeQH5Du0hjifZsvVwYUPRu4Zp7O0cjl5
DMfLhj0Mac8WbtNzj30Vr2AFQ2XT4hjydzAhx6+sXGGKlmyuqFoJdFjc56sCnaFIKmDrlVPzufYI
7jd7kQIuNeuXarXjkScGIA/MA+e5xTOTMLAV7cWPY5dYpXQEtOByDP7zY5e1huP71SG3pfMHez0u
L9nFxeO4GA65BJSXYftbdR84LQDEqoIuMnahot+W5rYz9gg73OIi8EN3sb+IDyMy97XXU1PvEaTx
X5ejFnwT07T8ZVGi3yVBQAmSC6lmI7Q/0sDD5oTsBOQ9DQYulMRU9frVlG31Zw1FBk0UkYayPB2Q
akuGIWFzV4YhG3R2qxvPj/RLNitcSNWM4ZY/bQp/LEzVE19aaLcZFI+WHFyeOwc3Cw394PZmttVl
Zp5abURKwDNn4YDVbci2vo0B8dIYu1Zbj+vZ21iH7ROvzgpAoeREJ89YU2wf4rr+0O6MZ37JmvXX
qENMgPwydbZVUxg95t7EoMBNeyQYKRxbbUZPYBKFtNnA20kI2R0Ski/Rlk5n7XFDKNiA4/03H1Mv
1m8YAoUisIl7OkUwBC4vp+y/2/0YZP3qLq9KlRKcG2Yrxjg+b2a2lN2nran5CJrRIedmySm7NGo8
tkItsHbh9Uabm93ySO1MHZOx7Qi3F2xD8m3B7/kM3y5qL7ZCDt5kcC3Iy2YR/taZ3MvXLMoZEzwI
2OepFOhKVZ1EPxVhWhgmIcHfgzJh9OFZzeK8YoZ9YcfJf8TJeiuwyXt+mM4wGrVfGwXro4e6t+5F
lFTPeepl32a8kQdJ3DmHmtdOtu1Mz9MFDSd5CD1NnpjpAbGQD4K3sU1ihmmVxkuzXfLbVUTXNVNS
JcIm3TeT37P0K/IWMwXdYe+4S1HbCcLcotg27s6ThzVkN2A0+OesTvqPJqBOoORH4pyEev01cQ6O
27iv1OeyOF2G6JTn74SD589KSxERAwvGxwhYkrtt/Bn23uTy1trkXGVf495LWOCGI+wgJGwu/X6B
ZZ1FBDZEclWlvBSqb37Flq3WJeHD+8FGCEcEmBxX/LXM1EVhY80PVQMdARPAMO7rMVGPobTOuO+l
zq5CLxzJ/pIUGawOaR6nvo5+bM7P5UAgI3Y2dCgJvQceicA4IVOwh0b9pY4g5B66mgXRaZTL7O+k
7ICsIkZ5f71MeTj6gkX2p3zsk+dS+2AxJgz+2W6BXdxsm2aYoVJ1uRtUm9kXgofFnYMLiTPnO2b9
FDODL+UDnyW6dU8l5Bnpi7+AFFA6HmranLhj9Yu5awr23bso9i3/Dav+Vz9BTGs3SDweMyOgfsLu
BKnJp7AA0t7Vz5wEkIKBufWrwB2lDlEPrJ8oEDuT7qnqsMZuaFTi11uvLdAJVOY0uktlHv1xRYfp
22+69r95wnlARUgzDxR/DoA9f1YPMkqw0Z7poocbHQA3Go9Vg+mNFbWPkx9HRy2OM2zv8bMiA9AR
RqZhYYFMhHOJfpkkP+GtNuwSMDFMA02wLqPup5KWHf3BcouUJ3CpSJooavCHUbJ55bRZtJzQmwld
NVNnTwXFCMyGqswo74rJZMvMb7/zLuyifZR5FZDlNsz+GA6mbwVGGN1+aOKMG3bG2m6pBxKrHfvJ
v3FswjXZ6qxVQ3NZO9+PziyCDXnbGFstH38nuzG4TryI9D/qeSy32qEX9a0SqrtdZcC4aa4UJh7j
38rDMLZjKZtKQmZIMkdh6uzqa2zH29swB7G/WoijWUIAJDqrri+2a87OYawyj8y/n8zfaNIB1gPP
1MvVAjiPQccLuuX5cBs9YxuC2Tq1L5KURRuS7FF0feSM7gSZU3Y053HtuvfSLfjnqKOw5jFfWIhs
VOVE33EC1YqpjIzBpsZzXT7NadnTyFIm5R/FyjU+jWqI3p0umi1+w5A4ja+b8b/WBmTENPRIvhgH
NC8t0dzq93D6ou4Y923zhm2xk5uRsRdsRa00XTlpt6j3gYbDtxl2N2YCP+7tyVt8uNYppTr2GBOs
NnvZ1K7eDWrwH9B8xoGjgL1rtCGvVbZ3s9flw58UmdX95+BXF7wl+greDsHv4+wv4VM6s3H9ZfIZ
2bnwXTOfmzLSBMJBpzXVlmVWXn2P6J1Dv6sz8sbMFDYljrvxSP05Vy43/LhwSau/0ziAAORPcapr
Xq9+DJill8jJSdHKuz7CgkmpUp4UmyGQhmopqE69eIyS2xhoKABYAXJmIU44vywLLCDzbLfIbhlw
Lqwhetkbt0o6qN2i9OdHjpZM/5MI3d0pYHFL8cfIVn8DRSitX8m3N/bFK0L7YrGwsqpapogfeBNC
L+RZzWeo8GshXle27xmv8XjK3mE7x8uvrC+m5up6gxD3GVXgHHdFEQBTIC+Q3I14+ag30sTh9iok
nkT6uPy/AFV0j2wSCohHpii7naHKm1FVorBs2LUn/WM0dtae2qrp7ni986ohbzdPf1mJUW8k8R9h
OrAJBrOxFt17aota3c+ljOXOHfl//Ksaiyb4JFXqqWcF25VPG0sya1dIWZiHaMYaHznEG0ZrA5tu
j1aUuId5HNMj03iuttUsENp5/MZmo3Hy9t94wlmEwjnC85jYmeUd0B4gkmm1TO07aSlAGGnUJeMD
kkAj983Ijv1rXPmNVHxncHwPeBqq/BneGApJEI7VB6bJNtwMrZ0fs36GcFSv04pFFJ6rOvmVNMsd
om4rPprerNPOkR01kBt0bzLdc+J6xX+IBYt/7shcDE89BXjmo/FDHhN2Kaw9JI5sHvq/M7oufiKl
sWOsXq+giY547anJnLHrcCmpqVcARh8QnUE+MnfcSLl2aZw+wTPtFF307gPrIvmKFSP5ikSYuS+w
DSfwX9xyL0BpOvUw4kDprxVy7ZHdR13jwse8cCZaAsRn9dhK/gHGKVFzMD4L55xPTli8MTBilAfM
X3XutNUFQZa3SHV18EYIzAcnyB6OCB9GSGfbA7AgMEgk2YV1DkPgLccLER4Z990T1ogqekP8o5PL
w1eZ70xoxdOs88yeJPCD6zyn3lsSlwQQHdIC+3Ks84usXXZvaBYpeJVcMyzFA4/+dvGn6rq0t0RJ
OKKdPWsHLf0ykL8h1UtchKzBZKHzYCscnPOKJzIjxejCJnz0+5TmSH/tZ/uAjIRVk4bv3P9deqi2
X/ymCrnH6Inlg5uK5BU+Vng4f9Mcj/FSsVKgy61S3aQprbdsLBhyFamIjQp4N18ES672vm5Q70mG
JcN9GzsxjkAXCJ8ikRYTT+2Q70kggJXOYvTgAbPUve/H7Rsmp/qbO6xKvmP+zO9R9Ww0SyFKlJR8
rf8j59ZF7MsqgYa0LEuWnZcmzZ5xYa/pbgB/0G9HMK/QS5AP7tn2dghzfEt5tW1FcTuOJGmubeto
sZNF0OqXxJreOwSr5p46LHhXwafMq6X/y1WPMtIyOpRxzaJARhlKRD0t4DwS3ca7AFGJpy7P52Y3
8T52PiQr3fBzGJz3lMQNYYrGOQaKV0VQ8wlvKIYQ0T0NL+vE6sZveK13BIwEI2tsnOKhCZaVkPFQ
5siTXYuiFlm1XAdBTTVjGihzSjhiPZqV+ELU3DeV273btjM3nNvquU8F22LnvgORHjxBzi+D48iv
vTtGll/cRyMYrzaDB28O6Fw8lcdikPFXlkXqX4SFmIFgjae/pQ41ZQ/9aEASAHR/7YZQU75J906N
HadePrjX4umw+eRdgxqrFA1fc8Yw0hLVOiVsMEleU1eSnT0jgQvhkCBGuua0LxxzIhjfCuOCfb0x
DuxjjOkU1GmLqLvXNk/zbYizsDhWbptT9anbnyqu3IZ7tmMwTjrx7J9ShrVmLzH5X9sYWX/HZt2d
WSoaMYNYJe2Nz7msHifbShQkSCnuB0QcqHTQqrkCTkqL9bqsBbBez4/NeNJhb9qDdVm6Y85pRbWl
9dVzTiXZbS7ofgGjS4Q4PLdUM7psBBUpp12CDPYsmSMhisI+7nvMq2POc2id2v4K/t82U7RLTtRW
UPt2j8V+OTMJBdm9EI355Gaq+6PwQgkUoR8BtKci63fEtAypHAhqBz+s54OjKAnZ0KVrl4Pu4y4/
6xzPOyQUL2bjyY+GLV84q+WYoC/pB48JYb2TMpzkfkiUuPV85FPRnITMgqdknALzJXNqpCkPsf14
RM1VHwklYtDYKvROUtkRUDbA8tQV5MIZZq5LQsA4UExUQdiGjNtxlobmObBedQ7CKnfA3Pr9evBY
jpmncFr7fzG+VyQMayNP3/VNanejuLGw2S6tu8lhWX/HthZ5w2kIODxN4PkpviFw8VSJyOQHj4Hj
1mTSFMFni2me8PmSO9+e75JvQ+kJ9B433ujn2wn4RHVCflhfVpG28XIUxJECBmwi+oKvY/ZR5v3V
ce6wNOEP0Tph1ExDBx0Wph6xz64sDhwnzhMORuNtm4GodUy7XxnqfRQGatrWGZIC7urO52Y61uNv
20flnVwwam1jdu/xMRz9sIWeBNsnZJRUTLhbq8OONzhxAHXmMu0tePtDXgRzDa4YSWQFO7CiZ4ZZ
jPe1DpfS+ZXhQbzrxkot2xBejj3QJEgRauvgG2CiZBIGbLQOv1ZCQfqAFQ9E8jCCKMI/3DxzwLmv
VIQk63PXKgY8tM2mZlZayJxV5sZgllI7gBCq4ZPiOkwdHj4iHLF18p7ghPuNmCgKvsOFBQbmKOGf
Gh3pR68Nmu+mvtFD1hZmchvH1r8WTs/Lf1jFAlepaNw7bTw7/tFuHptnlwDjgYHZcKe3MqzfPKNl
elEI3dXFZVF2DHK/w1Kx1MJ9NsiHeD68UHwH3u1JySMx0/vXyAYOih8R87TAD+d9SDVJwmQyeiy/
PS81u9WkUL4piqQ8CA3Bz17tMiXBTmOHULuFb6Hc31iqAUc8VZ4HblC25k0/dMVLZ93JPQYjBZwb
OBgsWdDVAGlMwiWow858dJIjYnKIcNiniZLHZDLjTQzp/fUlyLrlL00X4b+WkegKFTLDoCBorz72
nZrWd8zkTBvSW5K/3WjS4b7znOSJAwdCFsblAayYD7p14w9M+ef/d4R8urPlBYkHvkvEz6BSup/d
lkDJHlI5J6c2We18Oz3JXiG6Mnoss1x+EPZo3C/E1Tp6mWvOSayUvApdipRXI7eedNfhy18m10E1
ulkfdlnWRgluEKLLm5kbAA55nZnunAPmVW94dALQWIiizle/BsEdqCvbARAsPOJScTlCIR+lDz/d
5b8ApyoJ60Cxqi+zp9J5FzDyXLH69ek9X1H1RaSzpHSjN2qi7qHp78cepCeMWzNNd4OXUSq3yXyd
8oPmK6+/U/ZC4Wdg+l5wcahLKrpYueJV507E1zLy/TLhgdQKOHs0PdyRHpwr4T+wMQNBlt+wDuKI
M8BNpnPXRUt9qhR+3UOgOHAvGROePLm+TO4rbpLrU2BWTB+9WpeUwpBMpGduwbixNy5CZXJpb13c
T3gK1vXo5tK4j6MPhFwDS8MK4Gm4Vl3VjkypNX8t+ccyFvK59svucgvJrvvmJhAAy/CfQkBW/4Rl
l7abcEnhFqZXfEcC0LsQCw4R4ZooTfu3cpr76WdwdF8PGL86ZV+aKKucfTcvtwddiJCrA5PUWypK
mqE3Mw/SN4qcI75uDgd/Dw0x8Z+8OR/jc2y4rN1rrcLLSrWFvOKuZCsY8RMffrHEHKtjXPnOss36
eIAGY7t+BzqlGvY9SwveptEtBrutwiBcvm2S9PCJeXyXYd3Gap3fHUDe/qME64X8TL806/6dsQ4h
+Nud7R5Xe9c+sEsM+0PDpQIXRlZxccfQWC7fg61HFoudmX+K2ST2SU5LS3h7mGKKczhvibbJWU7P
bFI8D//dzV/FKyd7gIGpNBs4FmqI+ZRqbYW0c/1MYWdfHbMJQXE70yFycfUQ0ncxD5yiZV6YZge+
Tz3eIrlcl+hnDDbh4mnnqaaTzG6k31O1MrTwFw/uTBwcAhiF8LtZOukrHSDCu+DwVfwZYzrpQwdG
4G1pAexvIagr+lOWKUN+WyaVqoPOPedCkxKeFVFA5dkjhTJNmSHy2m1BtScpnAJrEwUdReFpC0U4
dbvdCkYnPPhs3f64cWET5Ii4f2AddDNnQqPdpaSxVz6NBV4fwQ8mkDkbwYOxsND1gQUMEjuU8Rv5
TNAjuVUDrHG/NUtHE41v5h1L3eYpLchjb9uk56aAw72jF+HWEGw9gHPbaHAmF1VvkD/K6LF5H0h+
i0ckX1ds2zD1sH4CLLzHd1jeddAW1+1aECyjJU0X84WiveKfBxooPaSgz+581eUp3AO/Xd7ronWw
Nw+xc1fQqhRec9df40uey6YCmBUs/2JhxvwXR9n0rONcNRe0WrKyG4VA9lzE3nIjFbszm8RowkPq
U2pJkfliuFzMSKYsojzGHG8cSNDSYz3skyZrPgkhrtUj32ZdX8jQUdRmc3BoZzREQgU85r79WzDy
8M4Yw15vyfUJmgoEK+wdLxr0ecckMzXdNZVEDNRJJWkfKfG1G/L30cYbyVZFgHNdTLZ5c6mASYPw
YRt2Ui0VFLAEWWbtRrxQNKAjmL6sOAPVCZUwXN6rQRFC6SE3nLqgK9MtVvZbByVFOM3LkOLfCeNZ
O6/RQrSS4w2x74n1QfDsNOwFnlI+IerSs4QVT0CA9aicApOqQfH6bjSVwxszdyPeAhUsR8fq/B7d
XgTHghPkMrv/4+i8luPGtSj6RawCwfzaOShZkpVeWNLYZk4gQYD8+rv6vk1NjcdSNwmcsPfa1uRI
Q4BxPiR+oElO4QAuPbyvQdw+YpwVx5BUG5CVXavGw5Ij6H9hXZm9EqTa9qe2ip2jaSbSSMQQq0sV
M2/8ZVl3lt/Y5DWcuzhciz+qdAhEhQvKg8+C1BveZyQbl8gZBJmZFtf6PDhZc2dWXLkbqyoPznGE
sX4b43ruL4uGjs0WLAnqQ6QdC2lnIb6Bf2Mg67j8njuHjAemEjPbNHJVguxxBoFnL5B8ALLn0D7/
AT/UaJnY6z3z/ef8fnFURPvKA0WAnmCq9Xtdpx1+6oidoSSjmAkk+5Z2z3Wo/OPErYMzh2And6OW
GhApVgt917Tsqp6EwgXF7AL/MImoRbc3Qwl3kAXISvkLxpdUSzOm6z41BnRuwEgmuvOhmT7lMxl2
2z7Pq/epiUvvEBM7X5CuvgaPS+tO6R6f0hDgVrxBuFdWOb8Q0bDgYKbrIYco3eQLExLAG0Ai0/DQ
MRSPNuhq+i+YdDmTp/RGOiwp5ViMzThonLAuCewrafE2wQIm4VdiBFpCKcr+V0dVJk40CvI9GLXL
eriMzYn80XZ9sgJ1Fho0tNi4qVdxRXVE8JhVfZw851ETq/0qS8VYeJL/mIga2juevD+U1OaCUBQF
suAsBo0yK/HvJn4mgZJYRe8yhL3+FcMzCraOY5D/oE7DN7oQ/HWjYw9kFOmq/uOOBQr2LZVdfADZ
4qevOh7ziwvisv6Lf8mDP4f9VaLkK8YBIKFhMk9gt2fFfNTwJ+ybTzMr/qSuNxSnGL0TQ0EMzCDz
3fZ1TgP0M6tfZPh/s4Es0B3rsnm6AsSIIctjJ9qv0PixKrT+8jICAqHSSvIl+SQLMIKwIwEDQjZp
8wdCFhZe6cVDfJQ7kSzAVtqCJMYCLek1jYvy3xiFaMxC8GcTQ5m4dDEp3LI2Ma9TFEWzyl6sWuc7
s7As3naE0qZbMTULkYkYzR4ld834GrRx2m3GYWqLYzs7PkiIxGYPrNT4xaXShOu1bievyQQTcKPS
Fc+AQcHKOYXY5YcKW2f8xT5z943SZCCeohrax0mPznDsfFz6R2IKbpWhw6L9PDRDdbIKhf92qaMV
U1/mqitgWfuDuqepCZCg0npYCu2nu3zsYtjFGv37DhhigB01BHaAyJ4Ih5NQ8ZIRR+CnZPO5TZX+
Y1zEkQErRCc7OmbnG1003WPeCVCOqe/r5q1a0pU1U4B1/YW+HnSqE9EyblFIoB2TZSRPROjp5RCu
XdhfTJ0H3R2lnuU/lE7wD8beBLFqlNExTeKYgMOwQX+bYacfzuQJ4ppbYI2ljNL5wN7iqfBewa7H
bIhDfFVwaTIJb6NEKLjiwlAnphv99JHFfRSFV48yeflsV6ucsyWK834MG6xITBr9txARS7gtRp+o
LRgGKyEMxulGJIBh3iMKJAsTEIBIVHjk/cn9o0kq2H0lop3XURFPdgKBnsOjU6WWt2gDHyKsGBno
saijaZdzRWvoJrpyMDtYfbMNiXjvq2F5BCUkfdSxyXjru7BT72XppfMBxgE5MSjw4XJ3s4jVhnBZ
mKRcuPqOOMsb0Ap1Lr3JYh0gTV657lgjaLVLzKLeZ0OmEzUMgrQ9EyzcB3Ek9W9YuhO5k7QBn1p1
LJN7xMQc65DWBEJ+Yqs2Ke1MQsTyOD2DtCKbgp7UwbYmZH9RownVnaAZvtEWp8gcXdEOD7ym+Xpd
qtn/Kp2Krp2UjnG9q8pFfI8EE/XbdO2j36OpWrpyvPwkk3KS5lv8083Cgp92YA/DMfxNc5yRo1B6
zkDCiEgebCWm+H6sDRc02Az3d26G5IFJdVVw5+U1c/LWmLtWdoRDwU2ZD2oFjXZfmaJ4tK6Js+3Q
KbL2nFK3+YWLp3psaFuJgnSjJL63jFmxanuT96+EvnF0o6VCrw9D8sAUxAkvEDEth4VM8ycuM2E2
LLJDd2/WAg1m3gGbkyhheJyGwfnAzi//i+uBeE2cysOROKD6by+d7qedCE9DhJQyiKeTLcsW6mzm
PgXkV0IY8qWDFBO+Hs2wXJhSbEd3QoeeuiNr3dSbSG7tmN7ezYS5yS0vNRSoqV+R820iHt5ll61L
oLe9D7Vn5xqnOnQM8rxt0xee/4steqX3liin2wp+Vul+XUF9o1Z1mv6eooHUv81MouELD0xL8iHT
S7ooL53ewqqjFBMlsVJYvhNUo+7MS7FvY0TpO+gHOMVHXL5/fTnHvyvKWtKZbd7/QJdELSKtWfR9
bzo5vHts/PaRqnXAyNBhcQLDfXon0gNAU4iW8VH0Oap1sppR7IDWem/Igkq2WC8gRxSc9gGbqnm6
BE1sxa6SHguSihznp8Vn2H0ay8lOZzMW8TNIA+YGPlOLhB9dkzhc8JmTtwROZ0NABV1+m6RkKOII
zeNTPAQRUh6J6/JMVDhiZCBkkqg/IiTfPHoI5weNcQqXyyh1bwOTZb+8OUJTzdzuA6EPgp8gwFa5
Z/KUs2TPar8d34MuTdYz3Zqe4Yt2CWj1OF3FSfFJM/8mDVDcqElB/UwSx/K46Ig2JcdwdsbjljWH
nsTM7oFVV3yFxBvw0IWYdkAudHCnV3Jr6msDms09pur/fHYbx+BJO2D4ExlZ+2RNfXUsfLAeX6j0
5aOxFIU7l0gMvZUKchfV1wJsY4sAJCesxJo+qtWmhzhQHfEJzhghA8eVXF6+W5ND4K2/ZulFTH8r
M/5q4LcxMZ4CPFxvgSAX4LsBURFeEzizwMSSKNNu/xTnPprqHX9buzhc15XL6IKZp8cylAvRwECK
a6KPVzgDPNjFzGzfRVzzAlLBdAdjTfyLwtLv9tNq22s/1mLeBa6Pd71bKUg+aIvy7MjWYGYUXsnx
knhQ83YUG16yr6dw/N0umvagz4WBOrQUwamLmDnvpZLhH0zCmsNRc31s+raV7+Us4yvoyfIj7gi5
2BDRosnLU+Hw3SlBRz10xC0QhYtiZhOwIKPDcafgCTFnSlpe1I3xflJj22F67Kqzh8hGn5aus/6R
8QzJQZSQLG5thdL6SGJD97mS4el8CLGQte5AxavpZ9L5RHqpfUow+SKwcIaq+3YcZLrbBOwBNWzY
ISUkhM9h9JGrxvuCZbtW54lAgfsRwIrdyHSZ/kG1KMPd6nvYZdcQR/eJHAoT7pmedc1lNuvNugCA
CdkqKXAJ6z2M7GjdgvG/yM2Cn7wfsHrHzlSv2OuIf87nFq8ELtU6P+et6/zC3a4wpcVILu7IZ0jF
lfo8RQq9yMEEx44QrexMSG+9a3SKXGML+ShtTkkCkORqvAUMDTwChGw+A+0tHU2TX9ncLr/Sgof0
hJ1z4W4OcxI/VcAViqQPjs6Byh553BqZIXjBFkdsZ5Pp3NtjP8JGgFDVGNAYPklMkNXoXIqR+TlE
dE/nxT6a6pD0DDhFi721EPhLwJSo9SOZtQnOjqjH4r+qqrAoOo2ShK+A40fLt6F+XKns+XNw9g5s
WCvl7koMHd6emCjy98LOp6FtaOdWQBDYA0mO4n+8w1iFZB9AxLSn2k/+amSkE/LjgUVQ59MubALa
fuY4qs7eM69lpPkYsoZJX8iLw2cJpDHBuMlLghDmutRj7/2lClnLw8wF9bcjC+eznwjRPifxAM3K
sKBZETZItiY8gW1ywV6hLqQSZOmlH0b3ZUrChteSbYV7qPFTmQvZEfYfqcziv5YpUH17Yep4j/km
ZAk6xf26UwJCN1pCZ3wA12ac33LGCpUuBVMG5o2VR6OcFUi2mI5V+rUBMCPu04xZ9p++Ii7guCBJ
5DMFY+V/8ABivtiOkJ7SU86XL39UOAn3vBSo+Zhv9dapT1HkiQrzqvT/0UQPCPgtX9EltSFJsjvH
9Sf0kT5TuD9OUFKAx7x7hCWkoxJnCFgYih2kvOnJXXgoLyluVywdEvEoJ5KERp8Gwu8jklyRW2/D
lFGu3kkLLRZ0CpwTNnGeE3CNaY9LSKS5E973gJmdK3devu6zBPj6HuxGGD677sDeGbvLXBzEzE/8
gDoacZYZA3UOHSf0zmsU1Mzk/BCr1gypy6OXcYLhkA1R/cBzmpJwNjOlB3pcAaCJpibcF9CxfD5S
lsn2InJEeMyIgzj63eBxABRXq8hjQdzpD1H08ntAO5O8jrgTAeOzILwkZtSk7YZl9Mw575BwthhG
rbAJ2ru59wniHNYGrT4Em+Q0sqQi196dvKsGG2yPlJg0270Tx0wX8bU0uyC2fnBAYhDV717J6uOc
G0ry1yQHYbLRU5aH90RNIIKGKx0WqAvKJsxfGMkGNO8Vg4LwOA1QvBntNjcwRRLAZwWdHrG72a2Z
Q8+6iQZSTV8QWPnNwwqnqjgwSUt/2g5IKZ5F5GiHZiIjc9u4hoUULRI5fjbq7YezzvYjj0zonPqg
j/x7Zmp4+ZBSVjsFpORPq3sfOWNYevBcR9d1Ng3eboO2MGTQtKJVqDbLLPDMl1pbs28IvknItfL7
9jQ55FjuAxWT6SqAsDjnLpyVvnAzufMp9ui+nnHSzDdvYUOrO2Uw2YuEZf1mxWlAKJkviNuJRRp8
UTxwoowtldhRLgwsNimCBqS1NXFGxybxiZnH4AnqVE6BeUJ7Hde/I8Z2twhhLa/8AovHyYhcZFel
CYRNz4PRm9T9Un8mGNUXCAN9MTvP4dgicyk0kBVcvug13gD2hqAEce6guDfIA8K90uVYXFMynRHh
On5eXZfe+O3nGpLb980PpdLvPpBD5H63I7vTE270LDl03ug9TDH9C5bvPHO2cwXU4sJ9s0KfpATk
73TD1nkuYVUxnln7YZ1eTCe6CvW3hjhw0fDJwoMOGIFd2Ezo5TuX1fxxI5mCmjHrzNwxTcUOTEPu
M7Jxmyw/46KOHAjAfYQKdMpmcXWUCOOtJX2wvwvrmWTFhBEcA+TCz1pD+BlnJxgLyHP51q1U/HDb
uqBaKosGsqQG6LVB2BtdS5lmZIhDtEH2Tno4PTFiKACvt+6lm9eoPNq4Kf096Te8POEI5AVyIg/C
C3PmGLbQknC2gy9xzNZmaNbQuiY+t1g3Zel/WFjm5FevuHnvKruGfD4hfzZ5LEO9jK9k4anyV4g+
56bO0W5K1UBODu5llpnnFu4VKD7IfHjry6UIIVphSj5ENpG0C5Dre2R9RZoeuzAH1r9xLZ8TFooC
iuq6a6ynJAHhkd++0+jaXyL0WhcQbYEPgQFZeBEskhyaeMdHGB9V8oX07ZWsLlMD7thjXWzineRY
xVFT9N1Rh8MQ/faTgq6SZeR6wIaNy2GA+TMh+2ZTw/bJsMUvIhn95nhFDY5zOOR9UpEmDhHS1tc4
R/JPDk4OXRFHJRzShHERMgsh3nMGr0RSohgkmlz0wZctKlKrKUVIhqfLJGgy7QnigW3CdfmECogk
L89tvcdhCQMS1aCNUy92Y8Q5thlSCD7YzhW8B1klhdgvyJpuoSdhII4rgNZXFs3sUVo01dUxZKSB
DCz7fyQy0D5cIVpJcfGtTEro8yEhAqqhkmFBOJFQOinrf6FCgVbCxgyP4RIzl4e0OgT1NWlUcPAY
UhDrMtSh3VE6Sk5WsuhQloelZemmNUIvzp8eLjvuCIbPXM/pFqpG9reYxEDgYjeDlk5W748uSOHL
6rT4oQcCa4EG8Q/0WLIdXDziZ69hVLYhgLx0fjiHkfKnIw/hniKR6M/acSMkZTX0wbuu8+HR+Z4e
2lNhUcUiggNU/pDTbn81zKrKXaSi8lX0/qPVNqkfVWnlXRTpym4XFXhkxCwRGMdkcYR3GkLrg/pg
HchMHOxDwRGBVvOFPn0KD+xWV9IMVk2ZU9dLSSXajNRXUP5W02K/bOgfoRQhAIRg31a/ol7Oxb2W
a/Wfu3a+u28arA2a38yh7dnSv68/1YKG8NisXm+3qFOJ3s40PeHFZfQ3btvILfuNU4Udkoe2Ee9q
rsz74A7RcGhi4yZ7VbqOd+2yJP3gmZiHIxzTIHufa4Dc28gZGZBH0RLeNws9xS5G70dMtO0zYp6G
VC7csKl8TWJDOF2fTOv8pgYDgtMkgbjrSDhpdoBKSAZl8OXZXef6+Vu7CJxXXgUmA6sR+8VkZxP0
dlthx7G5x1vSUdG2LaqdxV3EVSwBYdU9zlPgGHGmBWq3sqH2exU4/8TzjAWruBKQ1rdfjM0nuNAq
xyq18CTatH6m880+wO8xXMOKxUxLR2nmb4NMOHgRswa1b7MbiRlAZNeFcOS2Ku+c6W5tI91vF/qe
4mUOBsUhZqMg2SVIzDASzoz5wJrhSbHIjNWQ1j6HuhZ440ZH8zPeNCaYUhiwgoLiAZ/dMTu23Yj7
ta+bPoGZDpupZ40xZCWzs7LHvzP0huFkW4Qaoa9xYhd5ODY8mop69NxOHHMCTcx6j+s4ZyE7ONjt
1ZPsi8E90Hn13dvSipXkLs/rp+RQFemIjzzM8SiPIR7n56b3NR8sZDmgE4iMNW5LltnJclErMsaD
JS6nuR/iNgzvymLifLy6md+RrIJSO57B2XHO+XAP+kAfWctr/cMeygYfKRvS8k3lDVpmIlBgJWzd
kVDbXan6tb0TDOtRkzVMcMGExekELmqIcMfPjNDro9vyx1/yGr8TiDVWFQh1ex04l1Izpz6uosmL
p6FGq7mh4R/4jxpjciB2GXkBaN5ndTe5trafZdZJAticxSemQdTtNun98UoWjb++CDhz3qWfa+BQ
jrvM0VnTCNtNQQlKfCh5FMwY2nCh3PUHMExHw/rgP/ofgzegilxEZhSRKKm4pFsoQBnYIDop6KEX
xUpVb1PtyZX+GKT2zoXwCQkhFKbdTR0a4l0iHV0/i5LMP7UZQsJz79XCxYXcawLYdM/6IdTPpfTG
9p5CahnfAkP3y2yzyrJd4Fhcgx5CXNglYTf9NwXemj/gmpd3ravVKzJv0Zy8QUIHCzGDCAYGHXE2
i0clWLeSWVDntoJNUDFMd6XVcJBrk1q0JsN8I4J1gKI+2xJ1LDagKv6peL/MHrBoWBPJQsm5mXJA
YkhRRQIBnS/Gj47ekKDqLkDxhqclWUfWbSRm1lsUW4ShgmrGjZRQBhIgGwHtY9VuTH9vO0mb3g7A
pInatWgHK0JXknM1+Tr+cBnbvncof9G8IMK5z+uyWB+ceRbNF4gRVTyReMBJwIbfrMjBVZ1EL5o+
bdjBWjDf3ehQsncBlckJPXz6gTa4P0MrQ3WPLk7w0tNO3c3NgIpxuhVqxDoycXpl4TBEV4C6+AoE
4kt3awbr2pNGVyD3Q+NO4VPOw4shrIbw8eBoMh12lmvvJ1bI6Y8yDHSOA5Lh4ka5cVju3LavkwtP
NOkUEP5u+Qym/2QzUqtdENILQBIZl4vl+xZbEzBYvhvQFaDagD07XVXfZ6s+BXp1mz9rEC/Ohb8h
al4Kd7BPJL9acedIEbxTGfpNTXqzLcFtQmdAW7LtyzF2323j26U68l1UGYto7IMBk0UiTr/63NPp
ofai8q1glUrMWsXLh23vBlB/YWGZ5Ky/k3b6nZZZprDYS4WJEhRe7R4CKrT6nvVzmn7x8q4eMFwW
+mgXhjwTOzrMm29/agxxyfibVNSAAZBl+T1VADtvZyUdUBlIeWOdVEEkdzKuGezpOh3RUOqi8IcX
wz/W5yrgFOYMZfLsv3brZC95UoJgGLhbSLcpOyzKfQgzHkhwcHvUqjL8pg3zx/cGY+mFJ8ygop9j
nFmyD2kESVT3ofxmQIh/8GEF/imKSzLqc8j2/XvN5qQncYpvHTP/4iI0G0AMHiQq8feAuPgHpAxE
BcK6Gs2BpDE5IbJIe8soJGomRlSx/wYiMiSyrZ4d7zcafb87GoRH7rm6EYAop8gweg4D/DzaTHN9
qoGf5/sycHt8n4jjribvs4QoJVwWe8/F+Ufp4qRn0Vs8RuNaVj+85OrLYHOHJhsK74P9Ebl0C1TE
5JiHktBmtmj9RxulLhG285i9rUOjn8BMMbnucDsgbyNYGodH58/tD1VZYv5Wjsf90gfEYu4yrQp7
wVzSPLeJjv/l4EcMmezSxIhhY8hYZT611RZpuF3fIuvL80g+mrd1PLaW24mJbM8Kh6voyEI1RQrc
aigpRRv4L12slgq3FUQq5da3iql3G4/FxS1SHc15aRkXEjN6jqcZWU3Tz01zKCYbqp2hMiMKEiI7
icIIjcn7tT1r4zzJOiQyqmB2CZ4SMSO1matIKNHyoIkpd/ZVEAT3snI0mo/VKx+5XtjEz4mUsORV
FLC472w4RNvC4XQ6kKJi42NqoxsbHLh2Ob2n1Y02VKs4U+h2BEbMMTPjd+UWYNdiAEIYfklDmPEf
jMxNpde8tghzeM8p5PyNwagCNRZ7tByfjU6QA2zQ2q/yfsZK/G8tQIVvlfGdatsszHIgIpCF00B1
y15c6eGs4plf3tjsUUHDAKQbZw4xwict3A4Jb2Scv2M5FFe/6ZLq0q1Zn5+cMGvv24rgbEx/wzzL
jS1Wj+xun6nObsZQ9mlxyGWXIoTI90blUF61UG15s9Am3b0hOUL8twSS5Cl8uinIHUeqDx4buNwZ
JoVhy/w4AG8Ultmb52KuOQ6NRGl5Buzd2M8ZbwDyVRsk9VEzOXuGEBj/mZHxocOfG9f/NOmk7T0x
P0R5oo8F2AyLvyMEbMKEv4lz2bNpdNv/cFnE90TlImDwcHm8REaSP4xmwhePscPQazi7q1jZbwJg
0Q+tG0zkxgjVuE/BagvvGHAbJUjBHb9S/UHPVW0GROikJmjgYQgIqeDbIBbLNaHyi0CSuZE/byBC
Vw7NCit81oWDiP/giop9fgjyn0/oceaIuGOkuZumGBk/4Gc04HDEuGCXLtwRkH27hFCkfLolHHcN
bhcqT3uX9CRzH3wj4gtkifRnjkBq7nTtev0HdeRckmnPWfEtgWS8gTHRxIJk7d9IzebY+tZ7w5IR
/c25kYm6cOkI8IiTzEXQ+UOCtsDs5AALD2OK7f7RX8/LyYoSXF9PAMgbmmwOfQx13MZDKtiERINk
SpObMEivYILXL1Qp6ze2TO8LrDG/jIxZ6zDBw1J3iJAQ3aJ0MN0VhLmsp1VTMmzxk2BdSigFP4iI
dlc++SSxJ5I49M0pSHP+yNy4DJ9QT7UCmQsV13AfFDJc76AVOssOt2CEn5wIFdh/7o27pVq6JN7t
CDCgQlfV/Ax9aMZzD6AJtkHklfU1hWflAGQmFuU5EPypcpOiymQYjNae4xNkhHsPwLXCVjir6Hnt
J1I2kOkXJFhrfG28DSQiF1yhv71eOH8wwrveKYJPJn7ZfEq5vVETEJqCL63bKa9pyoebuv03bwl5
MmNZL1swOKVkFbtUJ+kOFcjqKiWe6z+8LIg/p1T6J00sCgvS0rd3YVKO/rkklBMmGzU/NHssR6Sr
FAlr++7NqcuGRqygaybLFkP83psbwnZ8PcsJ7lpu+i+rpIp23uBO65HFbbVcYuZa7N4hLrd/0BEn
fBAl73f32YSABI/4CjxzuIUDLW9B5czTtqxu7E/gFqSJsNYa0uTZK3nPqVz9EM8Y9n4gS8SobVXV
k1a7KdGqbETnkJ2bZZRTlzBpxgEQL5rz9HC7zoHB1CRpSX+6qVs9V762rMtytqDL2G49gtbldiWg
c36pqeTzAxwt8dxloDc34vYtM9hspuKIvadKGHF0nKh1NhmURKYRd0LEzYnYSbIqaJHW4QS4B6FA
SWn/WS4RZoaEk/Y0o3Ll90V+9gSQJkx/YI8VeGeycKDkSRV5gKyXlnv2FyRXpHngwL6cA0hdMUfu
byMXRHfad9mX2tBTkBonZ9kL6Q3eU77MK7cNTn7EQOinX6dcLjgR12K4nwXXcyJ7kxxy32UyxUK2
XVH61j55t2g+1DP9hMLEi4/ob9wM3nAlY8CQVWALfcd730TockX/ijCD4G/0HPQvyqlMCpBw0fle
d0HwWLInXOFnYhgt1LD+dLzvGd2VhmvMWD5wcW2y6AOEAtM2hZqA85WoguiE54YdOCAZmHsD7R+S
Ky+R5dHj1GnPI13YvFeQllt9YHlSyD3fq4vZPTcxu6Vae+t+YL6TjDvVsWkJj6g6Js5HUYCkdJ9l
VdLlDSpwnOPUeYs6BnLkU5AFuwQexQx9SOks4rf2A1PTbDkoEXrBzGkniiKN/lr4LikpUKR2IDQb
AOe1cLDRWBk78ooxWa2fES4uy0PZY6/iWQZj2+m55zIlKeGeZahmIKo53Y4AEoJvlhwSISx99XQc
WpDzZySTKKyKCqLCNsCp8XozguXcz86ATaKdx/vSocAl23Fht+NYOTEbziaqxqmWiP0IOchwCqFn
mC7G4cLYYYLh6CRvrc0uIfm3wOrHOHtkqg4DyODTMfso9lf7ey4nMlMoG3LwdBmplB9xJer7JINj
QCIzzhkM20jBJ8/fMizlOE+dIf7xEZRAxBvQ8O5G5uWMGNpc/1qzkYQTJg/xheQN0hf7Ks2ubuXE
ydsgtD7VZIBUmzCekUaQBLagJmMsf9MGGLX6oj3C7JTmju1rHj0DP4Lgy5Q+fmhcQVBVhzft70rK
5bRDQGn8rbjZFE5hk1uYRkFCF+4gXTXoqjz/1OcLFFcdkDZAAdTG8YH6RZvHnlSkfU2DHu0zQBze
3Rgnatgrgkz8zazBERyqUlJxzeSplWcLFu3vkFkUdtgRAW2SC/hPreTHnfIwAusNsYVElRPLp2I9
D7MBSFiUFOy8yT7B6mCyVHac2Nyw0o0GruiHHj1J5PFtjP18qqpx/BpLOwUomsh7vqV8g3Pg3lZ6
LPo7vLNDPJ9C0vjGSyVk7aLj4Tr9cIce90FjYA4hyRoavhojLZvNAc/iFqE7AEdFG/M9RH01ozhY
hmVGmAne5TMVdXcEJ9aINx8xePUMvyNVDxYQ1sq5T21hLMzF8BaUWqTY7CSrZ2aLK6QF9Gp4hjcD
g7byJWwi1AcRudoxi/ucirikdsenVGVj+IBnghwgNgA3RstKuNCy7eTIlqGq5vHmW2kqMu2KioGi
mwThr6Ugd+AU5TFn1iasmZ2TZDcRdYNKl+OfzXi9sJpN934dt7RRPJV+Wh5kTsglfBYNbvi5aoSb
3AAszmifEyT6yCyGoG+mTUWE5ZIdaDBqf9itS5d8BU5d5bvBddbxd09yW7WrUSQ/YDmzL4WTlmaD
35VBj6WLj7cj5OL7loHkc6MolNlNjubixR4qzQDj/nPmZAXdjCGk/UBoZnmOEE0vxx5Srf/p0K2X
ZLSg/im3s1Nm4P3WooZLOc7j+rn6BiHulpe7BqQrpOlRz8Ih+5kK3dzyrxITDg8e4y3uQwagaNjj
oKpT1qVISpdp06Q9ehYRFfDY/JwR8YOOkJdcYyhybASbFH3kjrsu8A9kdDsxaRbEk3cPHICpj6gz
C9g/YqQHrLVVHEs++eJRBlkGMBU00B39W6flRrJwhNyOjq2o/4s9VGiclpzL6PDJ2gKgVhHdiCSR
OiB37pzByuVet1nQ/2EYaJnepK4IMa93snCPLfgjVHo1hnYM8pCf13jaI7+vsu/OjRO5921us6sE
taJJtnRtnq4fluvqT44azlJGjaL+RbgLfoRdj0LEUuyOtftQFsnNO0Xz+6YafHrP7B09/6P3JgeI
h/Rnt7jrxKqCvbXgXPbIhSv916eH8FOWqjlsDDVz+QYP7G2DBi1jl8KxpdLx8seYeHQXRVNRKsx2
9TKrB9ycc7XnHKzbRwBRPlpCEHfZXREg3XhSLg32T2pHuE97d/RtyvIYWWeOV54lTfhfQDkhb9Lf
tP7wuNnweGimWJdEwFz+WLDmIYFvxl4U7N06dkXGsNrrdxLTdrKnyId9w/8R3PB3YvUaZq8+9gaW
iqxYiujYsVqef0Y/dhXO3Lx3DqZToXuMh4maeQULmEMiisjY2I0owhLCr+LUCEzTDSXWVjpkqLDn
zqPuDhV4khGuVqw+CxdULXN2Hl0VCLhdQ2iWn47Y4Og4+yErUoi8OJM/q5K6GeGlzLPd7Hf9grjS
JM2drQbZkZue00HPKQyQH9cEcGwMo6gJ4QOXQPoI84PbAc+eyyoryQXU3bafsZ+OBSjLaO6BugBm
jnt5XMtV2QcYtJHPxA1CDoIfYZPflpFHvR+bZImOGo/NeOjRZpd22wRTQ+I9pBvxQnYQyZoMp6Q6
C68fyRUu/KrmzMPS4wEw6dKZwTOoSSciOdzSm2GmWGUBSBAxEJr8hPoGGi48hgNUwaGtTg2QB7/D
gMFhSHraHLm8tUQHlWKzsBvvP6tpmsLXcEAoS96SCoklMhGpl9uuNLk3YiWno2V/zCQs6XdRibWE
f8m24qfVS9VucduNZmOzVPifVZyrMr/y3kQetugKXX6HlwBk/oa4EE5pRsKCDL9MqBRqWQgibhOX
QwgFU/nkNbAOswCe4BXhLaBj7vllFBf3h2X24d2xr6jE37BFWY8U1zrgixFL+zFhEhXTUKjFpJmH
Atk82MbIP3l9pj0khgsrhUsTMmk9GT8ubm5H4XGqExVC5hXmGTR4EzP/bYCU46umjpv/oG9g7EeE
kYw1aSgDlBQfQsvIlWeM8zwRgkFX5Rseet8dwjDE/81e/T4CPe4/xR4EHQ1TF6ATTtAu18+a8mtI
LkyzR0BxW1yfBfidFrtvXTxEEINM+QCcsDPxoQOyNgx7fL+yAbHYikjEW7D5+KQXsg8M6vW4XOdD
1ZZR/ZlSB8zXmCdvOppWkU3RZElhWKO3Y3KarTuZYy9cEvic0QdXxNgCo6txl4V0pRtl9My4f5qR
AefoONXYSPBgJo5JVM+gfe0bHdpzTW+FGpQPqdk16NVYJKNWYGBW1sUzStn/UXYeS5Ij55Z+FRrX
FzZwwN0BXJs7i9CRWlWK2sAysyqhtXAATz8fuOrqGqu24YILNsmIRACOX5zznYY5vxozko0a2obt
jA+i3pUlNf/OMkFPacT8gm4tLkmnQzntbDp37uMTAxs1nzw2f/aOlZb95HADBSebUOUPTnmGjEWq
5VXl9oTYOu3y0uS2M+ztIisNtvAO95bELMJMSYWoCHAbMBetp3g8ExEV/uwqlzjlWoV+9xN5iFLv
tDai5idBAbfVyFjUiXDlxtyjniP2Zphc6ApV2hXegbkeDOSs6axtRbQa6z53tEaWeZxI3a7G02cw
miy+/Mh8U12iDUkB6mULXZSgaqcgytWEySNyMLP5IEkxjDdZctl1bRVcAl0YK9zMOTq2iBB7Z89q
ilLNiyIiS7w04cbyrCpFvVlNauFQhNyIlNePX62+SpZTAbKx494WZXjJKYBMqh/9/jNm6/hk5/bE
yhfHGUp5UVEPlxL5B7Mp6gSG4jRsGz/zK7WZsMsBlZg1z4AF8pR4pUAH3wWQAHU3uxQie6objQCF
BiW+IF3GG2+RiqfJuQtUb196Uz6rPckQ8bdulL6P+pce8Bp+efOc+ogr33UZMZUrFTitXajYCxzq
TFjfI1/lP3sc5SW/hui+DdYyY6ki86/YGpReH8BisPiTw8sKoQ7X/M1R280DluTCOS8kt33mka4r
UE4QxtHz1UtCYmBkHNZ8qbnsoG/+7Ec0YNBIg2C5Jzcrvq0gPs3HsChUs2XDu4bXVLZX7T3SnAmZ
ab3yhMo4ljtRV0HDDBSR433vsGs69C2xVLdLz2T/kW0VKRxcn7jiuCUeacPCQB1pkaDlxV32DELB
/VJVkp6QVIO5x7iVPMlmiJqLVLugL8jZgYuufcu+maMR5y/RosXDaMuxOhR6Fj4JS4EkSg/UbbOR
Oukem3LKGE5zGB1SxM3l0U+q6NaXrLZPo8u0i9idPMCWOhIVube6RgOPknFob1yPAfRtXBZGgxof
JOaGrvcZyESptdUiwYJABoD0zsxYprNnCZzeg/EkbUIZYe4hA7q5gctL3I6lPRynAvEQIbVYY4ih
CLR1LNuQVIwMpUDG9Fm2RPW0CXtogkWtu8qfgBLCtUndDaK0CFUmTqf1tMbUdmg0j/F7GGFk23mh
pR7QHQGtH0oT3TeFnf6QVmpflYzJGcT9B9JlBQrZfrYs64GI9x5RYjH3MNj7lFEaON7ySoGpQB/W
d/aqk57CgAwkcGbZCi3sL2ENeMjNuoW3jc4K8ykENbBHkgGUDa9KziNRBOucCfcfUsBRks1lLUW/
s3XdzJdo26P6CnEalogpjd+o+mZNiFcdPQ14PdSFUTGJVzgbspfS6uuPlPD4HymUTXGxJjk/WS2S
yy1bxvKi4U9KdjFWcsY1gryNp0p0wXPEOfqgpqzO0X9x+Npo8Fv7qQCpW59J4xkP7P24yn7oEUTo
1spsPcTnHcUN4NgJ+HP4wdjKRc4BpSw/2ip1nZPd+MnnYtvLD5/lEomLw5IeAwi2uPKs3PZPlHoz
a8qAv56EajvCqsqjE9Dk2sbbFYg/iPaKVHfVAxKUbMe5U5ibVApyp8yYmZHAtFyYYfTgbyG0v0Zq
1UdnfkEXaLNA+7wrbZWx6KgDOrrJykIg3X3eicseD2OyGdwJXxVv3vJmbhMzYk8wAiqRI8qdu0DX
uVqWtnke/Gx4xecITiew/CzbexF15HboxdohJlH9vWEYBPMkYcj2Vlpj96NdbIz3QW8IQ0Iskmr/
MndKPX7gvGM8C3xYf0Rm5qEcHNlMG5Z79k9iT+efbFrL4apZQuSYG12G0adAwpPBqVs69+QnJH1v
KoA7nKao4Z0DMnK/vB4aX5WHjrbO3bpeo9pHWYQswom1Cw7IAwcyPohyXR/atn8yERSWPWvUFSWI
iIKAJOp2EtTgv9DtpmXs4jhC6LY1vcQwEcWx86ZZB6urjjSw6anEPQ3Uxo0LYnsRLWF2tkawPm5o
ibM/BDlxLllLWaz7UJWXyMrICAU4UX2m1sI0OqGwf/Qrmb3iJIs+Qjh4Zl/OvLtRcwR0pv3o4WxP
ZHsb1lSJ2ygeoaZXfRu9gdbGfgS2SbOaq8KGYVDEEg/RowLsg65x2CnPJQuLoKq82GYSlz8B994a
Sigt+YD4h4WjTghinojn9u8Kod0fAANGQOeydd/zGD3JCbsFHbFbIfYh7Gv29po4o/LWxTaS8f5O
7OxG2Bj1bkzSqpWCCv8AE5WPu3yXK385Q12fQBQWE8hEuwhqd5dMAr9LbbJOUs03A2hM9IX9qRmr
CbAZNA1xFAEKQb5VQXhRD4pkF2Mrtje4O/zh3rS0PBu/xap6UXUqPZUDXcLl3MQNgPCWCcBmoQFS
+9gaUu/A2T2faSkkYmCiXLV1YyQ2DO9khzQ9ewym7vjCWDS2b4uaPcIXthp82vvBq4GNHkbE1El0
zfKPEOkjiwa36/eph6eU/sMZVcp1zqJHa7JVAowpCIf2qhyU+41D3PP2Ko7Tbjt7efTW4Zjofiwz
/mq5Z5bbi602eLcJ7JZu8d7Eub4ceuwD2EuQEhSEQKEx3mWzHJprhHhzdxjMXCEoRBJjTTtFJRZy
tzsWLsgmZHT3wI4XR4SCldtssjl3AhgNntO+aDiv1REXbl3dzDhDLWyTIbznLQiuMr4j+StxmHwv
DG1Q3cyIh1mcQnXAX04iDtQxnW8zSy7m0nAwJqeFAxqdF7GBER5kREZn9CM9zaT0xjVoQAccGlje
8u2i7OlbvAStxO3bFe0BWZEo9gJF4oOKMJntvIL8IMYpVv4tJSHAuQ5rTfHKQAK5KZP9Vn5jKjf8
DHiAqZV9NRIJOGley3h/tM02kODaLXfNevx7VVMcda1G71QLRststUDYnFjuONEP4r0QQ4IrlPpQ
1TFCbw+Db3wiQWd2WZzL1i4vVTz0ww9e8E5yDRSC65Vi2FshOpV8dNZ6/QElRBQ+QplaN4rzIoET
5DO39WF1jMcHs4D64h0X+c5JqgjRJVXs8OLN8ZwcowjT/6bpJkxldORI1unlbQYrsaB50ZSMkGl0
7hfb1Kfm3ZYolMSDoqlnt1AQpZ7exj4GVd4AIKSyBbIzRRHUR+ANvq98wET1fEfV45AL4EOFugbu
qH52ADrmK8YYfvc0CpvQN2biDQIiz/LORQYk6d4klL6vNY4JfXIjhkNIqEqD9Txexs0cKWt4iWPl
VxeVQVC7ZbJa28RbNW1w61ZTZ+8ZVNq8G4inrL4cwUrwgHxNwTiNy5gRqAvH8xF9+5ifx9gwMmMe
EyB9ipB2ynsXAerbgB/MvW5JLe4PIqTAgKHgYPeZM36uw0hy+0qLaCfTbDH3xSRoty2ik08mJPi+
SQmQV4gBJwEsnigDZKlWWMdPdeHP79QV83jfBAQ4E1FkhDqigHOwDFm19IsNWvOyvo6isksvSWvw
0pu6YvmzCwAYsrLG61Ey3AHa7WLYxAYIgN9xoasyAPfhMKHHqpuAqADcat1VhfKlb++nQoXp05CN
Cfp+fhYOrTllGc9rJgitu0QLr22f6DQM0aORiAo2UNbSE0TRyLDXLzUGlQmIxYBnnX/iu8FL7wdz
9yMNaKNPGKEGdRp9JZIXXnnCumNibsIHGaVNd6KMIVnQTJ6LZ9wVvFIK1cnybkKbHe/XnY842QrP
214nKLfoqVlns2uyySAJJXbzsFAUp5Q5HTGzkC6sFtGRPDCbNlTYDmFG/kUdYbjZa5V0xSdAArgW
U+wlr4000XmS2FgYKDnkYiEaGb85mkkHornGTGcxpnjCZGT0Z0jeerdtGUyTPpRZvES9YHRuGIUT
RZKl3Ku79Q2m16mrfgkc0EIMvOFEsQCswNIgEwK+WXaiPS2jPay0qgZDlR0g92RlM2c1UAEfFGlb
+stF6GFlYuY1wYxsRt9uAAQa8ng65kLRNusRqLS5P323yiS/n+MgjjFOxQrFJlJsyM0w8V6mmvcj
lsg2+mbHMF+Yzhvr2sLkgFOp44HaIsijmke0Jsc1gjd5Rm/dfyWmRo1kIcFno1wniv8JhAwG6lYC
spwC8AfGayzICjVxyA4Zr99OhQNWSOTfSJNLs/gvmc7Satcgt39F189yL9GTIWcWn+EbmhqHwCCy
VM5aEV+3HxmMP/fLuuPpnGK+ablJr2EaMtjMs8ofXsCK5u/L4nQrUs2E1jb2BvceVJB5ME7Yv5FZ
WX45ncw+QvJmLxzHDEAca4T5m4mXOTY3pEXvDEdRXrVz09b7Fg6DtQ+KPH0NhhIEnkD//JbgU3u0
0MbHyJuRn+wMlsWbIiYwaxO0FforIG7tZ5dRrbBnd7J7rLTuc2C7zleWJP9JaxoGb7v4RYs6e9CN
DflSZEQDoj5mexeVYqeFw7k4IT3NdmyRi0sfZSbkI2KOmw0KRpjKBlxpyaHX4F+cZUN6EfZIFhlp
yLlGKgqLo8LXmIQcmXLeLumMjaKJEa9t/M6mI6Dbs3IcfbL6amXd6S1pmu1P6qwq2Tum9BIKmBJq
Z1o63mWP6NDGSSXZhPtVzd/aEG6T0FZ4QX6h3bzHWMR5NRAWhXDVt9GooFdMw/HIYVD8NGMjPyzD
ebsCwQvrYqh18+mx4gvQ8BUlya8BA/l9ZEG+2g+LbG56V/iPvHMifSKJj/iGGd0sMIyS67QZOFfp
3qzEa88tI1DwfmOUP7ZNRyilw/uaRN+Kpe1esHL5kt1gPRkUwaelqZ1bmMorXQcsU8fOLIsRnPBq
35ogdYpjEkaY0OY49y/bfAm+lVAwhu0AxwF1Y1VhG0kcihRUINh7AzaCdxaimeZsCt95GMc+vm9C
wbswkgRoAR2IphvRjSVgDqTk7iYGTnaJqW/5sEeq823sknW90RNdOBtWgaNWjtP0bOwZTibNKHtP
dtYt6my3ZCYcB8VZIXYat0Or+nvWas1TGs3VdVoSj7VBM8PgTHVed59DfWRME3nTl8hStCNswvTR
zfq8OvQ2+eQHyyKBfovunABLv5mW79inmke/HSNEJPbqDe5HURYH6iYSzXnuq3FrW5RT+1Ili9ma
xAdvhZjO3jDjy+7SzI4/sD15zIhMpZIdHsb0IaCx9agaw+J9cC3vM0j7Md1xJ5CRVdOSPQTQfvga
Ah/PniVCcxmsNoXtEhUWk7alzr61wYxOpbCMuopqUTqHgMqp2XhdygEatQySiA3iXN0EwMle22ny
MB9rfn+qhpBbgxcaAiHOBtjsQ52IO7IQOacAcon3iD0RN1U1yGM39/mrGpz8FXBL+db3LsJKYc/y
ioVD+hSWGhZ0XzKuP49FWhzzCdrfbmKv/YYMhw4p9Bqk/GZBBEXtkFL2ek4FedNBbR6foDywHO+w
t45nWdI++yGCb/BOM3uulocRPFNdUw4QbIPISng2NGN6R/Iks8X7JMu9NWDMVPta0G0+utoidBkD
iI8dqHHvZ9xC097CifU9j+Px1viY9CivHUXRNhZyWYVYTMFAyuXfLBul1wbrqI0mMooCs2Pa06V7
GxEQQs6OOfCmG4IVv862hWlO5Ylnn+eXhbouM9DjhmZ3E7XR0G8ZDo01e3GUAHuEE/CeyTXOXhTB
X/ZmyQyx5lnb+WDlxphkiKYLacEisGHyUHBU3vjeEl0ijKmnHfz7NHpLu9j9SpA66Q0aro7xet5j
wiji6j0B1XBpJ2aF/xsBnZiuI/IJVpnLF7i/Yr5lWNtC/0CxdR1Pk1OcRTpBMgHaUYAqchrInimN
S3Uq23QVXsKggPvUtHa0t0Avj5egKlkmyhaFJ8MKoW7GprB+Doixj2r96vBaI4N1jkTTTz0XAvX7
sArY3VGtkteshUkYpHXzmE2F9xG0neEtyhmITxUWyH62HQlViVHolRwkmE0aNFA9PtC0/EjqIdw4
3pON2bSOU0xEHwCQQx6KjRCOTpMfSSyucAg1URifVF1BGvEN1fs+hj+mONSV+XJJMIr2glaoZ4vd
Waspoe7OWDnFq2p6RsbWyCtva0F3YduhQQBhgylnicgpJV/OySCFbuygw38EOLf+1kMVBDjG5vyK
nTBrLNse6e1sYcqXnHDcFLp+FT4j1MfWGUbGPdY9i0t+HPzkglzCNTNz8ld/dUnv5tTFW5sXZXxJ
ASFv+f0bVOF1Gn9gQa6+FX7B+LkOZVRcRBA2GMxbNhOChFVSd2hHv3oMScihfM4idS1xOYHfmbR5
i6KetzQ7DtnuYuFE3n7U5NhvbKeo0fUwsd4ZNl3+ZkxxSCLU79pbl8YXb76ymg+edPIwtA6rrwnX
D3mySCwQqsohffcDHNTuQCd5KO0YDhTOvP4+IG6IUWNalWcE7PXI/MkjdmwtOhl2eJPzkgOZZx/C
rnj1MhNDA67SL895FK/j/y5DLzhgEiavgP0rb6MmRm3ruhN3KQEz5c0EcPszglNE2M3SJM027rPo
uUNOOvHglv2NXxWTxRKDh3XjZAPuldxtexIOgvAnNzjjHEjDJcP11H7kZCweo6Vsy53qu/m7wHpx
z8KhV1vG6w2ob3hYN+HSr3cMmXUvnjebM0m10t4uXWCvPKoQeIaIxiwCTDItrwKp8zVuQIwV9gBI
g8tnM3bz1Fij0yds2kAVjWE8cjHo9udJwO6yWaxStGSWqnZ5YLnXgruRrJak8C9J/8aqxM/pVDu3
dVkdzpNLMdYTMGlvLdM67LCpTrACiSUw+zazdLtHpM3V5xjynnOZMLONEfcw92hq98T9z59WF6J5
0Y5P+1ZMI3OMHsHz/VysVimKW39XgtdP10EPttiGkhbfUC5pywZMA6cW1w2BLck4fiPUsHyk8R4/
pjjNsBV1xORYjBrqbcnMstjERIrb22gpxNHpCTukXl3Nu61bZs9I1tvnDvJeystxdTIk1szGOgDm
DY8hJdDLHRPvi0PF93Z4T1J/b/LevMdQsV6Wmv3rRrtMcffExSX61PgYy44RNett5w+0XqjDU7Rf
Jk+eXYl7ARQnwfQXcWeVD+gKY7Q6GOTxaYXl9BbX1FrbuGRSuYPVKM6cXDT0HSKUfGchFzAnrATR
DWYutloukw+ojAmvHZLJCpVu8RrqAA9+EvEOYNUNJD2qzEeRs/E54Izq9oLoALaEDWIbxp1ta+3Y
4o/xA/PliHKrrqzdhBPSvumnVEy7oMzRmc0+a9pzT8LoE37e7gQw0GY9uCB3ZF3LipUVtpMO+3RY
QtAL3BLuDhKP+zZYPdzIlgTK/hz7mNkP6+2iuLw8RXu22TA3aEChVaIbbMnksjzdHCxszzRQxIHP
sARJHZ+qhvIq9yVsCF8SboBIidxXNqudDQIxqMzRF6YZthSfvDqwKTcPHlll0aERevreJdNKfGkd
DMOsXCUKBuQexHb1Q/XOrFWCLXCwoWws5MbfUoA2UGIEGXqbpkR8uZNZBovHthPEIS1EbTB1SSXe
+xrI9JYj3Lld4A0hk1GG7KgRzRZBrL3k8PaDFSvbxZlZzmJKk+5QFjp/8ec5VpsayhYCDOqF/NR3
dUCKNE6+8EhWF20I00NQpS2tzVc6pHggnR4117mwvA5aIaUMs0dpZHiKGJVgbZ/Iv4Y3lF8v8ygt
Xi/RWD5pj/iTHbaJMLhJOZ+/D7GJ2RVVjS92TRka2lfyfD8YDMAaGaauZqjELs+9hw1Ttzv8luld
krWuQdbAP9xhWF54LrCSkLntU+TsXGXFr4ssUH1HiRvd5WPp9nvSneRx9GwylSaVDdfUe1NydGgp
k43kRWTz9A/QdDorE58AntJ3McB62ba1VbZPcNr9+8Ie2CyaxWntoxpQhqJbbmnu2CEk8LshUDHj
cZr0Hdtp+RNzuai2uR3i2SB6Uix7S+rYwtGFu4NjPbGYqdCnQNqjuItJvRx3vDBbKhnIXq9j5gPq
a4dev0u9+C3eGFcgxIziNZ1aD+MpHJRECEmEXXnwqXh/ugwgo12KjpwCE1vLHXYhXriqYm2HCav/
6TOiaRlJOB4wJVxx4XG0cd2DpVDFM4ohVnd118s9AxUUIUz0aORySAtPzNvqq4ahHB6rvC3NUwHQ
0NsgyGHbgjaHVGVkzA5jydRLV1w/0aNRoZJTZ6vC4y4uZqD3jFuHHwvKqnTftUgsdgK9xmvG6f6j
5Dh6nEHQJttS6WXv03LCx68i9ewOaXlpdySZ7GTlskV3VfW98FxkNDCk6jvAZvHt4voSo8GQz19M
aaefNnaWN8rJ+sJn3pruahB/UKtkX+xzaKPPMT/wA0sqlELZwGg/iSvA9U1QSjTlxTppC+qhm1ji
FMROYebJbnjCYBpR646mBvlOtPPwg+KLGSoPZZ3m94hmYo1G1a9Gh1EEx/NOxPPAIWI7agweA7xo
5aGPR+1tHDGbDLtNa3vhuCl89tDDdhHT3F8lmVOxX0Zo1X0nB4DL5GXsmBlwd4ntniM4/QOrm2pu
UB4xVmbPXi4OE6+tsAo2wAn35xqj0bvJsScucGLXPds8KY2Igkzy1kMLe14xHS6p7w34kD4L3OnO
QTaDl0JxgjV3oeM5LG9gC2jy11KdD9Gzo4Vd+NuB3xwHaJMqwP8wssBYPqaEQgPJN7U3XBJdF8iD
HOZUHTWBhuUnnlbHgxfh1J2BwVhXeg/YAUjihRtAZqX+j8QAdD7OhcbFy9Bz6q9jf/C68uQHZC7p
S/z6LCD2SewnXJDJrSHu7LsMd4TcgyKcwKjE5NZtbOb79to90OHj6Zso1QJrucvh9BdHJN+s7kB4
ckgWsueFzxuq8y5S8gOt7STKitQJxE4ErmK0WllgBlB7Svr4AjCHZOBtHGNZB7ngcPzg/olf0gDC
2CZt0aVSWSSlwEOrlUt/Tq23k0SW3iik9eTdt0hF8o7zaYP/2vreMnD70lK2z8xy226bghqgoCoI
atn2SaheWGqT4DNUjkCDpwg93yUVBpqdHfm5ux1H3X6tkmEyAIxMV+xJq/DhI2Un6zxzQY4CIJe0
Y9P85WuM1gRhFxMbIWT9VD5YGrI9Piz7hKTQUYwg6va6Hiw1b6B9Bx9ebuYDpHem80Rq9CiPhp4p
middVHFm6JO3CYn+94igvGQ/lW7J3IlmjcQx9mLqxPdg9+5b0l5OGKao8gEEU5TVUwPCPVrUIPl3
y7+WRQ34m77OQwS09DgOJ021uoUAGrZ7iEcExFeKVJFkLINXJuvIV7DCFvpCs8JHUtllCCCDvrAe
bC2Zzyg3bb5ihrDztliUGi79tHUeqflQbkUBhfFmsUkO3RuJ5mWjFGAladtueib7BD9JXbJQ2WJ+
RH2UOD4Z7q60vOaiX2+RXYptxjraZloSCFIC8W4Ypl60JcAsBfkhFv+bpqNlmYqOwiE7b3QwgqH9
JEukyUhTNzP6sIk1FjWcw9CnrjGAczyQf0YTjMAbGkFJcMgQt74+dW3ZX6RhF+ldMjpm3PoqZBgB
foX/NlwdtUnLKvxASdS9BKhCKVIxWfxUonF/AAgbuU30zJ1dOz2w+Alu7SbpgZfusLbJl8Bm+nso
mVLfIxhjvsTflp0GNPb3IJamD1W69bWjCbQ9JOxwwj1RNTLYd4Sw8cZ0V7SR27K33kkH4/FWNfzA
5DPoNt+SqsFUDZZrYG8gbcEs8MdwZlmapj/KvCSbtexK6waoUw77zbPbizIr4St72m+ORUKA4znA
cn9p92326sUcyGSEAhLcwTtAg4i6Gf2S6LX0NuGSFC9oPAQ+P2BcH3GSzZ8GgjH9NWqTbqPmKEk2
DIbpfWiHgc5yOXjzd8xEv+nYMW/O0ld3oeKHYr5YMogoLbj1RIi54HJnY7+nhSpZ0w/JQybWCWtS
uPMIZN3nfpNkzmG/m5ja0O1hIqB4xRDgRSZ9tyugrSJLRjwLFiAHfE9L8hLMwtO7GC1hcKhZUNcb
CgI2BUCVFSY9wcsawLmJAUUQsIXzF/scyW2e+aT5m4lJbqb+kt+RrjwVYbJ2XUzjNgNHET177Sh/
ZSp4byqQqy15KaDR0HuVyOHIo7ilxZqqHX4CNZyYTLbNdtBC3YHxmd7xL7bvKR3LJ7vcaKDhW6bX
HG/xA/vP/hVsd/s4wSiHMhQL8DrC1fzFQCC5EP+F8w31JZX+voFPWp8a24sBa7TBSAbXULMIukjQ
9RNPpfEROPt//+t//Z///Tn9d/SzuqvymTX7v8qhuKuSsu/+59/y3/9iq7D+p+cf//Nvz1W2LZUM
UFV6DDzRoPLPP98fkjLivyz+K7aTuGs7Fs21W/TXIyj8OozHuz9/iPr9Q7CL+A4hKsJBweb++iEj
l47bTROkpWfmnCReLE8oRHsUPQFDrc3/96f51PTCV66rXf6wXz+NWwGzoe+hfLOpJ/d4roC+z04w
XLisG77+/GG/Xz+h2C74ng7Q5pHi+OuHZYDwWaMT9IX4rMWnRJAnZ5Tlvv75Y36/gkqgS7Wp3hzp
oeT79WNqVFXAoAIJZwxX2TWADh2/GNT4+jRLPwwf//xxYv3/+8ttIYPA8wj0chWmLeXAYvz182am
iQOJevq+hGuO76CC/UApFw0MADeT6hpzZDWLuLsQ49iQ6ODMlOHBEOYfFtspZ+9NKuaY5+gbR1Yw
S7fAAyojGCGjrDmYdZo2EBVw+vCmPv7Dtxe/fXtfBprHz5HSI+N9/dH+clPPRJkiIlv0PfjHgoAC
FxDQTO5jgachvl4qXXyHRbjGX6a8Lnh35cBGavNaSyftLv78ZX6/ktxqgS9selqtqKZ//S7DTEnN
QiB+KCOvI6NKRpqCbRLfTRt7sKiwGdmseS7//Kn6tysQ8Fn8iyeOPEu13k9/uQJlCm9zMON475sy
/EEsU/HEUcpiZPWKMxgapZmv/vyR4verzmf6jiOFy4Mg1PrP//qZxRowO9j2/cxvE5xR+s6QQMni
Zm9ehqQUmT3yXH3kxVwwqw0mnddvFvm3y24OTNTCcOtheP3DaRD8fiW0IIbZDVyNwkLZv36rekF2
PI0dFC1ycXsvh/DFzXE2TirVlhVtCaVQchLB6i3dUzzzIt7+w4VZf+K/PEwcsTYHA0Jf9CwyUO7f
zwivhygzh+K+pJWg1a3HRB/pjxfr1SX6727pS1My3R9hy3fx3MUEC9mmuGC/GdjZhRtnuApp5FQB
KIbjSO7+/AXV3+5RviAHBdgFXm9BIPiiv16jtmpDL8NSfR+ZRizphR40TCgGGjFBqAaDk3Ul23mc
zkvsY9Rl27Z4Ypu2OtD3tm8CeM6tytgUlAA8sHWUxDM+UktG3SW+cYjsjLvMVwvEmTDUxmKfv+1m
U0AHTAEG0awPKfjUmfypcCIguu0fCSCN+wajRE03SAyT5fc7J7LEibQPZQ6ToCy5Jay4zg40sxSU
6PrG+d6HfWTASPVxv8d1Hpt9mqNIuajCBCUGkkrzpEaQ5HuSPdmYb2P66/5m4OSV93X2nxVvbqVG
3xGkC7iypFdctiCJyDxzELEdrSWzrQe+Vf4qGBStQ/iI9kblJhlPBldocTE0081igWC7Q+OGh/cf
bue/P2XrbyWkHUjbI1NQ8/L+9bcilMYu4WmKewPH8gpAMnuMNZuDkFaoFNtSEsWxw5iCy4CRRwgm
0zQsk2LvoBJwDE9/vnXWO+PXW9vhruFt6wZKcuD+7aTtKyMj4CjNQ7+Et6ab4lOA33xr8k5OPPTZ
ly9LsJ5jWP3DafP//GClHEFhEaznya+XwTKyhmxUtw8AueKTnRJn75Udg7faKe5S4DOvDIr4D1s0
xKc//81iPTL+9kdzuHo8zUJ5PmbyXz8bQRj3wjTHDzUyrmBHRUw67lTj3UPmjKADGWfuPiWjQIhA
aNmDQeP9kge0On/+Ir9fA1c6tu04QillB/76EvjLgQtMB61sZeFf8bjTZSicjciL+aoAWnq0ZZO8
p7aOt9CVrec/f/LvB4bUvFZ0wKUngsn524kGnmABOFpZ95j5pvQA3juer2ilU7mT0pl3QrPd3lTo
9P/xMP3PX/Xr1edvRXxiCxCBmOf/9pqxk3zqUL3mD7SiHqFHo4sz6TDBahM5OBuovCyDct71SGdJ
PYoDWS6P06SGdtPP+IniHaLIFMGaNTr6hMfPhPcOx930NbVkFqU/5wLg9fU8ho1zNGlh4mMfOQE7
UQhyxIjWQ8zqP8aCu9E1IXiwflrh3LeIvi7Z3BKSmHc8hSxVEvuaQBKHjtq22SORPYSoBF8jCWzM
ccf2OlxiLEHYWCognFEL0QHrezZ0TxRm1R22zOV7yAkY3quqafRxmgTD2hE3RnBopJ12xw7nKEvt
XtOfx3qwvc8Fz2vBggSHzYXSCgIEWBLD/9aNU33HOrS4KlMzWMcZNhDqPugoKGsXLlh/0UIrI4QK
lN+w80bXJ7+5czSjLTI/msfYYlZ8Rzp9X1xiMyXlhhGLn0WbSo0h+YpYGJLkqpuKKTt47eQ/AIoA
nerFYfuCG2pKsTYCx31TulDfwbRBLmAb1REv7pX6OCSs/dG5QmXbxgbAzKF3bHPyC8RLz0bO7QmB
cIqWVNM842+kxNvgt5rjvU5FhoGViMCudTCBdjL90bLYIS0MmnFQHqO5kc1330SevmsdXEB3Xtqh
vHarWBGCPINA33dURBBfERMBaGhMaV+zl/PS5rCYBUlqS0KOv8UmxCM9VdhE31otTHXlIU24FCSq
659mLnxgX4V5dqp5YvetGL3sInLGyOIoarPH/eogCcLCdsomjyZpi8457rZs8GZra+eLfxFjpp6P
yvjVd3IE0OAYrGMv2lY5KE5Lw+nUgCqIAFoip52P2jh2+grbNQ2OMFbrGd9wg1S5rXzCIVJfxfB5
ZmPY56BZDfLz7E65fWbmPX40eRExFAMwjt9Swpv61hm9uFcDJn/vEDtIf8F99aNXEN2cOmuQpRwv
hVd48rGfBfTdlYQukp0sAj3fciPkxXuHnTm8CSenMmcLuSbodctK66PH9giHpzBZcVlmSa+elIyi
8WppbNVtxil2PhcoJDxchtHHpXEKvMtb+BcN5sYYysAaCVkfCw9F9pPVLNYSHTSN6//l7Dx63EbS
MPyLCJAsFsNVWZ2lDu72hXA7MOfMX78PfRpRDQleYMeHmYVLVazwhTfsAdACwthMQQ0RVWKpr72S
2z6K02Y+ubq4MtuEdqX3yQMCr12ugLMeSgFcNKoOcE3D+EnH7AQX8ihR3MfLl+QsBuelBp9DG4Vs
HjEKQ51dVGBLlTIb8vDYNoX3lAcoAS9AeVAO7APkfIhz1CsPwt97d3Y3CoNniV4rAC5LzIJdfD84
zZQrDlFAbZiCDAq1S9+06U3ieRdpwHBwgBqxMhObusCNlvV1fQdzTA3pj7vcppK/9WovK27o6Yhw
Urvm0CCAMqIGnOgYU2g0iNBRyAbh/MKFGv1pEOR9kOHbADqaJmBQctdeiVDPXzopmQ+pDGAxSvOz
eSW2inkk4MEDp4SfSqexbwDIUmMXAAIC09j6QFDaB0FnNPNXFWwC/99ffWnpmoEEIV8TENTs1Ter
BPXaPgiOFBqJudAZiB4rB4MnIymAL0AP20mE8nco01qH3lGqtQL8/kpqe76nOO3UaRAWdnj0nVn0
10O7ix0NC7RYJmgogEQNBm/Lwe3ttdeRfe0phJnWlX311ahU3wm1qD6Y+jw/wNAaPjNm9EdLVf1D
BrThd+0iEmOCQH2EuqOJf49yTdWyVQIsjVfKFrO4ss1rbNBFmh0rHJ3SnQK9rodpgQxfWWSZhRK0
b9sPQ9G9wWAMty2gX8ilhImgwn3j6fJBPt99pmqbJkUlNh/Vnika+k+chfTg6OSalh+7Mou/V4gn
3yEyK1EKHPNbgBojVHGP66brleZKfH0eaBHpmKYhqVcIOMXzQMvi+Y/7IjuKpgof2kaoq76TzY/e
stEwjCVJM7Sz4+X5fjGoZoJGoHqAm4CuzgbtgbyllRnUR5eO+KpqMnsd5r56N6iZ/4oqSHRDp8q4
MtOzRSZaIEdHu4eby7aM2fGKrAE3wVx1j1FsNhtsGoIXO7Szn8jO4TGbEYhot/DNYPzXDhXtyzP+
YnDd0C3marDMcl4wQjw4g3TWhs8g+uNxBTir2NHXlVstx8zNcoKsWliUiNSVmmLBd3nwWYWCPTXV
9LhciCisKa043V60FaEt93n8bEi/A8Cv8mWJlO7UPkasDh1kAG2ReBTAUW6UINSeLw//t0R58mjo
2lQq408VaiEFv9PxqRGjnsNjdPyrnLxUwhhaSma38nfv4G1H3coAwqFa1TYszPQFWVWIDDbn93Vw
02RRI1/2dvknnW1Arhh0CqdqhDltw/nLGcHvV2LM0cIoiI8isZSdagtMxXSkH3Zh1Lp37YhBzeVR
z245mr2cMIQm6Lzr1D9P12F0BLpynmEcC1dx7dsB3u6dWyTZWs8KJ8LjRGl+Xh5xVtXly+u2OS0v
AHXNMbTZbQ7vDHA9/OUjMLXkpSpwrLRALG9RkRVXNtn5kgqhSUGqbvJ+6o5xOjkPTFwLZdZ7hs9U
fss6/QOEsYmArAD23bhNtDaVPPzXJJ0o1uDN1FXJ/Unh4nTQstNoldWwZYNKeLfkbPZSxRiJMM+V
D0hXWrdFSti3IHJorxRAz5eWkUGZWwRgFEnmF+eo91kfxY3/nFGbwfzEQ9xXa0vvEZ0WuLmXvyOK
H8zk9AwJOGsOxAmDU8TePZ1pxmYmhwqsI1FCUR6gYHQFl9YIgXmNXLpR/QYU7LYv4C1UYE2ellB2
JASndZ01fasij+CA+6/qWks3pp4rv1CZwD2tCoLkqcP40d2IBoNrqEpgRCjAFb1/U9hRJTBuUC0s
+aoGTWS8gib97BqIYDBxFpJy33Xo8jwRjWvNT6AVTvwQSbtQybKQVeofoeNhQVcrIkfsr6swmBZk
1W95EiSvmEL6OIgGAeI7I1RcjFSQNP+pcSFEq8wMSw/cSiVadEjS6KEqG9tdEVireHj5afkbsY0B
jYOmyut7IJHKRyiNtnnQor5688tMebfTpvoZo1sYrr2+Gp9MmbhYCbZAG+9U0cij0Sfjz44q3LOf
lPhyRC2lZcCFPW36QNcROaTT5d93Qg/cRaeiVH9TJ2F2bFytqfdpWo1yldGZWOZIOtg3QPnxGKIh
D1LBQAk+AZLdj96O9hvoRxsC6hsaygC0Gq/K/4APhLwMxaastrGtdv5zSuau/AZ8VmRPQxOFK6K/
rN9IZzJydymz3KFNBD2Ywm79h38M/UAs2P10TPBJa6PGDAB4mtq+Kh08w28ZcqGY9fEu3OCbKex1
0LlNuBp8rfmACFhk67Ac02pBAa8Cf0lJVixysFLEt/x7c6XDUkATXY+yzMSs0KOxiT2V7jzZZEv9
xlazobwzqF0Er7IKsc+Y7KR6GESeiHd9T0i18PHjspbSyOSuzFIUUqk4ZtmigWZibGWQJM19MVA7
QUQKwdA3SxaRe4PRJoxJnErdAFle8i0n/57oE9JXwq95a6zBjVaA1ppti2OdeEY7qTLo2wOc3uBA
DnCeMHKAraE7JKiK7o49GI3Mfqd475g/gUWCAaiRfX8taJzDhMaVMryV+JNMei0alIHEbpJsn/pu
8APbbgWWphcopPLtBCJetXkX/vR4prBoaorvSZxi8qKgW7XpHB9B5DDw7Pu6HDGmLVzMp98pf2f5
itLdYE2uQ6heWOx/ZB0HZwi+teDFfnH519WhgeX8AIANs4XcT2gaNFxuDfzSmq4YQvDaO1KhtfqE
9IhJ394KTPNouxT972LEpe+6snXUHTEVtwg1gQicI765fjGAyAmK4BG6WN9vnAno9pq1/V8FJcvw
uwU/dVBBtSa0kCDHKKnY9G0HstJFCLvdwZRQ4Gq0EXhKy6r4RRWaufI+9Mv6HdRZ83NEcvNXrLG5
AaFMYp5V61Tfoar2wR0uZmG274cUbss4IJZjBGGP3ESFHvVe7V2lJdtLg3fZ4Cjzyy3t2qAk0CBm
pDeh/rMw6t7dRXmDXV+cECCvOowmAiBc9AX3qOPFWKTgDGkcfAcd1GUkyq7+6VZAZG5akPbjc9hI
SIawr2uqh9JUom0Buh9mR53Lt579KIG18FrsokHpaS9ivgYkxG+jTZgHQb5Uc69Hv44AGk26HqDf
Sm1t19jDewzRE7KgI7KCiKChZ5ToLhW8ONBWtVsaD9bYW2CEQwg1wYZ02KRQaMT5u+FoQbdopNtl
YKMsPPU+Rv5+PKTgmW5SAgj5Wgu3ae5bl3LaMtHstNz2iQld0PB08w2uICwo1yjL+4ZVbeSqmDyY
b0UO82KjtxQpFoaihcmml8i+oOdNGyEyUiDldkmeeXTMpuBidjDTMZc9SOd8BYlHQZUoG5w1f4Fe
bM2szn5HQ9D9Bh+fvgqkCZtd6/CBgIgAYNt5hYrZqwoAimK8JasfeSt0+aCKACtPHRczDOVELvyb
oVYhF1IqRPVwVfQwH7a4DgT2Ab2e8k8GeQsT8ThTfqP75rW3TePIYl1guuj/c5hi0ECcmhy07Ei1
ZhGDIToDJ7pBHOnvesgnyDBfqYYNH1UO1RF7WWSMvKzprjzg56Efw1pk1eQg1qR4d/p8jyXYTkQu
xXEijIKrQ+SVS8J+iOIxeTDN7ErIfR6MccIN0jlhSzzA5uUMGNlDKvRKHBXbrL7DVp68O8GN4FhE
EW8Sh9oVhRr/axpLV9aU1OstavASitPpJLMcqcmw9eNnZPmR2fWcAqm/LGkfMeOETqkMKBLX9EsW
0qns7MqHPU9ybE3TBaEYpA/7DFAQJGpKyaK1j02XA5YzDerkGPQEYHYkdP0mMgC9jlR1lrk2ut9Q
7gZLejlK++InCCoAlOSoIpFYzKJtmsBlj4VH+lz3ESaUXYQ0UIcJEXBnbDZpeqLV6al4VcJMxfIk
jmT7cPkXnG8zZH5p1IC1UdG7msfDpLgqOlxW9UzgKia1j25yptKMG7jY6bHSy/T18oDaF3O2QH9N
+RRQGGo4p9/cyvM6R4QP5iGqJEhJdqm99wuNMkI0RhYqejKvzD+IXAWP1I4V5cYTPG5IXZd0c4E1
QvuOwgj3m4CLeS0LI/k9sdFpq3QuBCjpoOKzDYOyu7MGdLWvbJrzc2LbNM7JAtFA03RntmM906pw
W/bL50l0JCf8a5x1H2s2SkdqqwCy99sV1wXC1ZeX7XzVyP90x6LHRc+ePXu6ak6pKixcnT8LqCFE
ylCPk23d2EhSjTiAEMDUePeArRy69y5q4JPBS/T6K7/ifLeQiepyyklJEVFEPP0VBX2NGF3D7HnE
/+6zYFx8mX0Ib42fKUu9H9X95WmfDeioFHssrgiDB4xNMBtQrWAnYCv1rMGduy86dVh1gSFv6OwU
NyK02ysJ93kjlfoeeAhJYZcr35zXFa3MhK4XSewzM3xU6CD9df51AI4sGkXx8JWFlfzajbb1YpgN
Orbgh7NHWMyGvJIunhdBpp/CvHlyeAVUY9qK/6nxWTKvRRG27rORNt1GYJj0AMk+XwbcWxVt1TTY
oHOkrDpPdT9iHV3VQCvFd3Dq2jFH59G58vG/+EGSSusELONb0G2eZZT43qPzx2v4gjywxJOo8D8a
OAXoQMsh9Ze4qgWrAiQT5Xd9HG48DyLyKsJO+JvUc/WzbpGnurw9zk6FIymNaSYleL4VdcnTJQI+
6xSl5iORVcCQW6BgYP8Aedx9N/xR3vG0vA8S0aWsUdV9FGDQfGVJ5ttTIzLQiU/saXjJM3Y6voPA
uYwbYLdKEeT+TeQi2/lk5Xhc72Bto5pv5dI3r1zZ8yuIQTkVaMALaVKe1GefIfXSIAlj236KEOb/
VddkzduKf6tvdZWIYW32yNJssHQsyufLyz2vSfJa6hSGgN/pOoX0+XMFxBTIGpTjAzAW5xMXKjxN
s1GDZaI7nbOWY6h8QFBWcCE3wbdeuQvOcCYTUBNsgwqkFAAg4I7T1QaxB6VMSu+QpUX/o9cVc40z
bpIvBRyXj9iz6i1OI8oB89gQGmfUIJDcjgubAPxa7ersnuC3UAOn+YBEKugyY3YxKYVrVGAd4oOW
BMONjbQWZHY93CFnNd4i6AMKuHEcD+9eArmta4/RW1uOrthd/iJf/A4uJHJQkKUsCyX20zWB0SCa
jmLxAefRdF8OQ/JglL1FHghE6WcZ2doPy+irZ2D9ym8KlN4ahvqVJ/18W5jUtVQOIlUt2kCztXAi
RFLDuJWHpqXFuTRTGLIrsgT1tVRhqq18A+caRGcxHlzAcmmuAYbPDwShk2VQuATzQ+itn65BE481
OrNqf6iFSA6R1ieb0ZpMIV3Yx7HolD1LdC0QmBb2v+U13n5bs3iRNKCMlPRmpxDlQdHmWEcfqnpE
usV0U4z6ulgqeyo74ZV77uyeYRjWllAZgAtHYHbPBaAGSgy0tAOmbHDGTEq4Cz+p3D8BVnYbTxj2
lTBnfrFO8zKAdIAYE7Qf9NmAVdJX0M6AdBnj6KDHMab3pg8y/gHYRbtnH0dvdLLlmhouEnj2GPv2
+vLO/mrK3OqExZYqpJy//EaGEmmJc+UBlpmHzZZbtsODh6T3xk0DTdvHdNriK+3xs43MrCWqo1T4
mTMx6ulGCsCXJFU0qAfpNaDxJQyLHaWVBtl+u7XEHVUkaP2J6yIjm7n+r8sz/mLNp7eEK51UjDRs
dozMuuDMINN04E3Du6cQfvktNyx1g/xLUu94vcJt6lOl6v3EwsDJbfeXf8DZlhYqx5del0PAQZ9t
Wp7/BBw0G3J1UHQ44vR/6pWBQaGxh0WlLErHxa3h8mh/E+eTE0TNWlO5uHSmTf94Nt/KT3VqSI5z
SEMHgFZRtNAFV4jmd3d09GpMYqsIfnXi+sizYT4BLDNDskT5BEwiBBXrthW7Bu3xNapUQbRpIKhC
+WgNH/DSskDjJrmF9q7mSNll0t/QK4NdlYWSnDq3kLTKdRxVEFAbh2oxmiBaobsECWhcqMeUxIM8
b02YYzYmt72cUsTaMerHoO3D+lqsNwXO87UgA9PY6VOvz5jtvKoNcPoYXfMQDz0lpzY7hMLojQXO
G8YKA2uSPx9x+9sG89w1Cmzd1sCc/Qf66cO74+HSAnZUvfajpg8w+1ETTnnS8LOFTqPmdD/4ht5K
X0TjQUspdm/hgZXOHeQ9TL/hS6cKPkBxTpWx1Qpnndd6omw9brHgGGp5qlzZLmeXPML8NkpSMKNV
3dHn6Eqwb3454vZw0PXUx2Qv891VMPRDu7S0XK7tqToWRq5YXd6lXw3rwN8h6yHmsecxR5x7VmPo
mXZA51WVe8QHTLDqmU/VuijyVrmrgEVtqqKurzSqvjiMvGfcAtOLRn1i+u//OYx9KXUfXJ96AIwW
/TFLG4eCUkEWMER0r7gyy79kjdmnBr3IgGSWRPbz14zHLnXw8VAPLpyRD49WOxpI5GXIrhexv6Kh
P4a3wPcxKkEsBzdHr6NhoaVhudfAGN9Bvx/ap6BVzfcWziLkdmWEG9t7pboqzToc1l1ON+K5AaDt
L2u/DKxVZlvFLhglfrZZlKfOyuhwatoNZTth37WhRj/CFw6Mscuf9ItbnvRlaozBCKC5NTtrGpYy
Tdn24pCHjreedJOWpihw0gINnu8oMWPMMdLh/aOkvrG7PPbf/ul8oWmpT4tMDG/OcygD3FxUVa5+
0BwAIlRNncgtlpU9tuV+ACgtnpHu6LY40gv1nmpHeu+QcmODRbp66/mjPSDLVneTQqgik3t4id1j
FKW2fmVHfPH8Uu2calP0aGkazd4CzZMjNuoEAOVgqW+Q27H2iqq+WSZI/6ar0i6D58tLc/5ZgM7S
7hcqeAsQY7MRE8QPtCQu9YNuqqP32CB1/+rrSjyseqvVapIrVfsAa+97e2FVxtvl0c8fX4pwlFr5
k6cXysjpcRvqVoDz4+1rJqpQhW7JT8uVLeK4gKiUAvdyKoEOPlvUxysFa8rLw58vt4Y2BCUxjh7x
ljNdQ/857czS4HIdxcHLg3rdIny5sGWioz4SBRq9BqMer8RX5/cLgatGB975C/GYt4cBUDZIOYLL
cwMPikNkGTQBMXGwlti46k+Xp3d+izIYtB8yFBYZz9vT6Q0D2ttVnspDPfh4I/VWrfyhlwIVwBRq
fz+okf+S1PW/BzSQSGyN/1mki/Z8jixpqCTsNfxWlOhTUWzKgSBbrBuMGHCV/vc5TpAZoAzaZGIy
20E6rRrEohksRwAGde5eUQ5m66qPIFC9fOmTCmEnj8nN5WHPM0D27FSTm95E0zyrSOp+AMQyc40D
IiM4zQ8GJDfoKyjmyADX8DRNql8VTVjq+UqwTkfprUmO9I//52dYUyoqBAG7NvvESF0hXaRYxqEV
igZQSEQbE0oEYBwk127xcIDnHQ75z8EP7IeqylyqMsG11/q8REBHicuVm51jalI7PN1oJnJXyI+Y
Gh+hajCzHOiGb2kxec6a+xbUVlv65tMY9WZKUIhBFdRi5FO4UPx40sophsPldfniYIOk0mDrgF8D
Mzf7QSgUpDGC6Qba9FFwo5aBv4Ghok8yzNFdjTb2lXv7/FiDl1KJmgGs8Z7bU6D5n4vEDwl3I9m4
T2PBw7yoyiT/psbox6SIoJZX7pDzS3MCxjExeFq2RN3mdDDHjXxYynl00Hrkpx/rEmHhLZlju0Kt
zsftFLVza5X6RfFhmmP87qgtKJB/PnckiHTJuLwBRJ5VbGsxSCWTQ3bImir55Pc0GN0hvrKMssQe
t67r6bcRAmJX4tGzD8s9zW6f4KDkipRoT+eu8Si1XkfDLOrR7d44ECkpPIJ1rSe3nsll8h83kkFf
joiLViQpOZjP0/EyGG/DGOguxhR4Su1r0aQvRp5XMRACD13vyOjHKzzR8ykyJAtqG1xptCJnQ6Zw
5MAt2M6hknXe7DNHBlt8eRyU2GTad3gDouJ/ZVnPiswcXzmVGCWXKIXdeSTqmzG+vFniHWMU3VBG
GtW0fJ+MU8aXvuqNEMsZzalu9MKJ7y0qAcN6cDy4ZhBakn5f1AXGeC0a78qVg3W21+nzQ5hUUR2m
8nOeHPuDzEm+nENi1c1rVHbJO0AIm158FVTGY4vv+I+i85v4gNliuoZ1H1zJx774HNR7kZZUqbZR
GpkFSK2WFChfD96xDZXuRvcC/QPTggyCF2a6yKPFnnFlz52FZMyZxuSELYeKDIT/dM/hg4FVOctx
gHg0KreZiJN9nNs2p7lHuAJh+9xY4YWFYiTZBfSRy1v+7C4zKKnT/oBMRvJHm/J0eMxH66gHhXL0
ixrPvA5ZrW2FlJi/lS3iZ5cHO5+rybXJPCnlU1yfZ+CtqAMkq4roGCpKvc8p+72MshDfyWjfHfBU
GyCoWETTUaTldnno8yd8+qagbIHa0l47y/5FBqQc+W3GBl7wBozd2GoYge3rTik/TF9m4LyCYFm7
SonUWBr86UF0XDnsXxy8Cd9OS4EC6gQ2NU5XG28LBevt1jqIqofLs8hFXT8HvafIRxvHuHEBu4jo
JaDeDN8eYLm7M5QU5SOt6EI04nRfvysnMe4r2/5vP+MkZYLFCVVdAjkH8H8W4KR1pqetHTlEcTzt
61pTZLECqWa1i7hUhwDynI3+Ve57KhoxZoVqIlTzCpmw0vN2NqRmcDD48YZ479hI1WErknxTB9sW
N0D9FQN4zAA9JQQTu2ksp/8DvLB9qqFfjUf0zXNcKk21yNd+XoefV778VEKZz432u6Nxv+IiZs4W
PQyjUbPqlhNG26RcB56wlphyevuaa4Z6cuDBk9MMWhz07m/jQR+2o1VGdxaCy1dO21mMzjLzQ9Ao
MA1aG+YsBWl4diyTqiLKskImO/ii3hsufqW1rtTOm5StbLQuPVywny8vwhcD86gBPwCWSy4yJ+wi
wNlkLlfQwZGlBqFZj733ABxfu4X20i8pQLUvvucr45Vjd369EJFBg5f0cgQTn5W3/moFwZv1jnUt
tQTymFYsQVkX2kIip3eltHwemU70VEDOYLlJ8tR5hmfnZZ228GOODb59v33XqqItysiifuwQrpPr
AdTFxJg2lfouqbHPewYmgSKy0CKE8Cq1UK6cq69uHdKV6TmbMNHUmU4PvIJ8qlG0pn8M0Nd8zXnN
H5pMpUWjiUnmsA6KRRJH/T5J0PQH5dv2C5yK6u3lr/8XMzA7An/bR7QcQFWQ+p/+DIwTgMHgp3fo
lCbN90agYMwKf1GHQQ9AalwnQdYCO0MpEKRha8l3T1YgA3NM0Jtdnymp++riDofZlBEPv/tOQI+1
ncJ61NGYeBo138enpVXbYukOffo8QD6USxsX8foBsBNCf42RePej58e/rYbAA35xKu5KBxD0xotE
GDzbatD4S8WscLmDuz8wuB3Bv4An4Jo3Gsrqa9l4QbnBFgP1ILcIbW0rs1rBvNGGBSRdWGQUtlTX
WdEhzoKfoeYXuxJQA4q/aCeGywqdG6S/0QWyN+xYtC8de4i028bp8F4kvk2fiiFsh7sa5naHSLzi
FzeIyajih5AxukyI/enDukfCApapb+PuYwfF+Igao/ieO6nmLFAlC14vf7y/Wd3840EU4eUAGQe0
XZx+PCzPY4nAv3uojXT4NaRdMW59WzHxbQVbjIA5FEeMm4YamdukspPmU+cp+ytxhER3VNUl/r5t
UT8YIJkRQ7Sz5ieAzSJY4vte5VeuuL+yFrOfSwHCpl87JQz85NOfG6R9i/yaoxz8MU3alddg1LvM
PHfA/YNat3/b6m1cPHp1pdpbheZYCYe9I5OpEmy9FjkQYpKqshPIkSt9oxprtnaza+IqBI+OquPn
6KrsAxGr+Q+tC6NnC0sylIyCUcWcrgbQtc5GPXmUeWcC3YxMycBVEuIi2OKUwC5vIwSEHXqY+7hg
vRa53w7FukYK6dr515nsfDHAuZAjohkwvf2ni6FSkEEKwHEPQUJR7gcPHbzcRQYe1FuU9ZAb7yli
6TjmdUOqPlhl7dzggadkN0Dg1Q4J97bObzKqPtdy2PNAd2LxGxCf0CiBUji7mM3aMlBlEukx8nEm
ecQ8Z/wIjbINHkr4ZTt6NNWVd/h8RKqxlN0I7FGeMue1G78X2AtFTnIMvEpXYbzrBDSJ1ZYLrxoO
OBdFV96erwakZc51B46CWvT03/+TpuP2oFm6W+VHZPrtHS8g7OWhiYNfuYvt21at3LzaXT6r58+s
BSNJUtykzXdeeY49JXFGrcmPkG4qrJQT66OKxYjHCq7NS4FAX7Eo4fFfGfY8byK+IWflD7B+Z2FF
kmFELQMrPXYOzosPuNC12TJ0+uIXHH6Q+LphjxgCd5D7F6NUWjNcSGgEzb8vOCee7A1CHUAyZ7an
Wgsbh5II5ghmBh53pco196H/YRou4gxFll8Jp7/4wIJSLn0z+lU2PezTD1z3XqcAeyiPGYz6bZK5
3x1MAu9AY1dbZH384+WP+8VjztTo4LBtAHGe6UuldOi7YRDF0YW8h53TgEEJdgjYfRIki2FTEm/4
a2IcTb8F6o06rmwzzFi1HtHPK6nyV3N3qHrh4IFwDxJkp3PHkiCCtt2WR891u62nj/mdiDQxApLI
HjEJoFN3efZ/+YCnV5nFtiaG5BQDQ5kXDaowNBzq8+nRDAy0pFwfv2EKZL2zG3Os5FH1nMQZh8pj
aBXafQCq2MseVTB1KcLkoqvxmCxsSCVqqggIUBoW1A5gYHR7jIgUuxBGvqq8FNsotRkxKmu4RpB4
tBsBMSaL2o2Peiw+uTYEjZUSYu725PS4Ol+e6BdnmP1Lhc8xAH8BUzxdWccIFdGbdXwsyiZ+UbFd
28SJkjCg6G7yfIz2vHv7y2N+kRjSDiH/mkJF0+YOOR000THuLN3ROhogpo98znKFoqz4XnSlvjWV
Kvym+7he+U7DSnuemd8UUPd1hBJR90TmRxv++WzRJdKhnPNmTbDk2f4anDqwMAyyjl6gRSnuPcj4
JehU9GtkO/W7PAL1dWXhz7f0VE5WASxbQLXhVZyugR9g+he2kXWMW7xIYSMBjWcRhtcgVCMN1dKy
vxJanWcnjCgQEpoKfhP14HTEDv0CO64ZMXLH8QNXLmMZj2OAoXeRtuvLn5iGPn/byQGC+AmEcXr/
uLaY5+lorowKgjzf4Za2xuaHb9RVi49IGMfhJ2UYnH433uijEFpkdaAjbdNFEDhQc/KMV0527LyD
vVIqdcGJwvIUjK4C5RAvj3gnMzPGWrekqUyDOGztVRZ1tvcDbwFEsiSqn3IZIoBX7no/9W56Fc2e
O9WuibfgHvXwfZLOePFq4RkPE8g6WuST+TwLoYUNZo/EeRoxiZ4PxPmgdLR4hfCjMtxAZdXvdS+p
ZLME3qBCVTNko5NRDo7+qpCj8RDkfg+cFQ9cFIMMxKpkItwNEhUIJ0q1nKwz8I74ZrWifZgC+mhX
mqHcQLry61WB9EG66jiPMW1yz0EKRlFBCi87BH7U16YQtbqICDndZd6V48FWCsdax9JpP30DJaiV
LTOcG+tOfdZ6qQ3Yn6RG6+7DMMvdO9PHhY8gXpOHxHarFOhcrH2TaVQNiyLT3Kcw6ztjlYyiKlc4
Xuu/iUeleEs5htktctsIm7XRWHyi4Fn+KBvKZ9tG1apbzrOiLELdw0cjivAhfykzGq6ia+J3JJSK
Q2B4xYAcauQeEQWWcOzyKFomLWW6FZ7r1S344yxcBkVvHU3Ybm9YgLQvkRW5P9vI0eIF1fcU0xzd
895zJ3F+U5rU3DUI9cJ7TjPanMskIg/AfwKu5hJ6ex0/pNjKdA8hTkKfVm2RRQ1aSPm3EIiWL5QY
ou7Cb3SUJQbqhfkqcCq1hpWVVp84lpT2ra/5IW6d+KwE2CsFDo50KRr69/bo1s7BgjCPRIiamLe2
PnSvlDux9qgMB29T2LPOskSvFonV0kfhdQiG4mCOKS4CAOS8ehGGZp6TnE0XAPaZlbVQlcb5jkJC
9qPJ9S56YFL+CnF8u1mPnevfuNDL9IXRqU33PNh4WK5wfx36delGxe/cBTxKuKd2I16WVhO/NnQP
dbiF2KwujbbSrBdELd3PDnsU5bmhsI1juxphfWnljetv/QSJNwoyQ1uiIZsNI/7wiWrUuCZIvIRy
um0/ypp2CPZDCH2vQxSVpuPloZ0XBDXWCw3tdnRoel8jF3PyVl3g6oyNRagWcAlMvdXe2xSC4IeW
F4b+6EEIap4Fy/9OBSdrPw0f/0kstp1Kz/a+F3d3aquV2Xds8bLmQCt2BNXRlWgMIclZWT+bygu7
P5UfGOZDBWB03CRGkg6LHJ3/m0wNnH6BKGqO354KtFdGlfOYY9ogbzFAVvvbJm4nG4oSlcolwstk
TSsXgu0D2ECZ3PB/jNc1nNTeXAJFpDwZEytNfBpihR3ef1rwlsjIR2NHzet9PBYYAY11PeCRBPgG
YWMPhwG8p4zCOgI68zDDUaLKXmEQhDVEXRbdY4nJoLYn/VG2ZhtKBzvVHJvRGvEniL/NELSb1KkR
E9KLeACt79mVtzdHZxhfWiPH9Yj5utlrGIY92WRcAiTTCt18Mura09ZGUie/awW+9b8+leCHYEdT
XDSpnFpz0dQk00L0RNX4Wcubwt2ood7/VrDgwO4djfvqBlUl/UrAf17pmpBSRAz0ccg4CEhP3xJU
e5rK4DMeKxFki1hCXg1xyrovqoLLG9mS/KFDJdFeDVVcfeaZO3mzGSiAo8+Pk+Hlp+3s4Z4QyZAo
CEaJFpy5IF2IN0/i6Wl/xIlSwg3X6mWv1LWBEHttHZxa8a7048/ebQZEUlObwBy0fefSFWmgWmPc
iOEo83hcdIUvd4mIurehztxrjIyzcHAai3cZyAqgCiAOpystKIblyHIOR9XT5cEFh421NLcLGuMI
ct8Yo6EFWzd2o2twlS8mSWqDiKtDMjVBFk8HVg3Hs1vS96MZp8ovvB1eagpSwUpHcam6Etx/8QUp
wwMooJtNdj5XYVEN5ChkLOxjmmJ2n+Vj8umTuBYLd5DyqNflcCV9Oc+laDexeaeZCZCPc8bnSN0w
Ngsddj2ElzU4afUh6LP0V+Ob2oNWVv2NalZiq42yxeANeXvMn1rj/fLGnefNQBgAJFGZ5s2eWqLT
svynQhDQw8YAzUqe9UFk+kLk9Di1Jgs+8RIIN6UakiiPqO308MY7wKwlhhFXKkTz7TX9BBr8lEMm
2CVSz6c/wQxtBXNEL3tuZKl7K0fUDmDLApEpxwrrO78pSzS+s+T35Znb/LX/jUUZFotMuo6AT6lN
z8Wy/S5HLLLU82cbRpv76KYp1xWfqvo2Ct/b5l6beaskJd+6F7Duv10efb61p9Enni+fHvgbPd/5
pCW2UmAVnykCQalK0sw6RLHe7s2qhdN9ebD53kbghhIXAi9E5PCpxCzIt8YI9YEosp71rp4cDwzH
X4BbRDmLPpr+aXhYfF8Z8qydRiuftBx1HbCesMrmNVC42V3ml07xgkU4DIlFog5SIBiQWiFhWZF4
O9CRnfaWqT2xOvH86KwAzIjPzNNpfZa2h3dNX0XWiA2XquJ82Yd2uHFZpDspXJMHVmDchpCt3d+T
Ybf4109mIEscX7r2l6p4/TcEwrWPuOl78/nygp5vWSYHtZTEiS4ui3v69dAkx0nMTuuXBmmkPxNW
8a4kP3iJ6n5YKn1l3uJkGb5dHvQM1MmAdJDQOQb9xUN7Bl1sPDsf7TR7QaazzJdJ6WJo2ViBd+vJ
xpJ7H9HLFVpOibdJhlJaNzYiTru8UkqxhZ7S5gvNbIZ8Szrb7zCdjvv/cXYeu3Ej7Rq+IgLMYdtZ
shwldcuzIRxmmFMx8+rPUz4bN9loQj9gbyaguooVvvCGk47Jz/Dt/u+Uz8H1wZJAYt5BoltIS/Ni
fWQBiEHZU3/GLLaEVkCtpDkaeC2uvLnLI8Q4HstKDk6pcY4b15oCXUva+s9dVcfjIZ+c3xaIMwx1
O5Umx/snxVvLfKR2ETfm9ReHbYjzGApDz0quIPGQBHn44CAuMa6ENbcm9fc4swy5dbU47VWYqOQC
FR6cHjgETJrr0Zdm6ADJ7k/r1nAQQVB2I4tYNr3ROHDKwZ2M54juN496GX2wrCj9pWICvVYbXe4L
Ct+QGOW9y5Bz6EMU540TRjqZhp/033ulxNOko6r5+t4pUdWX0gLyfEqm1vWXqipVFzE95JdgqLDT
0tpmIiqj1yYdb/Sf9wdbPCLUAnm0gHRobDVvzpiy0YDWXOSKXowiabGHzHLvJ4kf9B23NccnUGLR
ixXF5X+T6Zr9ygFY3EJycACIJjkTqnVz3ClgAWNKqEe8kDUhsOPpdWbscpSOcGsOUv/YlEn+oPn2
tFKquzVpFBGJkQDDEX7Obr/Ixai3dkT8EjbCp5WDnMIeI/vgZUIW8KVIZFrft6qN6YtV2e9+zAAw
UEYBMWYCI+EnXH9fB0kYNJuq9CWLKZYafZJv8bxSfph1VT60Yb1Wk1scETkewRebFnCvNY9+wXb6
YQas8AUegqs8hriPlocBvwfQM0k+eisP5+KUYKkhoVfoAEI1RH/9enq6LRydyB7BLBE0GZWTzPzt
TeUaxX5BxaAZL9F2Mm+B7GfMMxYcrRDlrbLxxY0oj/yD0KXh7KYK19hdLLr2o51SSTvpre35e4PG
FTXW3q6q6phb3viYOpGFYZTd19MJhfnG3jVWObp7BOrqPiTrHcX0WNlVKl5cF2uXQlWFhniA0uKV
1E1IkgldIavH+JiMvjnqSRpRoilzG5lFEf8IozpYo/YsPiSmKLwYDlGuBEnMeyWCSM5p/LB9mWzF
AY0xOG8aMk3Hym7FSj68HMoikmXDyAhviXnA8C/oLcKfF2gozUsYJp6Or3X9DSEcqz3cv4KWkdYf
NpcqoTmguyhVX+8Y8LYRyYUuXtoJ4eOjP9TpCb1gD08xP2rEf9g2YUwKvmWyjqHRls8g/ifq5tNA
sUPz66wAtjtNYb5Ta0f5OqpZhbFSVQ+ABrrARKPHDKZfcYAp2BbVJf0/i2jtRO9gLA9KIxWuYiWs
q88VZMZsBc+yuGokN9QjZCVLIUxeFBboxybYs7cvmlN3+OfALIb8VbZfBl0Ul1HHFNxEQvKI3Lu2
crsugmb59TTyXkB6kgM/O4ial2GGjHbRSxlSy9tqSL9XG3TZzHYrIrWqj1mIOdPKoIsrXZ5GmocQ
hzigAKWuv2VbEVQ62E29aJXWDke8QHMwKbjSGzvCtf5TDhP7gIXZu58SxqV9iAYp0QBknNmjKYSF
55UhuhcdTW0c6dGye0T89cGFn/O9o/yChqCtr+Xci2Mio0MEhWnXqg4R3CzY6UJU/BvLV17ylpom
XlrAODZep6TZwe+dtNzfPymLkhE9SwfwCLxXHg+u9dkswRqBasvH8HUEq/4hqmhFa2EfP1Hp+xiJ
4mibkfYZ+/f6E4U669Qy5U+V6OuVj7zI/FFzYML8DKl+yRM2+x14hWRs9yR+rYN62ptppOPPE9bS
VxNtLtxnp7B+Gsuq9Dd42g4U7IGIQCqwa29lSRb7jV8C1BF0GhUIwsDZY9pEfUm7YIhfDd7rBNad
nx77aAqPWjmJN68bjT3h+9r1uOj1kYdyXUkrD1n6QH32epvXaNB10eCkr0kelZ8rBCvjTalmxoPo
cQXd+IqpREj0dXg7mg36/8ItnY8usKlw25ZVtecb0lxd2R2LA29KUQEKMohdU8ybvw+x72m9GpTl
a4mHeIMLvYsZQG20uJbWpltvwqp1GgQjUyfYlfkoqtOAx0GyT5EHe3GHKv5dmYr7K1Maur1GSCK+
1dOwPdZ92q9U//7A/q9yLP5v+Y6xi7iZ7D8uVn+VbSosyuupCsdnEJ9VjlMNsRqonggEGwiaut90
UcC1XvupBvKod6Xlumel/5mdkr3xberxw1gWxRn7Gf29fVNa8pwvgBhIaFAxNGWEc/XbOOtG6w2o
5TvY4KAQ802vsWCRpqfZA0IpSDfe/3TLL8eIsonpknbSqp29gLnp1V2utMNzGvmZh7l96D/h1oMP
aYY5XLQpBwM7iP9lTDgLxISmJJhfz7JNukzvnGF4jshPvzm2iy9tU/YXbUSNhkNv/nd/vMVLyKpS
c+B7E8AQvsi79K9VlfCPhu84PJuT9RjUeV1sIzsdX/XSUSqKZgjksYPrL5Wwy/c+wgwNPp5CGfeM
5O5eD43QS+SCihyfKafXp9ZVrB2uz9avolTrQ9Ja5oPaBe5rlpvN6/1Jy0nNtzmJBvh8kAGyhDUb
OdN8160ZWcum5KvZl5WgD69pOyXQjffGbAAMgTsAISK3sbkXr8cKysrDG3acnpNWq9+0wW0++I7S
tDucv8212sWNHctgsBVsECWczdk7T0DeJai1jc9AWKiqNm4tNBCwbVtuarUNP4qk8tZIwTfHhB4p
6XsOf2enpG86NK66hgkG1q9BuBhnu7QmlUORCFPHKRO52pVk5sb3k05F7B5CCuqcszXVIhvrz1gw
TQLR51IvPud1YpzTcfx5f6Ms3zFOxV8DzU6jKyC0eO40PnM94+BrQCP2xKhvRZs5rz44gFNlxdav
+4MuFhSeAP0QUnCg1hLWd71jrApPBpSPhxcLy02x8cIeZ2c/QSHyEBVl2m9tn0rl6f6gf8paf58J
OiKSri8h5dx64JGuRyXLnXDBdsrXeABEiV0nFUAAuSnRQ1TG2GFWlEgfEAnST1Wo1crBnSpNfch1
mLjHIDTq6nHSLo5digtEb+eLieQ9Cl/l9FSh7FY1SN45SKwiu+uE8LAHe1SPY2UgHDgpFrUvIkWk
aVsQBOFzYPrDqfEDfBDtsEZ3JyjjINzS0zG+GIi29CdQr+LcRSk8WB6d/i32QsP/3YdDMP3AGqf8
XSCV+zToneFtwYWG9bEqdTdZWbRF5CfbSPC+qZEQziM8OftUZtk5/ljZ5auwlCQ9hMgVY6ndjIN/
1Mh2s01ZWkq7i42p+zk0Nt7mqdU7OF9benMSaFa+F5lJdq+qBD5UEiHiIL15/RXVsgxrx/WbVy0H
xoHLbgEg28/xnvGzaUp2WS36lcO4iLrkmKQUwEApjgGjnu2cABunqi+K7rXPtbZH5HfMIDF2ZoqL
MbLd5t7Rku63F5eolVeYen8MYK0Oh6nsTBDw2lSILb4nmAevPKXzW0L+LvwTpcwRVz3Quuu1GMq+
sQ2/L1+dpss+BlPrn0ivsdDmQcMF/v75mR9aBqPY+UfQjUDPnfOPBN01UK9K/YrngPHT91v3lxkY
fbCrUTZEF9pBHXtl980vJ4akoch6gx1ERe4PXPyvp7s2GuBuTtW+whKftsLLqzMpr3qoYXL+EtyI
xYfU7op+pa8mt9DVRUE3nuoD7wshojwA18ua1ShXFp2pvBixl9VHvbGdz0br1t81J0bzJePS57rK
neIDqhvF2kf9IxV5PTwbW/bCqYqyzvM6nfAjOtFj57yoqZQttgY3Hb5PcYC7oCVsp3mtDWAxbtZb
bLnCf6WcolinEVNjdaubTfIjQ5HTO/bYr7jHEanUZ3eMkWlI9Fqr95PZAZ5uxt7Md3RYdVRdB4Gj
/FS3rjiZWB4rPbmDV/fDEWYGjuV7sM4t3sOJ1re7oXRc9+C0qvfqjpEaHyc/FxSlAi3eK2YXJsek
YCdIa7Gq3fcB/oxHxJOV5uMwhF7/WaMF8y9pnFv+28fjaD6PdKrKr1Y9mozbCWSFcemmFCo+2j58
wN/v3MTsX+rNMPFlkYAA4vrTRmrrVO4UeC9I5uD47ZhK8AJILPtQ6lFp7+kOoRN/f8jFJgavDgGR
7UTaSlYxe8orfSrwkqyK1yGPKnvTICL1uRnztN1ngY2/s+Ybg/pNC/AEO/wPI3NW6X3JVq0+ux7Q
op40xe/yV169npNSqhu10dvPTq6pFERGavwpzqor8/0D5v17/0J9Ja63aC7RHpdNi+s1dkDmGC6v
3+tAQGgfRK1ZF5DtjvdY0Y5xDiTW0mAdE/PDECvqB3pzSrFtPbMOH+mz2xEe5phgbVREl35kSles
BVfzL4KQscR/cMLJpvm1s/ONM7kKkKtQXtvEFiYmkHr5g0aAKPb+aCJcaI3+czV67hpFeX5d/xmX
QiohHa41hHbXCxOKjnrdkAdnxfLLV5B0xi4Tnfs16sJif//TLyol/z8WbUQeLdRg5wSGsdfcstIU
5VUMZf2hqZvyB1oX2V6JdPRKtApD0wy5DWuLjZ0aI0yo2Q+N5dRrMnzzu1T+DgpU5CFShI866/Wc
E3NUHNgE/itesK5xmgATvqU1BOwCOovYmHVgRts8aCf9KYt4Klc24/zRog5JR4DyFY10qLtznbwJ
k7nS8UV8HnwVk4mpV9tth7XsBSEVjFY9XfFXVn45YTmilOFla7H6swkHUgVE8cLk7Fd9+2gmVrnD
4a//lKWu0m6EweusBniaU8C36+P9ry437tXJk+RF6AUQ4GlQIH98vdhRht1dAyj5XAWpCkmlV5+K
tPUPrtlIvXDRd/smNqzPQATFHuxDvlKfW25w5i0xQGSCmM3O45EEK2S3QaX/HCBz/EHRCudo5QhC
J62prD2Tt9aZvS2TI6JA3Z2VArGxTCJfi9LzMGHTgAFI9r12zB6dZ5EcYXJO36ncQuFq0mQtB13e
H7LaiwKSatBEtOafGPFmLDkGLzm7k50eMuHFz2rYSnX7zHqcaq+6+IrmrVzmN3YybTS052DgQiWZ
l3yHIUtbpbbSs5loWrnxBlNkm0gz6XVHUSxp3uagvVdbn+MjE3sEB9GUJcqc3ViKZsjXvcjOmRfZ
j007NS/sLERsHJoLpDyG/dZMyhom8MY2kt0LFpZqDYDw2f0cN54/tcaUn109e3QiF3XYnurKXu/h
+q0c1xtHRuKYqM5IAb3llqWlRZ5qZefC97t/Mn/wAJQhTgGdoHwI3Ur/UFKX+g6ARPuYlmBl3n1i
GZ6eO8K9pMRzsA+LHyhVY/NVW1xQPwzQYPKNWwiquFlbON+qsWs3oear1i4kYd1VtKTslTvyxnaG
OU49Rap7SdvL61ujiQaq1X6Sn/1aD8/8F/UucYS3aTDSiLCTGIPNgHzQO2tjcmvBoCDIhfJC/XH2
kXFL8URfRvkZA5HgZGO8a+/BjNXHoqztAMvUptqqudeH24oE6/6q3zpLpE5/MCkOWqKzbU3GGkPa
zvIz7qyKuu2LfAh2+Hf/6+OCmsIAHau1q3GRSEthGO5Fji5FCLLI2XxDqLOhExnxpVR07IWKXsTx
MeqbcN9YmDJtiijtvyDJrXwaOiKFIwG09egI1463bJ84XclxlgGC/D1AoUgbVWr3806CjqtpJ5ow
uox+YGQPZdF3/jHiqHC3mPBhwYfV0bD3kjJy9urQ4KohgJm3SNgr3pqY7OIUcota/x+o6LKfMluc
UY18t9ONgDgxbn6NWeE8ATP0/WMbD+NwhO5L2zAXpbC2ra3H8UOOkvjKprj5G6gGAy3lAcdV8PoY
GCPUIbywo4uorWnXEz+eFJwUfyRJ96NXJ+c1MjLcwXM/nLZBlYQrN8HiFLIEdLR4tjkTSB7M3rOi
L/vCSuPgkquBs+e8VPGGPqrYdU3jfddapXrSKcq/t7RhyfcLCBhC2dRVSPGvZ10A+Z7qWCjnQIQ4
dEHVUrdIpSfHVPei18wcnH3uVojFh2rzZIoiPjVjAlo7UPvPPRtzpZZ86yPgnyBL9fwiXpzrnzOQ
kAjwaMHFGDqt24S5oe2GsZjUg5HDszey0XkK/EScitEtdpzbNdm9RVjBesjehGwTkR/Ok2/Nwugj
tqfwkthR8JI3iXdWvNx8Sh0zfbUVgGy7KKrSX8MEZvydtxJDQwawOZakQAuFm0kf4UZY7ABtqItT
k5s1X6KimFShYG5BCl2JFm/sONJRelbUROGBzlMEY4q0TrOV6EKE1cNiSRtSMV1F38RSdxOaCF/C
gN3w7kmytxEalNmh5Ppff+DEBek59Hp88VrH/qziW7cTlWY/j2oNh0NZUw26Ncc/wutEExASXfnv
/6ogjaQGdk1Z8BIrgftkqMq01ak6YMAVdt7WDtTsgMuYt3K5LgIY3Dd4yyXTFZzQ4lVXyh7a/uAm
lxx34QO8UyC27aQeNVQz1spyt2YI/oBAFCavzGmvZ2i2NY9NVirnzoFzNFCsfkbs3tp2U+yc6s5K
SGpxBLj/FW+cElDRskUp4Xs0wa8HnUJbMVC4Uc5KqyCrHnhxcjFQKdkFqdXtiNaNbpvnhf7BiW1n
5Z6+8ZISi1KFtZGIpTg9b+jlZa/qsWX756AAw7bRYTqITYMyabgta83/xyYFAPRhpdnGI35ttiW4
Wsqww0iHs0n74/21WHxsKoT05Mlv+QgyQr9ei5DAcSwbIzzb+LA+2CMaRpuoBvqxSxuAByvB2iJ0
kaOxr0hA5L62Z+dHILae1PianF0l8vZ+l6nHyk8e2zxvq01Yjt7z/dmtjTd7FX29Ghr0X8JzGyTR
v5Pjo3yCxHyfbcfW/omTTrPmjHlrRClxRUrHHwrO1+upZnEZiNoMz1FV/giUdjx0jZO8oOChMkFc
5d4/QdnbsyyJViIGuR6OpjB0ziSIz2pTR99M4WWPmROIg4J3iQuBvHbjh/sjLjcM6SNKADxwsrli
zbN0G23mRi/jsw1VfVN5naZvYqRiNvgVqGurubgepKgRzHt4GtJafl4DdMHVatRc47Mbc9cpsdL4
j4iINeVuECir71zHNx60EFOWw/1ZLj8jA3P5wceWV4Uxe8m1UU+s2raiczg0ANDG0kuVnWJGibbv
Yqd+7TVtKldWdnEtycnSToTYxgEBl339LVWgG5OLMe25aZri1Y9aGLTW6HmfHGVwX/wpHX/7hsCz
0kxD5KvuT3gZUVPlomNLodWkwAcI9Xp0iNewqhOcFwhu/H8y4SZfsyw0gqOS+dZPLAixyaK8rn8x
nJDcvR7rYa/ndbXyO25sL7BRFmh7XnbwErNA0geombW1E59pTE3dXsRWEuzVpB9p0inOy/1JL+I1
OWfiVRlBwiWYby/BY1p7pZKceQ/wAvDyof4pRuq2LnWrQ+RRMkCxpin/yfPAp02QlMn5/i+4sc/I
nf8E7JRWkem7XnVMNyc3mag5IZjc6l/LqQyPSUBraDt2fXBQpzTV3hukynImTxCNcc7Vou2m0dQY
FMNKzlPVinoHs5z6te2WxTPShMXJFbX3KxiRoTxCgIeeHNV+uIJjkrO6qvTxE3jvJdiKxJ1m6PWs
0yHxkBdX0nPlU6eGUeykHzuhdL9UysrenmZE717spC9WTrWs3S/HJUkBgUEGP++EJlg7JGDX03Nm
xnG9j/NOH08VAl0rX/XG/Gi5kplI5shyX9mt19pZhjWshw/0m9W42YMEkcPm69wXliP4PKT2uPK2
Lvq81KnlPib9U7kxKUFdr2oFyz9AhzA7g1ofgh+Jb+KI1QU6FoO9YgTPhJLC3Kk86+1PtTV7NBcT
kYutr3XtQz1UiIAriC2uJUU3TjQm3BJlQ2Zi01q5/ll2oWtB5vnZWTNgf+/LQXc2tEXc7gMiTGJY
idBvjAYxQ3LQqOIy4PwaM4E6tCVftAiRaP4apJXjbKh5Oslvy9fNaOXOvjUcyT+RDERGiJ2z80tP
TBSqAFFnNw3+rIpBjrWl3lX/p6Br9v3+ZXFj+7J+7F1wPHCO57xYrW4TZbSr4pylloESmt/mw6Mf
58nr/XFuTgotEpJ5KAkc0+svhuVrEXM1FOexTMrvmqc4m8io6ZIXWrdyA99484B3U7+B/ICb+Hxz
YM/YQrgX+dl2p7bD86HqPkwoaZ/SKSV3r23tpddz5FEno12xwLhx9fLOSCselNr4O7uEcj3DA8cY
87NaZba6MW3B/k9851hPQfTc4kmxsjVv3ArcdnKXEP3SnJ8NOIyAQ43UKc4OhOpvXmCnu5os7BRM
afIx9Msq2NOPAsp5/2vemiekRbAmpPfcSPJr/5VEak3VRKNRledcH6stAgrRvjSSYmeMNVoWyrSW
USzG43siygXOGtdT6MWz3YNBeU3JJdXOJq3hD4Ve1IBbTDrvm5QqKR44jbbWL1xsWEaRZ50SFEUb
d85mVkyXMjuc6nMwBfEhTMf6cxI2Ge4+Qw2Y+v56LiMlLlqaNqAigZR7oIuuFzQ1mgKYt6afY22s
n5286r+4PdySQ5YBQdr2SWlVp07T4oOWwhDV7Mp5AC3wXuw+UQvRC6cUPBFthjkYwKDtmPEKGeeO
zO3kTeZwsRScu7hZ8we3to6I0MZibfJycldPqBwVOCjnhaa8MfdXzTHoHIPE1M+D26aXOOzi4+DW
zpd2rJHUDIah+gmlaNgMajNd8lLEuwG65kdX9ZH0myq72aCzMfx7/5MstxxPHzENMCdZD5rX3YoE
3oLaWsZZydPoZ1dHqb+zo97T90Q7QXYS+LW2u/tjLvccY1qSs4EABF3x2TZvSNaRyLGNM36Mzo8Y
KcpPVZ8MOwyi1hzoFve+fNklbwC4Pr6M85xS7+JJPqDmuUOSp9k2QZCnO9Eraz5wiwuKcWTtliuR
4BAF+uuNHbitikVBYJ3VNC2faOub/wRdLjZ1oNW/LStM0k1rGGtPwK2Ph+UsWCgADdKd5HpUWxmH
IuEXnZtWTfA1tFA0IugUXUd/3XkbWg+b4vd/O3rM0MLwtZHqFtdDiqaijREI1Iyi0nxSAsesjmk/
iG1VdCjG3B9s+fXomDAxogQuJ0a7HqxoaJ1nMPHP8LV0BaVLcGf7RtSq/ev+QIu3lKwJcIYUHIZm
uzBnAEYOYGayrHNkqIEPCkrm4xgAqd9C7rJD7oa6vesNWB4DluDp/v7oy83D6NyLUseMN27Ojadq
WOZha1vnMtKGY62U6Un0VXUqchTdghrAysazx+pwf9Tl5rkeVb9e3DSpojTVFUZVx+45nLz8oWhN
E16Gbv0XV+N0vD/erTUmiuW6JUxHJm/2MUWjxb1mF/ZZGaZ0n7p6uKeUGG0qO6g/aj0aSrGP2nPt
RWt8v1szZa4UB3At4LGT2+yvZzzuENQa2sk+B6qV7p3UVCP8gzEt3RdeW38Lx6Bfw0LdHpITQtcP
eZR5ib0bkLXCa9o+V2lintBU9feITgLDB1Jog49N7Orn/eW9tYloMqpEhHT3ODfXk1RGIIoJuiPn
prTdSycGPTug0d/q2zjQG2uvZQVNXdTjgncbfSDHQn+TYUFNYkg1r74MzKiyRtM6g8YPkUrzxZcw
wUhsj2Jq/aCEfPMAjL57uj9jedVcvafSqktm4hYFaSlHez3jZBzdPG7C7NJVgXqy1MEegLkV/7q0
1JpNmmYWqWPv7GwNefTMs9+7nwERUofGhQNmtbGoObVdo9rDoJSXNgr0zWjWzUWLtHbPP0NWrsuM
V02MxgcnE+HKyItPLfkPDphcWhss+BxtYxSDBe20ry4xVvB47OLzW/VdgWJFFD2YUxk8Rvh1rTza
N1ZbijvCKeVDc0nOVrsqSxfSXS0uIeJhF1EE1ZPlx5gPdjSFvTTS9rYRlnsxjNU3s2+UldtqGTrS
PZfdQXqVQLr47Ndfu8wDy8sTQ1zsqdXbTeMo3r82qNzps2ogEHZ0CJYQtbQtpSZ0ifL8pGhNYj8k
o6+s3Ndyqtcbj44tQgmyIm9wrcxusnJITD5AUl9gTNXtJpiMjTmN0Y9Y662VF3BBVUYWGM8VND5R
+QGoMq+mYpTlUXo3xSWNw9LbBoS1CKU7rbbPDa9+EmOrBHuCWX/fZHGIYJc2US6v8Jum/BRGUCPN
QYHMnNgI3225+6CWTEoaRGhIKs4XI7QU/zCKwQ43LaTZaeu1BfbYHVrszdbNqsTZhkUyPae1iL/e
P7/Lbcy1gWOKbPvKMvXsxprSoq+a2q8vetpYOzxtik1ie2IXhYp4aNryE3Fd+fH+mIt7meVEEoYG
FnwyWmez8AVIJEBMJ2guZopVq9e2w2EY6CVNk6j3qlu+vzYsB5RIfclZAFM+OzZgizyBXV1zQeDS
vJQ1zUcuf+UQOKrySMEQsEvXVvFeixE+34Yu7kFo3wXf7k/7xlIzY9qgshmAmP/sV3Rd7ReDWrYX
cE3hZ34p/vBRcOwgZ+/VVugnv9HXwFyL996lYAWog/sZYWvo2dcHdghiuGOD2V7SyvOjbcGZBkNi
CWPTjqr52DuZezT0xA9Q/8ze7s/3D81tdkSp9pBr8QdbB2s+uF7WiHt36YXqdPjaJ2p2cgfROtsK
P3bowlU9HopgSJNNk4X906B54p+w0cL/FFF23UNbay28OYxXfqP3OnyOfT89tFZRnGwNm2ej/BIW
B1XRvVMMr+8YtUC9N/ensLxvJVCKtZMUbDLz2enA7LgTWRqlFysZ4+8N3KynJi1DtCsRNd5j/5Pu
tJbGApzgcFNNhv5wf/wbJwXmCz0VShIAyeesD6/x6yJQi+xSukb4perV8FOoaNVDpjceQNbSWakp
6Tf2CwrgZOSUBEGwzj9ZmyZoeLhafqGJLp5q3UlORZd3m8jG/3SjCLP4jG97+FLpDur7fjeqyjZH
vuFrAm31U6o79fM4iaHd9Kgv7MrJqc6U6qcd2Htvl1p2swOwqHylh5m0m6JO22Q7wNU/CUPPnpFb
T7fOONnIbhm8b1FWmU9JgrDuymfV5eMw25my/Uf6CxuZHtnsKA6Kh2x+qWcXDxyyvTH90el3pS2K
fNNYdf8PeEXvwWsTREPp0xnBXjRI1jwMdpQbhzEOcbrIujL6WU+l8oa4qSkOENNMazOU1DwkUAbj
DOTnjEfgOhUYMj20P5Y6coDb+xvkD2N6PhM+E3UUiZehs3l9wCt6PDhC9AlhTyTwY9BjAxlUBH22
OkXj0+h4xbiTan6f6GXE8n3RnIfMCPyXwCrGr3Vv9j8MlebZzvax09zF2WQfdFVJt1WY/Xf/x964
ALkGyFvJJ3m359KXHc0RIBiivNippryNRdZ9AheCxodPmBr6dXIqLT/7H2IWuTiELTD2ecflr/or
8Rj0hFYnLlEXzlf6MFSGcuqMqP0gE6En1cinc0IvAqKlaj0OQZpto7GIv7975n+ufG4QouUFfLgZ
MhUpmVZckEdsN/TdaQD3bvqdUv/wycCeZQcsz38vxhPVH6p8DuIRsugy98TTzJSiU4UwYId89L4f
/YFvXIwPYai/hmM7PVgoAGzyDJPo+7Nd3loMyH2P1BJJ0EKc2yssFS5y0V9Y3P6hqY3gwR9UZT+U
6o+sdOuVS3J5ZxENy8wSWTUmOm8r6EFcNyHeJRcP8duTY8f4K4/usCuc0NgFRhp/rXHf/tp7rbsy
0SUYRiKXGRz4CeZFi3RajbmxhqgZLyUe5I/tlGU7RzG9bVyl2qvqq8mhxEGZ5wL9cORm3HFXh71+
GpR3a5LwxkrUGrEwe5xq2+weCIepyoq+GS7+MOr/NmDOTpYh4ktdVdbKrP+AIa/vHNioJACEi+Ao
eNqvT1TSRYqdwhm7eN3gFVsjmiYu84627zaZHDfcpGXKXYifRISvjlVOP1vKyXB+IaHUD2Hhha9C
s71s2/px9dkoaSxjJz8YymOS9dk/lkXTGAVuLTfxHx2bAFUu33q9v0flDT+fA+VCqiAcEmLD2Rxc
d6xMMvLhwppC1hxLTSnQnUBmkLK/+Of+YMsDgdSa9IkG9evKhvH1giEIUkwN79DFcSKfahY61/sp
myDpgwWBC1Tp6O8e74+5DF3QA+FdQH0AEhijX49pBR0yz0arXTLo0lvdULqd1jjBiJOXih64CLVj
XgEKaBJ9CrbwNIYv93/AjUlT0gZkKFeYbtys4JNKKg7wHf3SB9LRVbeLpywb1U1fqvZ/Ea5V7w6v
YVq5EHDY/XRO51mF7otqCimOXJTG9fe2k6DvzaB7WxPeQQnKYOeG4Fn/h0kS49LMIGKiRXW9yrDH
QYKZjX4peX2PaGmnD1mbNZ+sqSn3Odtp5ewtty1MCcoNUJzYTVQ+rscDjKykExHJJRjT5K2e6gaf
raDVvo5DZ2krYdKtLUSdUMJF/9jey4v3r5eTkA+l+qQ2Lk4utPBUtl6D6R65lNhw7/vlvmi6fhOY
fVztwW47X7JIcd5NgvkjokyWiRYJ7dz5PiYdLymLGvZF6BVyTiYw1eOIEMbWCgp13CDjTo5qreao
i0eFYV0aMn8q0oQOswgxU8BwWFZlXvLJb0noOwTyI1jguzhWrItDdf+DU+M36EIsP71zT0H5h+wj
m1OyrjSXe+JEKwoiVtYFuF38D+zd+NEbfeerWer5vo/gW/0P40lCJv0wWSed3RTuOLgjj7h1MWMz
59p2hjLeAPOPPrldER4FehErM5SX69XlywwJSkj+gDrALJ/tYuqFpeZzVi+4gPevUir+swEY+qBo
otqlYd69iiy312LlG6OSxgFPo7FLdmPJC+uv7ZxkU5/Co1cuY+S8emHgbwtNa3eZb6OTVjXGvxkg
xDW3n8WB5QqmSUPjG1g99/FsHwFOSuFl68rFTbvsR9nYvINGVb52neO83v+Oyy0rhwIHS4BNdD0X
MHIT1RRY+CgX347UD2UflkdjCM03YUCR602TIkeDUSkxqr+G3bk5NJh9WomyLDnPQoqubLUhCoM3
g+bq+C3F8/ebZ2WIZaRq7ldUzBTrgDQdxMu811AEvz/zxVNDyxTwqAQsgQRmCa6/7FjFdDJ0Eb6Z
cVn85+Zj+zgMTvV11EYVLy+Mtt977csBTSTAZNPPgWt5PaA5eLhSlnr4hmtEFiIHS3ljKJvvdOtz
TBqwYbs/wRu7SPbqGUlqpzpze8y0EUY2BYZ3GUs82IibCCa2Sgu9FVsArqCV9bw1HPwLKTAOAozq
zfX0Ohte+mg4/qVGQWRvVdSzNqruqydd9Gn1/rWkGyRlhTidvKGztcQxGRECfwreBgBW2glfSfPQ
oEPgbS2KO9bOrsvq4d3LyZAkRoRiaGDNMcBlYpcEsBH+K1aboRMadsozxpPDsEUq4Pf9sW7sTdrs
JvUjENWs5yxCCBE1MhzUbt9E4pW7WEMfPhcp7qZjEx8y3fj3fxiOdYTZh7AYBPTrT6dgRW2NXNtv
VTuBnqjjxnzUY9EcAs2alE04DWtazDcnSL8dKiGdPfr71yPSGW7xGkrDt1QvkmaLcUbUPdZx7ug7
MeVxApklgTx0f5o3dihCcmQ7cHF5Jud9zA6HoCmpHOWixKmifqyQD8i3EBrH5gC4x1p7km88HVxu
HD7KRdC75zWEEhxkmHlZ+IY6SBNucdBR8gMeqMpxioeq/EhJ+WMC5WKlHLecJUxF4j159v+wNa+X
VstERPacRW+u0AFTg/eytoUYeKm1ce0Y3hyLuxtpBrI7mgLXY+mFlkCqqqI3JML1BytvjAPGIO1H
AIHFyom/PZSUg2IwifS8Hko0rjkapfg/zs50R25j2dZPRIDz8Jc1davVmu2i/IeQLZnzmJyf/nyp
e89BF5soog1s7O1tCYjKZGZkDCvWYlnABavjVKn6Cdy4/dlT0cR680lhD3HV/2tMPl0vXn11lEyR
qhsHNZoRjV85wwxJom6nyoOblvaOo359ULAGi6AEfxPc/K6vvrDWKlrvKQZLq73BnA9Q31PRRLml
hJPJrT4srTs/lbiLb2+9Dsw5kfgQxRHXUC6+XSSqEzFwJzsJknRIHrS89wL4HqqTGiu74pwbX09i
giV+k6oS5YZbW7Xd6fYY60nQs6w/vBpRpjx0GFxNq3xP0W/TFpEMs4iyzbwm0mv0eSracYmDuTDM
90zKKc95B93XOIu9TG7LFHSItNB/zxGtYX8ekD9Ko0ocLDEKrn4jBCpUVj+K6MDD4MQ7x/K115Qt
BaagQdTQe1sfFJS86l6HSzVoAVp+ssfqj5GxLtnZ0L4lY99/uX9AXgdot+ZWz8JsV7EVRWkclOOC
NB0IhoLHZxy9v1xhNx+9qFarb2KsLdfP+EGn+9Z3FrvOaJSEsWEPjavAHpKBeoA++CHR0ycF3Tfg
2+aeWPuWPdnoI+CmvUXB+faIlmHojibvX+BBF/iUeanyNXKdgXHq2frRToX15rkwYhcwZ7grQBBg
t/Vbg1WnVyXPRxIMsxd+VSe9fK5gFzp0CG49LvbQ7wwgbH1OQDxoAP/ur60p/DyzN5qhswh4KSgb
vuiTQX3u57gZTyVqacuD1zeqg9DgtKTQ2ll7mLCtDaY/JBFoQDdBm9yud1CcDpJp6cFrc0REriZ+
mp3mWpRq9ZPdUHbc6tbltKUIAwN+mF33a/JcSYxYhEmQ1+3wJR97ah2GmaSPdrRAlHr/tG4aYwCO
b0oVW7NXEdvkekM2uWocVEoo+o9tNzSPelXP9YcpN9KdIv3rEjIEPWA+ISXg0aAktjqrgLi1sWeE
MyjgXgwPYAMK9BKnxPLhoF46f4qa/C8X4cGDHo8oEzvFiCa7rmXvJxKxncB44/myOMmg80FaQ+m9
KlSWZZkPQ15zcbTKtj4akTcJdCxD7zyGnGyfSYs4eaC0Vu9BGl9Pf7APjFYaNnoeEtIhv8qLlzPs
isTI+y4L0hLpy2MTdvMfph3C0CgymAZN/D7/rcF87wtoKq+IqZfEDp3lfZiB3j8z01cd7h8E+aFv
yxQgEWXRSUYQssFw+5OMunCkXlgalIVVzAe0TWGzRnw7uty3s3GbYD1wJJO1S514DeeMJqC+Vrzk
gW7WEwm6CjJ2WUQe+e5cLL/6Rjif71vc8B94RRIPukLItqzLiHrG8w4gtgjyqAif5tlOJhgnFvi8
Q335mTSe8kWEmvCTzHV2prM3Fkv+irckyATM/ypdsOMymxbABsZQBo1QOzjq7aRhdlkpP8+xveub
N74i7T/K0DTRiVfW/NiDioJ8P3jsblr046lqPA5vg+5qt+M3NlYGOIuSACgPEr51kj7lWmSqcV0E
dWaqSAiKFhLeNnEbv7Aa6BJsscf1v+U8gCZQYrKQLmeV8ju/uDQ9dFJt3ixF0Cahfkao1UbGedF/
UV2M3nVmmTxQfOsOjF6a1kH25Q4ZHB/nVFPmP+6fqA3PIVmeiZ/IqiVW6vaXDI0eQSUTl0Hc6p5C
qRQq26Tibvk2IOhEdRgKNzL1dN/qesslm5sEZUkS7d+KFbdWAVP2DtXS+Yooq7jM/J3HNOnxnfU4
/HIyL3orpFQahIWUHhs+ikBo5RKWduAtYqX01Qz3aUqj7rEaATwgkjn077XJS94Y2UuDZPKyfyLz
QGv1hYsuiwoGmvSrAZqwfIjBxP3Se/B1R5Ete509+ZFeOjxpjL4e0R8FaKB1crtfHKecymDLBK96
DZcsT48UUgvxRfGcKD4aTZkvO15o6+vJsTOZ5tExXofcve52BlKFy7WeASY/Mwle5O/NCVy75Ns8
NfPc7sRN8vOsF8hTS80HtCov++rzNUOseVPJZAfqMQssmXQ1WtUqn0YIA+JDtZDBq9pYfKdqs1z6
RKrb3j+w62sidxgoD9VnGTcRXtzucGPVdT3UqXbVKUsVvt7rxhcbLcyHBWX2yB+UPv00mF7+9b7Z
tQ/8f2bJSxkTpj66vp1w01rD0s3aVW0arfTrklwLHVvLPN63s/FFpUiWzEKJZ17V8iAiF25SJ+p1
QclFXKyOMYhjDz40uSSprn4b9NF+K4SetcnmBWED1wOY3ypmUboCOhyv0q/Aw0zzUkVVD92dkiaO
eIRMbGh9ynKV8v3+Sl9BYTHLfoI4YOSEPV1LvMC4PFL5Go1rKpbqU6yaxVEN674EN9OM/GN8Mkcz
/aINsxkDyB2Xp1xv7Z3ocePC0hz/Xe5njgcttNvjlBpA5DIGgKkLO3nLfK4dPqoxEF7fyu09/Y91
0CBXzOQ1nLgkrAglrDaaAa2pgYnDuGbhvHjvVA0Cf6Zhnzova7XTZHnUboThVO/R8d4rMm4cYBwE
VwZ4B5Rl6wJHUhdeTaPavA6z0RdHMI2pefK6qHq8/1k3DjBvN5qev+GwwKxvN7TM9YbsxTABC1mt
B4Q7RZlIxKEZjPOSfqc/1ngP901ubisDvwREFAS8NaV2myn0wpOQpY1jNF9EVCPG2LmdZvqhYSjv
u8XLteMwmWGQj8sehGXDI0oiNiBJkrPh1QB/NC0lXYeJ9wVxyh81sK32AiOvnp0BLo/voCMu50cA
s+MXq4tIBlILIee3v+IIF5BxyAkGJsTkx3/x7MThVA+9lWlXMLdp9jQrek16pyW197EAF6u9L3V3
2kt1NhdOrQ4mfOjoUQm+NZpEdePUIBOudRvr2QclnIqjUOHpOBn5MDoHhIUWGQCXFcTP/OXGR8dQ
C+5/+63jRuPj/37Eqm6g6MkYL1qtXxtV6z6CqCq+F5RHTnZpCYDfKMvct7fx/OAliF9og9JfXne1
GydeUKP39KuugMTgVc6HI91P/Vva0SQ81R3q34fWTCDDf7th3hPCYzmxbK6bPN2cd642ZMY1rlrx
I7Y6PXyOC/TCzwna4+gmzan7l46sy5f7drc2mGeeZB4+WEkrfvuVlVGEYVGbxpUaszgpqeGdwx7e
Ul+3l+S0WNPegNXWDjM9K6UVgVsDub41CCiUFl0rzKtbaeJ95o3Dc+VUqQv3SOZCAVOWcXSIqFvt
TbZuGgbbDsKQkVpSkFvDGRwrpdNWxlUZK+2cMFvvj2PWPnvq2KAkn4TQ4IezHuc7T/6mXca8QQ5Q
/+IS39qFo27QzKg1rnZliA9QFE5fhmKg4aMjaRn7dGWn2LfTzt7T5dx6+8DByBQS9wWi9NYwaopq
VTeaATa7WYZjPQ/WdM6jelR8GJrgOL5/kjbXCc6EQg3NfDr6t+asLo9G4D7m1Ub/+prVyvJpYfgp
9Et9qbmsbWycqljKcd23u3WCefVgTcdDSvTYrd1Fz2KYCSvGFmBzuShpl0YHhIN6208SrxyPU04x
5z/cVkbuCaZ4z0FxSt/5wiHnpTlPVluYVzUxP3R1pF+7pjcuJJSW7G73T5WhzN/vr3PrhSeXpfwE
bQ7R+cqmAhjNiAmHr8jvptEZgFp+RqY9Nc/37WwdGzJVYCCkjDDgrfbTURG9rwcHUFOjOL+Yi9Nz
iKkHoKLmrHbTjjX5q1cJh0xwwIZRewAAuLodUQgNkmYL+1pqVvik131VHKupem7aNlDqNL9oeEX3
nYayoV+EYb1jfuPQ4ong8OWJow6+nnYHQMSIllPZVzEj/XxRhtCO0EMxmR2DvLF9sJVWzY5mkcx7
BFQbC+fMwucCEg96inWXKExHxx5yF8sWArKLghJgmOoJQmR1+C9RBvrsEYrZkT9OFaj7qUpM9e2e
CUy7LGOCgCQdWZ2otBZpZRaqc61slBKGQmMOW5lobsSetcCjNpniTB8137k8GxeWVhVoZFQHyJDX
cCrNpdPX1a5zbUZDTU6NZWSDrzXev0oa9bpf26Ox85W39lrCt6TjZ8DIlKfgxXWdjUXlMyfOtVfG
qO8P+ZTGf9d9WsRHdehDBfbOWSgXz1wquGRaR//W8m/qndR2a92UsiVSUCIT1w8B3IezOrepc03b
okVKdbR9JPri1rfS8AuML/EeB/nW4X5pcBU8MQiEatIc2le1V6r0BOuY+iWZGDh6CIGboCgOiMzX
UiieT292IaTwctiW0JnkcTUV1OpojOZlwxcu47qGDEhoT7SbyvRgRl2/Myy34RdBz9JTBvBJurkG
kBn6lPe2GVrXKGvN0IdAJzH90h32hOE2/CJspFApUr6U+JGVpypJMlLiFrI7R2+Wyq+NcvgcTzVz
TslkzO317XsowRuS5JVS9Pq0mGouUAwyrGs1x33/LoldRxzC2qbzmTaluzPBuZFjyWIL0xC8aCCo
1k7fjFIVV29d7bLyoNhNgDU1jPh/aQtGly2vVz8iPV9+SfVx2vFCm6aB28PaRcmH0arby2mXOQWC
0TavE88tUHZDFY9mZpbpow7iqH2nNwO6i0M8Jz8V/v8ee87WZ/1Ni8ErztVcI1eg+R5E1nXO1YiZ
s2OUKv1LHRrzMDdOuwP4fn0fQVNBdsjx4bkhJLxdqZ5PTBMlGoUYNWrHA6Tl9c/YQorknOeG1Z9c
NclTX21K2rH3D9Nr1wMPHOvjkaVCSiHk1rKrTH03kkhcy9KOjo0GZ8oR+V1T/yrQGntYrC4e/r1v
8vW+YhIeVG4lCC6KercmNQOZ3dEaAOk2Rf8+glqxODQksQdVSeK99vJrHwAEG34plwyZqGwdG6ne
Au9hnthXfaiSfzRn1sQ5yr2mf/PThR2YbGG05SMS6N4uatI7zY5c7Fju0pbnLHOS5ZjOjmJdbKNy
jpkNr+7O47VxasC7UA4FUskjti5wu71jCytrvSstV6M5i6aiK5U28OwD1RHhUw3n3C/haM1erfL1
q0kaTL2FfBhCK87O7WLZxJmmLqDRsKos7zAhBnlOaG8mZ1dExo9CuMsRIRe0khX0JcxjMfXZXhFi
4+C+/A3r3lSjC/TvoigJSkvNPkaiS9JTVkMScXT7vjog6whh6P2D+9ofyewfcLusvMOEtPrG7uh2
/WAB1eXJWeInOL0G49AkXmb4NsxLTwIG2NZP56L7M0y7fsftb1tnDBtdMYpsawx2MpM5o5YcBXpo
ad9mCgHhgXDC/tZ2JqCbqUw/EaJWX5OoMHYc8caN5bYSIVH+J5Va97aNRth5btrKdaIc82Qq0KoX
maN87QAEXe7v8dZnZb4UMCSBLIdr5QnzTORLOWVRUGlj64/VGH3y0nA+9kv+VZ8869t9cxtXCFlM
xqzJZ5BFWUsrAoRRi2HOlGtexnBRLFo/zaeCzU9OJixPU+S3M2C0yJnsnWbuhmMChkIrhZ4GzlBd
hWCijxAYssM46MN6ts8ZnJ/OpXMS6z9sKNVfKD7IgimvyN/xIsIdjDqtmthKAg1OjwuPzOQvGrNa
ubsM4pJYCjX2+3u69Ql5UmiG0V5FgWV1TdpiQC5yMpKgY2pxPCcgBMqLN7dW/MAYgdM+FpXdfL5v
c+s70h0igKehS9oif9OLVRZZqJWhCVRY7wzn/bio06FQQvVgVZ332e6t9iTMYo9BZetaUPylOsbu
0phfGVUW5kv0xo0CRCOdCe3CqnrUEVv4LFpmFu8vcNMWpFXk+ZJ67BUHEPU5BVgRsPl8bD6pmVof
wrEQ3rHq0SDdOTNbZ5Owi6/H0AeweeN2N0tHi3LHi5Mg07vih6plVXTp8qQpj29fFDARYnR2j/ED
6fJefDURw1phZIV3RVN1OGdV5YQHo+si49GaF7FH+bu1hRwNegXQdRA2r86lYdVWgmqKdx3cUXVO
jZB8I2anlslJpEb88/7atvaQZJYOO0sDESL//MXaprB24pxI42rR3//Q6CUYIFBRbXa6b2frWeAh
/o24wm2ug2Q5v+VmfR5eaXtYxYMXOckznRL3edHAsaK05JYDUKi8TX4gB6q2O+a3QgGqI1J+RAq2
rUmMVBXWtGFplGu2eC69Q0MMp1pvqqdKDEymT15zZouTC1wWmTgVpSj/uL/+rZvPeADgcuCgVD9W
sYgWxVkdpnjwuK/D55DBtueMnOV9aS053QebtlBbGDu3caOFqQOqk9pHdE2ldPzt1zVLDW6JMPGu
WjS32XNVtaEvoCowLjlVGx2RzbCIXD8dFl1/omFWfAgtaHCCUl3Er/sb8Jvi8LZQRokMWDH5A+kg
FcDb3xJRdh1qrwqvRZ7jhlq2+4Gp+To8DLnWvVMHL7pEWtZBIjFbFwVQcHEgLdUg4R/HGe3fJjs2
yJ093P9dW88AIgfcNkjLAGetnEgkdAs61zRkpqoqzOMk8mZ8rDM1YcZ7jvoHBcqLx/9gkisuGfBk
erz6KoWm9JFemc516hbT4DA23TM/b3RPhjkZhGZxYf153+Qr0Uj5qgJHkNg78KvkUre7X8NCVxZj
b8PrVLvaNVY9qFk4GYp2pr7cCp8hCx1qzlQp2kMcD9F7JzfU79kyhZ9DT006dEfj8tFrwqkMDKUf
reP9X7jhIPhZcrKNHF4qL9z+wMSpvNCwopA+Tp02PpLnvXeYyaOv3aAr6ejXulWcLCN3rU9WLYy9
LH7jHPA0UsCFvYFLsw6xpmXOXAFjUzBPwnqm8t4fbcTCDmZK6gAf/LyHh9xwSaCp5LyQS1zHFOjt
gh2hdao+qeG1BzhY/G2W9RDo1Rg+NHOjes8p00PFF4bPLPuTRtXCOzRLtPeybXglyXpNTEloJ7lw
b39DSZ44hMuiXJN0CeNjU3oqMXoDfPvnmAH6PWSl3YS+NUdtveORt3wTODL8kiwfQ16xsg3LZ6oP
gJ+CdBqGk9tH6aGGg/VcxaHiPThW5vzbMJP0QZhle1HLLk5Pi93ukYxt7sCLX7E6doMQoxgEg3Cz
UYnxITfAO/heYiztZztJpl/jYqYEaWlr7o00yvWt/CEPIjtgc7dBx69qjHlYMF6RGcpVnyWBRD2b
xmdRU81E/5rpsbffLnwux9ul/f7q+bWQHGraaIyDgSl29Yuql7riTxpTx8fBzKInU3Ru9gsehfFS
1qXQd8xvXS46eLTB/z/J2u05cxYAUFXbREHYMhPn1UX6cSnL5nvmle1X5rtKe8ebbF0uWgMScAwY
6hU1Ac0rLxorJwI2ObrjcSECOjWodBrHTnEV87KYigMTbopy8wGy5DpDTidTmh0w2tYnBl5OJsoD
7FGevF320tS9VkEUGEDBHD6Mhhce4bS2jo1d7kF3tk3R8QL+BSfD+iYrVo79xYoCbRqzP1td5ku6
N9m+1g3O3jDwljHmAgAsoofKIV5lv4aGj7Q75qwZ55yeFTKnHBqUpobkQ0ssfaeesWkNhyyJRWl9
r3ex07xxgbA7vMZNqylHOzPi+TwqIlpOgjPtnO9fla2zyvQ4nBbSOwOTv/1ouuimqJK5ttXQ5Rgd
PTtmsDJ+mmPoS6Nw3mv/bi0PunWAOcAy5Vm5tZeoiMkOaq1czd4O/dpzKKHmQ1R+88w438MTb9wL
V4VuDD0R+fisX1mzpYWjMC93dUQRH1jn8o6J/OqxX+oHMQ/et9JInLORKXDpuxWMEzv3cmOxEqgt
tV2hXngVkNYMIYb0AaKg0+b0QfRz99THheY3ZhPuDWC9wk4TRWAMXihG9UBfrQcOrNZwuqLrFV7Y
qi0/OJHi/EThqE2O/P3mVIxpmxyWTLLj9suiVofG9Yr8VDqNMxwbUb95akn+IDqVNE2Zg4CkV36d
F8lWGKFBCvMNR6vWxkveOgY8aDEtu3rq+ncae7CHqtv63lI7hql9XMOr/S6yRGkF2r2BqQ//wty5
FMdQNjUPAt/34CxK8jF0wvwUhoYLRdue+a3PLYuvkqfqN9PG7YIjvTC1PAlB5lup8VfujkAq4sX8
UeL4f96/tpumwOZTdkBgkBTv1pTtRL0wvDYNeogtwwMZHyOZNOvG2p/UvNkpi21EqwA1YLiA+0bm
DatkxtSndOpapu3ypTfaL1VtFeonO7Xr8Y92SRzvsHjDUPwTapq4tFbkmTuFpA0nBdcZeRTtJsoS
6/GsGtBTGOVuGtSRiX5sTLv7XxNw7jfHENZwLuwp3ut6b24wk5Pub026VwBN6qCAjxFvDMzSnqeD
PVlOTsQ25MvHMJ20HUKlLWuwpFFfdcBWvML+hB0gcXiVMwZIphCuu6mJFudjgaa6/ncyjubb3xiS
P1lEgsRSFpBvT0/eF3VMtSUNKpOpFX/ES5bHTlTLQ+NU8dtbdsh4v7Amv+5LP6B7YQV5bhoYXZEt
n+dmacOnpPKsn24Xz6e3X4zfoxOUH9jN9dKsNFnMQWHEvKyzsPsypXnqHpaeGeXPcEyG1k7NYetm
UEwliZM+B5Gb27UVXVMpMxJVASDbofCtmsRJL22tgvExstNLNLpeZfh6MYiftIjH7j/cDGZCOTLw
pOAGzFv7NXRiFbSZUCeJ1vkhnNm5wIienSpFGJ+TkibxzoK3TiroG1lapagLqc+twc60+4TyahaM
WqsuRy9TCtvXSaHHQ6E2zltnF+Ub8lv6gPoMZeT1GzLU8dDVoBMCOzZGJuVabckOQnWKQ+eO7Q76
XG7WKkcBQiXF7gGGw4Syik3msBNll6d54PWj2zypc7IYT+MoksP9M7rhzjwpcWNISCUfb+VOkVyI
hhbF6CAsJiTftcS00slPxnY+W42yLO8qKJX3SpKbRmkPUvyHegqs/+2HG40YklI5j9hPYUkRbDJj
z1f6aRTHrsoM+6zRIt2bONw4LQz0UvuhGMZYw7rPEVHOtvRGzQLFamMmVDQYoEGKNk1YJ0crLqE2
/A9by1slR9aIZteDy7PeTtEiqiywmnn8joDcwxzpRn0AWFl0J1Bc3V6yt5FSM68GPRGzBEz+rMkD
tS4S6ZwMWbAUVfnFXPC2hylZ7P5gNXjZZ0/JbO2iqr1TvP1VpsdMXw7IDk+jt7r7y2RDDBfWeUAN
qWjOVt3NJwjEC+M5R6O2OcSTDi+oH9Wh6h5apRjcP+9v9tbX1UyKvBJ+DVJL/vkLx07pcFDzyC4C
vciqn+7gKc/2YNjhYRqbaSen3rKl/x5RkxEI2IFbW55C8zZBzTloosZ6n2hl+QepURiiddn9uL+s
LTfAvIRsf9BUJpy8NaWYyCl4wJ+CMoy06VjM0AyehENodd/O5pJg8qA9S+8Il3Nrp2ptfTQ7pwyi
2LX+7vvWZbawL49VWjIS/R9sOfKkkAlhcHVWiryz4WfwisAVVv6Qgpz7xIC/4/icsD2o5Oa68J50
b2X9e50vI4M09n1p5kGTMQTxmGWjuKA/rdsXrY3Lb/cXtnX9CC/kHCxldqhsbjdxWbSYOVCGVLMh
tcF/wo/lqlH+MRtLE3DgNP1qIWd/vG90c4WU0aHQJt6nxH9rtHWypepzDn6bCcS8u7z/OVvtADFx
p6B2fd/YluMmM4cqgDzNgSPh1lgxmUziqpz8NC9z59KiAj37idYO5UFd9AgWiFLt99RNtlZIko5k
Lg1HhtFWd8Cj8w4PJIO4Lmp6iQ8tKmpzxuw+1ZFj7fixTVsEE0BLNWoC5soW5T9bD5ewCDxrHEuk
LwE/VtbIcIFmxG+l0iCgYPiU2SuWJrF6K2OJ6SSundtU9XthIdc9NAg7pzFU07ATxe47cuI9xp6t
D/jS5Oq0uCAlaiZzyqAQit2/T3Jj+Iu5hbY5uI3afxmb/u1jxCySo6JK2SGqAquoNG26QYx5VwW2
ynSGiL3pQ6gkWuoP0Ho8zlpafn37GQXwRFghKQ+gZ709o9YCcTh0eFUQO3FxGfmcvg1p36EvWvHE
87TsuLPNLX1hb/UVRysqcjMqq2BkArVjhXxESo/mL2Lv8keu1e5ObVNesnVoSNmeaiNwMoaKV756
FhyXSLRV4KhFWxxbe9Lrg6jcZic03LoLRAgSegJegv+93cgada0eVDUb2fbN91yD3FtERfW5m703
43BheJYOWsq8M4q9srR0gPO0cqgCxsNS/ZR3ZfyjgatyLwTc+lSSMM42XIZaCJJuV4QyAsyb+I8g
ddroc1E14dd0Ef2DNkxfyqY1dpzJnrnVhxotpQGbl1ZB68o5rAHFar8qJRnyBIdAfbQd8R9STvCw
QOTl6ZdSGLcrJG72UI8xS6iP4CM7OqljnO2waJuvVqtn7s5zsHUSfzMk0EQCVbOePIsZLMmieKyA
KFnOp1Tpk9bPmtraeeI2EltCcykqwJAq0Mn1Pk6ovonZKoMeIFT4hLCW2l/y2m4uNZnL+84Cy3ho
w7hSn8ul3mvlb33Fl9ZXb57qCBmuuIRGi6F+jlBUF6g5apXnZ443qUevBod/34Vt7avcULA1oAmh
Lrn9imVr52qRaiUCd0U6XnRFG5tzOajOf7JD5scMDZMF60Zg0xUU9EkVgkIrlfofL9HG+pNH+UfZ
MbS5h7QR6H/Do8qRuV1Q6kwzojs9N6FJCuUSF+07c6rALpfOh7iqwr2Bsm17TJRJXBuUN/LPX2QD
bb2ECllgFZhTODR+PobVcY7g2m2brrcPsYUKz/1PtnlG0XoEmg3ZAu26W4tlY2RorihVAOtu+86t
FoF2h278u9AWvHBbxWeGRpBI0Hn57lveijqtF5ZXV77tytEY86wOFpG6J2Ua54dcEQUcKWV8WRhb
vHp1qOwsd9MoLMPw4cva9trPVJFdR3EuqiCkQT0hXhK68IK4mZ8SyhxV3Hh/gCds70navBiMakh8
LVjtNbthnY01nfIIh+PSO7nA0uq4p0WY6s7Tt7m8F3ZWX9NbVCoSqU3QMjYnuxmSfxgi01xE0GjK
nxKQKs9Z1HVvpKSU8SDgFN4n6JuJr1dWE3Pua3WR+cNSKNMlnfpSPTfGVBvvEzW15h23uvW+oyUB
5pM3kZRldSnJGkQ/tV4WmFamK38zy9Bnz0il1jYUcnSL94Q6tj4eqDrmZyX48xU7UWciNOTFXRm4
eUuhTtNyAsKm9ey9OeGt209/gGIWa0OoWn7dF7ff1mAggsMgD5ysSv7uKuhzHiqb+3Cu3VogOGMZ
/cP9S7hpUmZ+0ExJAqbVE7Xos6HOXlcEDGYU8UfPqo3i36HSOvEu6oATHqDENdqd+GIL2CW7zmAx
PIaLXs2S0kNvHDWBqTVtl8j6IZZYr85EU4X2SzOHajnCjpnrFxiabPVjPuaakx60tjOsnLbfGPe+
U01Oe2kbESfvZ4K9P+7vytYJIy+FBkuOpVMEv/0QorOjvhEhJ6yOlq/l7C2DP6f5/BgVnvf1vq2t
KytRHXCeUrSktnhri+y3KxNDyYO+qub2qMZxPX7VOzMNfZVK/MHL0r9cdynsHbtbp1pqIjB7D8iQ
LuOt3bijKNxAZxYMbZ97fzqe2SnJQVOndtqxtHXGZAjEtKUN7Hxd4iqntlPSei4C4fZVeNSTcP6X
cXv1qcvC8i9LaPPl/pZuLY2aMFMrYADIcFYvi5NXTtHNCYdaKbrpc9wtbX5pK7fck6veOify8qAl
Ckz5FWaEF8xaspKstMtyA8pvrU36B1ede3EW8Ty6Oy/m5kai18ZVBaUCIdPtJyvqAVYQO6+Cspum
S6Ib6pO7MJzjJ13iOIc0nqbwv2wl9BCy+U4paw0/bzOAZaqulIGWMgFzQguQbojZ59Wv+59sc2nM
dMiAjjO5rq1BHjiVeUfyaytdQvunj5nBTWCdGA96N8X2MS27Ym+ESp6DdUIqN5MODIzmr8r5RWZU
2TwahKsOIFJLTUvky+xFHJ3FnbPDQEcOQsUwfCjSrP7E7ET99/1Vb919Ct8UY0lWyVRXHxRsPd6d
jkGgwimS+GGnavU5S7voryatgVupwm7SI1O89p/3DW9tN1x/LBy5J9zc6oakM5QBiLHxpFWKeiJY
103fHjrPPtIMFn8IEGzLTpCwuVYCLiYOoQUHK3N7eNW6NhC2UYqgK50xPWde53jvFKXu2x9KusRA
SNuOOQO/QP9tL8jdto0nkFg2PMJqn5u8tkaNkfJgMagIRFZaOE/gUiU6x83L75MbC8MfDJB0O92w
LQdBU4Gev1S7AUu7WrQ9C3tWBBV3iKYHuCAyMT25No7vi7egGbdXot4CsIDoYqAV4BPXdi14UwsI
B9wspe7ejtqf1hQ/mqNO1V3tp+h97LTZX206xO9SuPf+1LMSzK6FyJ7Wz9bn+yfs9Zb/prsmOoNG
BxrP1fOiJVPlLIAGA/hSm3NuKM6TK4VQ/aZNw9ZHGwscs/Am8em+3dcnG7u/aaF4biDbXgU0aEpZ
yYDeVGA4Q33RczNMT1xcqzvkiEHKT11nO/HoBi5V2kQfWrJgGa8CUnWZlIFh/pRMu8scf3CW/EGn
KDr+IXm/W5/Wku28mxJP5Oc5zH6SJggvQk5lqrWd0Oq1S+OnkADA70DT4NXkpOMw8G71ThKkDZnN
kpTTL1Qbl+Rd0YBVPoWTPXUXBdISMgSlcA9Wl5nO5f4n2DiE/AiXZroMnZiBWecDlAZKyFGTwEmJ
YHWlrbp/SqOHgTET9slJkvyZGUtAaxziOUjskX8J6Wh6JEsRS7Tzar6OBmAuZJhUjgHjdtaOp9aX
roUgHxLvybUbUqFaK87U8gCI31/3piFwar/bppQFV061mlVwS4xtBE2sdDkjflkynnM42PZwNTuG
1s9Gq7e21aQNhgyveUgoUqQnp7KSeudDbt0lUDuAB6hvkpLIP3+Rj7itqmaZOyWByNBLgTKPavnF
XBRnPDe2lZcfslxt9mZ/5eG4fZQ5NVDMwNKBv2QG5dZoQ6tWKSNos6NqrOKnJTWmvz0tjz5MVTnl
F1AVMVzl4zJcyrmxs51vuHl2WQgBgVRne8UGqSdWrxkNkgfd0Fd/OgYatEPcRdZ5ishj/FzEhvkh
qlJ7OaVUa01fm4YRcVI3dLVfZa12b9VgoDSjQoEDkwedR/6zekI6E3Ka0IN+OR2t8s9cXVp6LUwm
neyCe/T2E6wzy8D8ugQ2rSP1GDC50JY0C7qxC6dnqLD08nFp28nbK/5sHWHGU2WVnhnV10DLZAiz
LhasKjLt+ViDnO3+zTul3uuqvH6BYS4FTM0nlYKM2soXpbkuGkfJAPfo+Qd1iqvvytD9My+z81/8
DGO1tPDlRXglmZWHCv03pv0DfsaYIyDj9RDK0BcQO8izLR8PP5wkeZRM5GvlwMIGB186XMskjp35
i1eNefKj1a0k9RnNq5MPmRsPoa+PatNfBqWLPsK7EtqH+2dl64F/+StWD7xqDKoOZCINuk6oD4Ob
u/OlIHA+dmNrvrNyS38CWdHv6YhumZXOwZG0ZjD8yoP1wielNHGtvo7TwInHMjtGUWQ+lgzOfgNn
xUwSpKahgoKrWPZ07rcOEvIyYI7AQEuK+1vDST/CFdLoaZCAj38CTEn8ojvjbB+sicjgfH93N63J
mXxZggCOu4pYvXi2rXSc0mBg9u3UzNP/kHZmu3Hj0Lp+IgGah1upBtuxu2NncKVvhKQHDdQ8S09/
Pmafg52ShRKc00B3XwQIiyK5uLjWP3ifvKSaKeFNyafbQ21tJ6I7mC2Jz6e/dD0xrJxr06pwncBq
PgTgrWNa5eskw2kQtZGlB61jAMKthMgSP2qw6la12HRfbv+KrQlbEgsntRelq9X1r2i0vl8Gs4gv
bmhFdOWnRKueyzwZHd8YSqjPt4fbutpQTqN3jagFz5HVpHX46R22VTjAUOj5d7DUr2OPkUiadPYX
MN3pznDbs/vf4Va7NqrNWcMIFpKzbYjmONUAfp+rZQFeweM22bvFtg7Jz5KSRI3LnOf6Y+Zt5+qN
VkYXuzfL7DHX8dARFM3wdD43qaf85YT1aB1jpbH31MU2Z0qJAkAH98eb0hnX4DxBiwKub9njy4Dr
FMw8VHUObqG6v5HrW6hqSf4f52QN/unmEextw1hxrY2BG2nWh7rqVR+YfnyIncl5dwNb0i2Q5OEp
Z6EvuErw0HOZC1so0WUxzWI6xLkdeQdl6aOdAL/1DUneKadTmOA+WZUEnbEDb4/q86Xt6uTPtGly
WXRRBH4PnY489M60ts4CpRepNYsAHhXP693i5UMe9jXp+kT/afanxbS+K3NpHF0caL8uEyKwwe3T
tznBn4BGDL+RelodB0NQDMXrV5ooRMMpG2KvChRRdv9Rkgm7w28MRmNZdtW4MNc88iqMo9IB4n+J
daPJj/aslrOvJ0rW+SW63zsJ5ObHBEJFR4Q+9hu0Jro1XdgkTnwZaVE8JW5bPWkgNg+gcFIrSNSE
XPH2/LZGpPwIsomApvPqvV4+DXbOnPa8b5yyLv7EZPY/Cy/h56LG2EBDxHDnc+4Mt76ZGttWeoT5
cEKxyvFQLBPPODsSR97HyX8L1YR/f2d6kgtnAdF+06DsJ01ZFAMPplg49j8A4Z6s2daSoOjtGccg
a/iNUC2NwSTYViK3VjdDbWP3p9FYuAx2oc1BhSbMZ9SyQu9Mpr+nvbv12OEIWCSM9JaozVyvnV56
7ThSsbhkWq0edWp+dxUw+w92rGKY4BpteY9aoecvta58f/93pfgJkRh9ZfLW1bYpRy9Tm0ERl7kz
vmXKpKa+jVv3B1Ob9KcuUrPX2+Nt3UnUOvmwRBhqravxhMhbq1Am6BmOXf9LabUrDnkpiuOASOwd
6ax354WNvhxvD7sVaih58Q+ITRiBq+VsnRxmm9MDpOwn/X4aKUQFjQ2JqUgrJd85G5uD8cyQTH1U
CNcE3c4pkzZS4wyU2tBeYEBzQixn6I+NY/Z7MqLbg4GgpGVI73XtRJOpSdGl2KJfRARVou28/NlV
MhpGrRX/TkLxE/KHHAXo/jXDMZ+ifBkaTVwmpa+XO8cVy3e7iouPCRx7v5uFs/j6EOl7jOetYENC
iHkW8+OpuLqa8Fhz8LmAmtGldfPNLF33DxLZ5bwkxqjf5RTWnZ39srlNfxlx9V5c3ASTZ9fmvYjg
BgzOwgs8pY6eAQqYgSHFW3w7n+Pz7V26FQc8NIulbjGnY20ckFNAdPt5hjVBBe85s1L7k2EUinIE
BZzowTJ72cnNbPVsNCk+R7cH3/zIkvpCB4tWvrl6yTm1JVoBQu6Sts38WGZG4T67bhU+hkobFvdV
Q4q19/7f/MxI/nD9MyUI5teBT8O4JLY7NbsUBS9HhJu85p8i7pJvwyI8f4618YQpsCh37sqN7wwO
iyPjgE/C+2eVeKCqSCm4TsTFrqeXPFSqw+CKGuGoYdDyI6oC8avQSqvHMSfLvJ2sR/7lq8oWg8uW
JARTqlurYD/r85ikRSswRa3j+5qHVvdQKk6219Pf+LYgnGXZnaxOEv6uv63dYNXIMExSsfMjvuHh
cQSQVaP9PXRfRw+IRiGs8dvtXbQRjkh4YBrJAA9pbLWibj8VkGLgw7HJp9KPsy6cn5REKnOYZVfF
7y9VMRzVZamnBoRc/pxf6gBTKSwMlysiQ4PGhael1msMKGyPd7dxNnC1oJojz8dbbtigLe005HWG
IOBEwVor08Y5ddPsOymiXH5Ux3p4uv0ht5aPQqr0pQIqxFa5npkSKdhMJPB9ktHUkxfASejFKYw0
H6OxMsu/3DpSB3R0sSzceXhs7VDg4xwQCmb0TlbBD3AuoPwB8i3Kba7kN8VVfRBJNNz9xhR/GWe1
Q91BLC60/4wmTVQHU1dHnyA41Me+WsRdHifaAWGu5MftQTcnZ7JFJc1Hkjiuvyt45mWcDQN0jVd2
w59C1PrwbMdpe/idcSiN8QQguVq7eLpe48DZdjNAkLOhHsZWXaKXEnyrt7NRNidEaxGcA2ioN+BE
+Lo2EuxFjpNWZp1FYU3REdlaZ88BanNDUg/G+USy4td9jSyzQoz+sPGyMyf6kpderB0punoZQsqt
oz+QdLXa0XYoUO+E663TJ3Xa/u/I60YHMWxA54CRAcmof2oORHif0KOp/lzk7o+2S5edGL01Vx2k
LkU3UN1vlHkVFVkbYjREkR7XvVBN4qcOc9BnNZ6jY56VycHulUHsjLoVOykrIj5PjoNz9erIJ7W5
VGNbFJdQpDQGBWC6H1irVDzp3PTv29tz65v+OtbqjIupLkniElYzMbqvntLVlY/AqnU3qZHzPORt
/fL/N+DqsKOqQrcSn8RLDn6OySl2Uhytwa0+aa1ufquLMfyNJ7HEdEgIELnxGwukGGaIXiUcQUrj
5ln0ltU9uakHbG9BDCo/LE5q7/H7t04jNBFTdrspR61PSehlAiwHD40qWVoMU0Ksl4/kzcrO59zc
of87zvpMWEVag8Uh7VeW+Du+HnMALRWesiss93MhyjG5D5PQ2UvYNrfoL8Ouomenooo9OG12Gai+
a4Hl5qHnh3VZijNePWayE9u2huP6+wkVgV+xFr+Lu3SYlwQIVwUA5yS62bonM4wehjHfc9Pb+qCA
02gPUdbHbVUu7C+ZBNdUFYlYJf3VzelvEZvtQ2HoENEzNzrbbn03YB+4s4hbh5DwAheGf6Tk0PWY
do6RpxVzAYI+Ek5g4WR1X4BC/zD2WVScOkgdO2WNLZACCG9wsxgC6Jjf6NdDzsIuO1sBXDqhGPDd
yaZzMwz3ylA6wdzqeRDNFT4QnjdPnd8obtWdrLHo9wDKm+uKNxncKtJTRD6uf8XidY2VG6hQKHgj
lr5qYhwSgQdyA14c1R7Aa3NpoW5hPACanrW9Hs1KFUePZppFoW1090veV5Y/2Yv+YueLGqA/5L6i
HGnuRNitSCCVq2X+BitIXUVYU0Crn5GkIxOOoW9184AxY6LF0+F2YN36liQyZMAuvTAovdezyzCW
qyMD1rSp6IjiIMzZnyax1Jrv5XW4AyzZHgxMiexBy3T4erChHPsi9mbsulEg/K6EmfKggqb/AmK6
P96e19bhgM0LCoCHBDo0q6E6Y7YLSn6sGrrnKboo/GeK6/ljOwpwj5411DsrtrVPUKYyoQJR8wMu
cj25Oi/V3ClieP1dY6CIX07jD5BbGJ/3aDh0B4UWeHPuIMruZcJbn5XjIAU+eXpDNrwe2W2xgFJs
CisJqL8umJNKOy5UAMcDGifOTtr9Uwh2/QKlPU1VRJqRvHmBciOGxSy67GIlbRNUphl/pjzfnUqn
NrARKpQDQaA3A0qr4yez7+0hSGLb/djWSDl4C3914M6QP30RRstX1M/s+9tLvwW/wPZTYh7gzAJF
WJ3YuXXLrA/5hfPijo9jaDt3udIs/wqEl/7ThCb+VEDBPw+oLld+3GtdH1S8+/RT7I07v2XrGPN8
/h8GO+Jeq6XpxlHVShNUV1a2eemXsRolQTmqbfwbd92vA612HyaYUysq9Ba6XG3/Wqolqw46QDbt
vi9bNAxvf2IZfdZ7wGHrgvbnynsDzlLhrnepi0xOBj2kDBa9VRRoE0Bxgn5CtEyWMJ/qKU3+UBFA
Cd4/OHbA8sqTz9s1mAXcHsHai9xXJ9cX229T1ag+dmVoKp+qVJ/Tcx32VvrUtIXoPsdOZu+psG+c
N9J79r+UmwZ5u4rNfTXGTcvverX0LhIHL8NI5c7sQNZUJSK3758u4R/4DjcdZZH1ezobhKNRQvNe
VaNvPtWTVna4/tTecrJw/0wOTtG66qGIxuZRabJ41yNiI65JJgk9UhWqBS3F6+iiT2j6i9pEzLcD
5HVwIuAKRZCFtfc8a17hh2YSRy9WsS+AvRVqwBQg6Y/jEyWadXshTLWuTpFjeLUHegHB0APQOeOS
7H2s8qq1T42HYN3LorQeoc4bkVlGBuDZUDHnOyqh1zQHoxvG6TEyqQkESzX3xtM8FSCGbu/I7R9K
l5XCJ41d2EvX38hoKGY1iR6+epNul1jSFimGHdYwfyxMru9BmXPhawM18cDtpqW/DzGWHc94Qkyj
n1WDFZ6jmusq8k1POGd2g3vWMvU3EAS8LiQUj+sXP5NVYGyiuhvDSnVfgW0OJ9MLIcFjVvG3EY79
4t/+JlvbhlSYFfkZg9e1NZEpSqTmefhqYF1YHyxzsXALrEftgzIUUZ36dTvGZoBUpZfsAKblNFbR
SZ5OGmLciDyEV9NcImWSKDgPJ7Yhsw99F2YP8H948ZuFmjV/to1V/peRfvwFVi17mTJFS3duya3Z
o9fAtwaJQrtqFY4ztQROVIfeazQI61UUygzasSrNL324ZJhEIoP31xyOYo8tvJH2kBXTj5NumBQC
VlPXo6JvMl1D73xMERRCIKoughSIZX6KFpGcc8rjxc5cZbhbf+6f8HSuApfOwyrVWkyRtEMVhtj3
Tk3yUA0YzKai1NFR5jl7xLesb/xuKUDKG0s8fLu9z7aC8U+s+k/tHXyCVkfP0wst1gZoYLmizwfb
SzJEJHW3NtK7weyaPZL5T1TParogOPjKIAEIiGsNvHFg99SKgi4oFavWV2vXuV9CUWpfo3RSX4a6
nD+l3bwExZzUd7U76emdqxSV4ue1FfJpilI9Km6o7hSzt9IeMh4JOuWN9vZSNp2iU4YKZV+E/5Kv
UbMMT4Jvgx1rotvpYWiH/I9yQVPnYBRZax4WYv7HLB4y45xk8nPdXpiNrchFrMJZoAJNdWZ1b4Qw
GexxRmA0C2kZ8Ci0UvPfJUsWv6AqBUnNMWmm3h5zYyvyCkfpUir+E4xXmyGnqep2SeS99rVjPJSF
jhFEhdKke/DsWlRHc8zD9kzxIwr9fkyy8Ovt8TfSPaZLHZXKN3jxtRyulil5hbayg1eqyL/NNeTj
AH1THOtuj7P1bela4K1Bq4/n4Sq8gGTWa8OppDVEnjt+MWvqoxMPWnhuvbh98MZyGJ5vD7kR0Qxi
CtUbxqX2Lc/hLxWOSRu8MnYV79WLqvZDCu06PneJLnwon6Ud5E2KzEgZodJ2uD3w5lx/9k4QSCS6
yDX/ZWCrH+zGG0fvFUMMKAhVWDu+rofmWar2fhm0qHm/dhkzpfROOAP6hlr+9YgDJPa5TYrwNYtT
6EWJHn2bDY3mNEVb9VD1yaSdbs9xI4hxU/EEl30vLo3VejZ9WcRx2HmvgmB6gjSbfRB68lk00x4r
dWuHkkkSuTiS6AaultFGEaAjg3NxQzWTw9B0thpENbYAv7Fq2CObkspCorGOkkNkU2fPFffVrNvu
bGLLrPhlb6cvhpLk2akolfdLdxL1APwDO5dN2fWVa09an5SUvl/b0qy9w0x4swGEVXb5UA9m0u3U
Mra2JXgwPiP1RVmJut4kUxwnKUYGFH/SPDpAl1/mYFEXx0+xDTiUuhG9X7CCCVJ9A2RHqklWcT1i
quFVr+u4arjsyKNFpyYPhJUte0S3zZn9Ms6qyIcS04QUzeK9FqkzvuAG54hTiYt35VMe9sLAxfbm
n3fvf9lywctQak+RuF1PTZsxCJtxMHlVdP27GQrvdTGWV4ij9vPtgbYqmIwkYcrQJcm3VwlSXkxz
kxg8KaDgiHPeNerTMiaslaU0xblQuuGYWV5W4UaTuK/WaKUHva2yf2//jI1PDKqPFFRKu5CqrssC
vOd6EU9sHpSij0Zqa1/GsYsDxsv/0Kpi3Jn2RnzhpUy1lHINjJQ1oa2MKwRIQk95zaOULHxxo2cR
xtpzneventffRoSRySc4bCw/4davoqcnaoRzdTN8VZbC7vzQC+f6pCaybPruj4j0h6tRbSPrpBhx
vWn0xOmsMUXW2nTbdgp0rRe93+SW0t5Z1KjaLwiwLvrO22IjwyBuyDOPhwpZ1mp2jpeHUdMtOLCN
tlF8iovIPWr6NDj31tguxkGbBz1+quIoye7yqd7bOFtJHuNDooYaxutqvX8XrbabegrR9m8cbTjp
bCTPH5sh8gJXhN6zZkX6PbUJ4OBq0de+wFD22zQ22XCOPTC6wfvXgJ9C9xgVJEk0uF4DDAWEXjig
mRNlNqgHTM6Rziry4raY3CC1Fu3z7QF/yias0m/p0yLp8jANkBe9HjGOnAqiLxYLpavUzj3FEeuS
8xKq7/BUjB0cn21EUj46bmSEB1x0U/MyZMOwPLhLkasndaJCdBeVXew1vrtoyR89skmdP9ISa05w
ucYEATozCtsA4mM4vk5co0/w1hXtT7dNOsfnelHFF6hro4kuf2U6xwpcByTYNOyaH7dnu7XbqGch
b4GmMQTY1eeNBMW70URKvrRJYwUc/dqb/sy1ufg8DYXznGtOfj9ltvM44Gt4vD34VtDgjSNFPkln
34Ata+xJpFcdTime1n4NE/StdKcoWl+ActkZS4bd9aoSkyXlmDIXL5jrVcXLfNJraw5fi8bgnair
UdgE4aD3lR/l45ODuGvJO8bV2uMQjero9+SK6c5m3khxafMStYhecEjWppmG3vbN3MmXnRmHA3iy
zIg+hUWsvhDIs/HQG1n3NHfWlP/3/i/NnS67MHwAaorXs0cgX0XJpMMMSqvKo926UeQTmcejisL6
+fZYP5V333xq6OvcPaBWAc5fD1bXllcDDiC7VZOL3WRI8UdRdp9UefioKnNUBvaYTh+V1Cyjk+1l
+nREFpn6UAIN2jk1QzNVe31FGTXXv0nK3NF/QgnvjXp2kc6WFuO39JrabvLYT6b5Ua88++zOWo59
vVJ8Qi0ObJ1qp3/iUmV8tTMLS9dGWTiCHal5gnmGt3O/bG0HFgX9Yqq9Utf3+kP1iJk0/eCGr5We
u+7JNtpCvSvFmKj+gJCk5quOUgYzzdLf2IfQ0ixJuwEEvEZyRI5XaxVKKq9J5sZx4LRT/6cau0AO
Imr5eN4DvTpCbG3dnVO4kZagnMyzABFhWBxrlkMco+fYzYb3aghrObiLpcL5Z4MUqXZvzMa4s+yb
w7mGLKRD9mGy1x9YXUobN9iYbe81+Rd7ohrqV6miB5OjL+0DN2Ay7NBUtuIMgZQMmo4uKK5V4lWW
y1h5ac+aDnpT+0mI94mqiFj8UdGXE35Tm/jDGlgGfmlMNJPMuHM/3T6AW2GV2aoWeEMssNZK8aWh
zW0z2d5rYhXL3UCy1B3z3vmnT+Oh3HmFbd0f8togUaBYgPjj9RdOBGV1e2K6VjEud66H0R0mL8P0
T66CaUE/J1KebayAWewKyOdeqJFfc3WsYUBjNiVF+WFir14Ss1LGQ9tzg4wNpZ44K9oXO7LN9GjO
bm4ebTFydro5vMyGe4rifAAvUAL0vH/3FwfhBgAESVSppbw6yC1Wj12TN8orEv3WVwRDnfpsjd33
QYGjvfPFN1aXJyiy2CAEYQu/EQkWS9zj0Qm9K2+Se+Hmo+47WWaf8P0ZfwPZLlsOkk6KLjHJ8PXy
9oM69S5+YZehdtNniUfz5zDPnoaiGg+6Uu411TdOz8+uKtALyVBewz8QEMObcIDX3hvCaIMOPVHl
NDZdkz3a0bz08BRm+4eaL3B38YCOP0xqH/e/8YVlZUYWMBwaGat6kDtGisCcFBCBIvvsIOHKzyPo
z4vZqsZOhPrZ3Frv4F8HW22dbrAMQHwICcRm5v2dAFBWz4hT9udmRuualLsPgfGq5mg9WrzFP3Xl
YAJWntImTbG8FQWlaDR/vrtKueiBZvbznlzm1oajmSOvKRAc4P+v94AhTDD+Mb9wVs1peRBoJ5vn
3OiwjaciviuEsRGzkdb3ONWwa2R553q4MqktUHcewyFjp58yHS71acodLOMzUD/xI74UO0nw9iJA
hZMJP5XHdYMhjOMoApISXQrdA2blJ41lv1RinnU/65KxvBvUQfHukeZtH4vcs1O/8xzhxH6P9dG9
Su6yBEotQCYpoL3/cXtz1HZAz1urQE1GXpxU8KgaXn8WvJv6fAYwB8HM7tNAAOwOyjys7pSmn82d
xGRzMNkMBuYpYUmrNYhiw8lb6EcXzQ0h5kNT77rTkg15d17quPjvdvSUd8T6CMhuAiVROkqwqq+n
Vg/W7MRTlF7yuogxjW0BL77k7rzsXhfyOngzEpsYXImF1u36QQ9EHa2IPEf8oFacJBDUvb8X9mh6
R32RCs/AnzqkvEDQUnlOp/vQSKsj4NYyGC2rvitjYzjdnvvWbrdAYHNzUjXi2X0996yreuxO1PTi
/pUmzfAA+az+QwvjJPTN1Gz34vlWdYq7EkTb/4z3xvLZbCPDLuzkYpqpNtzP6dznpx5J2iZQ7fhD
TbUl/DgaIgpsu9OcO15CXoKXV13uMTS39pgNEJVKOLA31v965vIuIYPK0ote5PXsq2GcHpZiMP6B
mronRbP1lbk0sUMALE0uuNrPSzd6C45EMHkLK1X9dnJyTDl7MH6+OtSOGZCaqTu5yUZmRCGVW8Sg
eCRDy/X8Jq1D0xRpgIv0Yy+evHAS3VmDRvnU45EkTkk9RvO5r/LZCCClFL/DSgOjBGYLsCiuIWtk
EHyRHgdOgtpiA504dAaG6Qg38luPyRBVqd/Siwl/I3JI50+XAijVz7U1nYLsfahynC9GqQxfx2p+
GYrM42KCvn25fXS2NhC1FxJMTNiIVasNhDB7Ao4QCmxcT0v6YLeqeUxMYZzyouzVu9uDbZXFgMbw
cIF/RhlhTSgep6qHfEUtMNfJH6nglFwOhaEuD3GXxYpPP4LGX5XGinqmcxY95C7cTWCBVsk92TKL
ncxha0+zo9GwIjmjpLC6EBKjL5wSfWAsjBTnIVrIi/oaz4NjhaRje6ANk3+8/Q3kjl1HTwo1nB9y
XYZePW0qfOG8rGmiS66LxgoUJCWNYJ7LpHysFAuxWcUdskM7t+OeutD2yPQG/2fktdKpGgq10QA6
XxbX7Y0jjV1reKlF64FgnxTnKfdycFoeKdCe1PXmyFLIEtQjNhJrkTDTFJXCdYJ7MjymZwCH4QMK
k6X5feCP/AHYj/uAglz97/s/9U+Ip0xJsCJdLa4GcJESZBcDztW604CKuJ8QuO/izIu/DtU4dYGp
pGKPhrw1WxQmKa0zKon46jVXC9fqp4hia9ktxicM091PbbbUD7U6ZsZJ5CIL/Qj56703zRbkgWjB
vS6DNCgnedZ/acGWDMx9m+BoqWrj/MHFj+deU+EnB5HaOS9LVedB5iaN8wGErRW0jnNQajYDerv9
Mp88tdK/dCCrf0PjQvZw6ISz73FRkB/sl99lLBXJXcPGQ90TIh0Xa1r6RRSieNPYyR4QfOtIUxrE
zwMgJ3FmNZo9NSC+bTO6RNmomUE5OBN+nQ30IWfQ+kOWVntV0c0FR1RZVgognturBafQBXFJzdDA
E1H5Mi0uzbekmv7D5mkw/YVKwkFFGC+4vbs352lSjZViwkTw1e6eKMF1aRfHl3RJlgu9nF79OHq1
sbyE4Jqag9lquy33rduCjFbqzMjK5Jqjbc5mY0TWgGKa8NpvTYpmKdV5twocI3f7nVtw87NaJOtQ
u2nCrQcr9bxIGriDcGjjVvfzylmeeSnoUVBORpMhtycWSkFJqb/fQojrnsYf1R/KA5Q71xs2RQh8
4f6NMzX8PojYfXRHMRgnmkZ/1fjeNTtrufVdKfRyKUqgKst5PWCoZHpYpgZCG1Cc9EAP3VZ9EK1V
dceBV3Syg0HayKpoZuLrwcOQzsG6O1W7RkXpgQ0b8zRvH1tjLHFncaLZDfJ8aec/+l7o7Z2ThYnm
J4qYf0M5COFKlFKBOALOeuPotyxLuaCdculjTT9UeiWlfy33nxmY46d3HxPeQ2whCeuGDiO/xS/B
R5uhdwsT/ZkJHZ/psCymVj0o1H+Gg+ZO4D9HD3HBneLHxtalmoCfuWRm229QB3Zf11TRzIQn0qAd
PK+JvQPmaM5/COFYH5ooy86hBtB1ZxttvAGlFCyiylIEg3rt9VydSOsHxQLNAbIWVUrwwM3w3GGj
KXbe0Zvz4/hLx3asPzT55798VBxOdDtCKvCVd2+oB1nmxB4PQdcJD26E9cBzWxp2G9CrB97//vXk
XEpuE2UGzV0FWzPW61ydM+AVWLg/2hAbTkNadR9g/+mHTlPmnSi09U3Bj0jajbSSWFO0IWrVWbp0
gAyGUBvvNUuAknWqbNwBqmyVT1BIAFxBe8ngKbvKxC2zKxQv691XAInjfVoqcQA1ZryfnVkJcLsV
n3UcQ5Nz1JTHJhuVfyjvYIEX2Z3d3kF4az6Xi9PVp7I39oT4tuIFREc8wKR8w5uGQ50vfT/1rfsK
XMhTH+rMTKM73enG/nMqBlvxa8XsXwBRGPXZ1Mokun//mpM3UIGDacX/V2vuDIOVOAtwWafO3XMR
t/NhBrN3mifbCuol/A1mMFYAhH+eBZCg1oD2JtdiI28Zr4Ve/kOtDB0ZqdEexXhIKlyxfZwk8/HD
tOhL8nx7qlvbDbwC17q8ecANXp+scIa7pGq58ho6QLICQ6n74Zh3Tvv3b4zDHQdUSSJA1njc0HDK
3IkBXxtLMt2JqsGu2aQot4f+2LjZ8JvAux59atTX10XBMtYWRDbAI3YtxmP4+OQfDNVuTzACky+3
p7Q9FMVHEk2emOs+VZF3SgmshCmhAXo35OoPETbjl6rlLv2NkcA0AIEioaX0cr1Iep/bqV4n4Wue
xN1BFOXgN9WgPrKHw52remtSVNmoPsileqNkgCXkgB8ER09L7MWf8zafD05SFehRVN64c1duhXWy
EOCqvE2lSv31vIpswrdNj5RXO44wnE3UcUl8pxqWIhBmVt57tBqXB89Yyp2lk7Ft9SgmjSWeo1IF
gWRdZTEyarAWiOALj5PmO+ej+pQ56o+q171HLY3DMx1AHKympKofO9E1p9vruTFvVyUfQfWDWsCb
XrsSQojtooEHSu4VnzAmmuZgHrzqg24N2V927SWf8KDptJ3reiOD57nGxSI711ylq1KAqMk8Ildg
E++4xbe8rwV+RK0V+rYizBeyhnQnuGwOyJaVIZw38XrfdiFMi8rClz6OlvJrvcThx6mNPml5LzQu
kizameDbYAYGisKkhLoz4hrnXWeW25QDRJaZMs5LqJncVyRhxvd3Lh/cEVYOLAhPRynJdb1tjVTN
C8WKq0sLTuKTV2hu5w+TUyHJOxvdB7U03MRvc+vdYhmrcVdZEDIdONtHOHhB8OZSCB3r2R3H8pxT
1DmmTqL2WMWH770L5aBUcDREDsGzrh/T2cTGjE2jugys5oGnn3kQTUUaa8f6i1f15XtjHePxvJQ6
bnC83iCENUiQVEfRp7AhsQ8QJSpD9bvOrpQ/E8BGe2a4b46iHE6WBimOSdHfVQorEp5zzijqi0Ur
4SAw7jvgo1rcUStrzmVl2oGJm8TOuXg7KMef1zvxGbwnKKHrDYSKaZWb1lReZAEF/zPvgwiTNvbt
kQo3uscKjqe77ulvIrvBoLyibZ59RFtrtWuxe2viXHfKi+aNqnOIqVG9ZHOqzoe6230FbQ4GYJel
hOpBg/16hqKyZuQ+supSk+98xX6oenYquvpLp6jTezNmObFfxlpla0PiNqM+F9Ulm21rOnYiMjMf
oKHYa7C9CWdyIAlaIFGTvVX9elL6UqW0okakU6rKfR5FX5wwEhdB6ET6Qzq5/U6KvrVNoKEj4mhL
icF1gjFxGzTAFbEAgnN937E57g2nmEe/ynjVOWWrPNdJd7wd3N7k3kzy10FX2wTByIKiDgadeVMu
j+wMpQ+cBLvJozs3xde+zqIfsYde1ZBb4U5g3do1aA6BawRgiKDq6gMbCLZNCDZgZWcULRiuzB0O
06A49oF29vR6e6JvLgs5UdJt5P+kVMZaVCx0M+xcUkx4sSStn8WkzM6hLosiOtweZ/ODSv86UIzQ
sNaHXVcMR8FQFYOYmZakl3udH3nLv40a/sDHRJ2DvrRiWmlVke2E7jdZzs8Z/r+R6aFd79d6GfQo
7BuMT9mvXyvpUGEvgF31Pqrusn7wPi9GNVV+4RZZKIHSyufbU986MBq0J95R7F7kJK9/gNmPXlUl
BpaTo/VB1yvzD71x26Oe9TkXpl78dXu4jfMCtga2BzGVpuG6zFR5BG3OPlJHpdn5lTrli9+7FCUJ
HuKzozbu45iGe3LqG5OEWMcL4Ke53hsdSYGcSeH1bnEBqu98SNQyPMOuKx5gPeoxQGt7ebfjI5Al
LmKQ1SAtUDheBby6GptWZo6XourEcYobvb5rujbr3n0VX48jj+svVRc8vulwYkZ9mfsmHAJJND8P
/aA7vugoftxevI3NymObdWMxQBWvc8U+T0gIkhInN6OqNUjdXn+v9U37t0RRY1Wfwk32W3I+3W9E
07ovKbqy3vn2j9hcS3SAST2I70Atr2fc9LWWUPxlLYtwprQklnPUhe4dCQnCoB2Y+dvjbQQ8sGeu
BgqPMd8kO72mQHcejOJSCb0+Kh1Rzm/pvN4ti1cUO9nx5uTAEyNpqMJgW2dyulV3oRViFLrMSR/M
cbm80EdX75s21v4QcxbtHMfNyfHCkhg0TsgaFqY50STGhcmVYmgep95UWr/C6qDAdWzyjNPtT7l1
+BGfpDxI64e+spz9L5vVrnSnydqkvHA6Jj9Nc5Q/Q0d91ty+/8ilvhxDo3X+uz3o1hSR/QMBg5gH
xZtV9hjZaiHseOaEmJr75FWa6htjav1VOPmeZMjW6sGnwL+JHpMKUf96flpppPU4x3icdWkxPeZG
migP5dRr8xM58hT+pfYK3cWdPbP5VaGtgumiGMm/16NaZUO5GubOJa1U9TPoMZx7O3USP7Radz/X
oXgq1dhRdkbduDJxVTKJ4z9rK+tyr9OZwCSNNr/gLZB88dK59rter9yDOyZaFoSF5cV+PLt6eRcr
uYh3EsrNScMEQydAKjut8an0espQU1DtyrIy87HjwH4RSzfXV7pGO/bxgl9xNhjVTulla4VxqeAj
EwiIPauwjnJBF1cxioTs4BwUk7sE3JHVXVqjDxGBkfmNaUpSBRAuwh3v2Ou1hc1mFHGFUR9Mnuyb
IrT60EBQ/rio3XBvdaBIA4El+w7Uemtt2cNS/oE+BV2Z61FdRQ0N0KlohelhEoQzwkCkQdGrprbT
aRp75dgbZvc3Dj7i0+3DurWspNE4LOAOhDbAai8XCxbidMf/D2fv1du20oZr/yIC7OWUVLEsx0m8
nMT2CWF7rbAN27Dz1++L+b69EVGCBb9AchQEoxlOecpdxFPdt86XptDaIEoxB/Krqpo2usyrjWdV
18TRLrxr3C4LHoBRadqun5ReRcEjiZgvwd4NnkXDw4CzzKaYYFNukqayBz8rOp612Auth1j2ztvH
8172zUmxa5GXBRYAPJMNTcfvdMXnrNfUsOYXFPrsprdJjxkv/RP306Lhf8ZZ8hS6Flgar8JNPY1N
WTtoDdWR48qgE1PXHeQss3KbyLLIbj6e1oW7l22EGcjiVoqE/2r7UoPRKcfb6RO6F+ykEu6WfmeH
ZjjDMysFin6fv5VOBlxd9vMw2+TLyHd33LSbxnOU0e8Ur/lVSZJA2TflTTEmxVtWD/O3j+d64Wpg
aKA0tFEXKtBqrhiW61nmIKxkRK2LnWbXudmumPXuZ+0N3r9ZmltXNs2Fw8KIC5AaKT1g8qsRkSkf
W7MxsydZy/irasQOOK2xFK8JlYnfhdLjV1bafXxljS+dlr+HXa1x19eFomFH8uRF8rWsSudYmG2W
+XbZ169VKI9Aib5abdPdFmpS1tv/YZkpRwOrQMmMQOn0pDTFpId6yxee+yp6Am94rPNoem1Vc4Kr
7gyfj69JFwDukKLxZ72D0ezOlHTIBFY67Vsjy4kQJdKeMHzEjPrjmV24dUH2UdBH0B9trjW2Qeu6
sPAW9wCcGW7DuspvDRmOnd8oUbfH4rfFHDUO3dsq+jwGerkW/hp69Um92sWrsEHmWsMeFKeg2nO2
nmJav/CEHq+s6KVdyzsJGhwYBzfe6gkFg07vPzPTpzLv+iZIZ73tb/Va9M1OKo63yRS9Dv2+1qz5
5uMFvnQbUehaHL3B2GGpd7p1ii7yWqGA9AbROh1HCwqaCxng3eya7kqccHEoYkCywD+gr9VQIbLg
nRYr6ROwY3lw67k59CWsT4Gc+MP/MCvaqEwJKhYv2OmslHKyMqxkkRC083TvznXij1ln3icOD8n/
MJSNwSkIOor4a8KCM7NxtcUcQc513/t9Npk7Oza7fhcLpxyv3DOXzgOqL/9vtNVGwVViRP8RbUQd
z9bG7yqgXV+0cDCDRGASUDtjHvpoCDv7ymqKKyHQOZ6bIwE8ECURlA3YL6tlnb1QUaOe0fH00yAC
xYNAxlPXB7QUoIY54KpH/Y4ynPVPnjRIccwg+29FpohrxoKX9hLKZFx5sLHIYVaxgV53k5bWaf6U
D82w6/HBOdKYl1vbypRrRh8Xx4LPRI62WM+tkyU7a2FYabjRyxrPhyTvUi2okgYgdd3Sev54O11a
Y3A45iJGieAnDYzTrSusplKmokyf6Ju2E6BfLRu2kzp3217IztwbttYNAZaU9nSrtVp579kxng2g
vurvH/+UC5cS+SF3Lw4Y2CasAYKRh3l6I1CXS0rh3BXJYHiBowy+Fb6HebZ881y/tr8vBAw0v13e
Mpd3jPrx6ezphNnzVAHwqkGdvllA87SdI/PEeR5SWSMKkLhFtv14nhfHJGkiS+Wg8oqfjtnqJbKr
M96Rblekt+E8lh3Nk2G8gVqq3ke9qnxaixuEz5Kawk5FixtB3NMRkXNQ49EG16lMCt7IuuIeGiUV
36CruoGdRsO1AS+E0mBm+JCECMhmrOkBxtCWqtMzYKqldtC1+lhuM23Q1CtLeWnLIE1NAkzSzYO2
2ryNFtljpLksJS5K3/W0qepDXppDdBxocUb7unKpLYboS4yfHZkTQ2tqwa9RJgLVcLqkSQJaQteg
9RSDR2KNe6Edo99kVAIobxahRaJPQgaWVzj/frx9zua87BueNVI01B0RczgdGfUhFa1hr3uKNNrj
gaOl6HZgMxJD407s0Qi0Ym53U69duyrO7iUGXqpGgFKAKFJdOR04LVw3Kcd8QBG/lV/Ksr+NOoSI
/anMh8+WxJagcpHkpcmh0WxcbdgxmWSIFJfzlJnN9CvvzPEhicI48PrpmizQ+awYipYwNw4AB07J
6axqOVhjr6XOU0frc9iWCngAjGOt8ZgXZrb5+NudHf1lWlTBiJrB3YCbOh2sSrEMn1NTPLsw07dY
e86/zcGefsWNWv5Y9tm1ePZ8szA5naIa1X7ojWsN97kyRCPbrHgeYivfmrKRsT9DKDgKr5pfUCEb
D2htev/DNMnjgaUtJs5n+IIwbO1ihJT+XHvS3hSFqqg+9BPhI0qQ31RN2mr/04i4+i4IGZROVzl1
xUlMaYaL57yaB3+E1/sld7roSzylxa4q3eHKeGdxER+SuNld1DYWDd3VBp0MuxqU0c2fRyhB26lL
lG2rWuMPui3dTsYRjpt5NqYkDl74SQ8jHgyyeFi14JG5189SzrxIY91lYv9UmvTnYg7aa+5Faz4Q
IQ4xFz2GxUJ5iXiWQ/NXkRgpEaWzG0N71cZ62pWyap8p9b3o06xCSjbi52pslF3mZu0P6g7NXdo1
34FDtY8fH5c/ckB/lWT4HcD9/ggSLgBH7tvT31GULUgRda5fLF3YSuUbihj7Y2RAEj92nYfIlF/C
KUi26F+oMCWyNDIa3wmbdPg6C3M2b6LOLbv3tm31eZO3nvvTCW355mQAu2C4jHAQDkpSAmQA2+r1
93KwsaJVLOtXp7Rq42tm3t8bld0l71emttwrp1PDTQ1kDAS65apb3zut3Q5VEmrJyzgAd74H6dC+
pFNiYYTlhWDrJ0eNthky0dZNYtSmsa3tURXGtkgKMR8ntdK0b06ixMKfY2eIN1ORRhPszmSu9jiH
ZuG9BqS6PKQRRY+DMaKvc6hyPde+Zxn/6Ni9YV0Rd1rdbrz1ACc48Au5fJGsXIoWf+2aGUBf6Dj1
9ArUuHzQOy/pfE/DW6HVPbRQims2kYQ/60V0iZDJtyj5cAjVNcKoSoZCEZDxXiyRVNZeaSYSMR9g
fG3fasqgm3cOgBjti+wgjXkoG01bKyy1wl/qNPlOppH7osaxom1Cb8pTH+BX7wZ1gq/eLlViWTzk
TaZm/lDO0Verg/VxZ7mt4QC08YZiH7u1VvxqzDCMjqYZGWX9tS6bSW2/tPmU702D7srDnKIneZOV
XW7RvE6VKvelKcd+Tx9G3qppkTe+FKOWfJu1aPhS2FJ3fQfr2Te7iRN40KacH80C5Z1No/ScRuGI
epdO09jftLmShfsy7fUmGEVU4hwn6jTddZU3drejO0tqb4MxhfZ9iYv1e0ZBrPcdPZT11jGUInmd
zAkt+SYTThqIPLMif0SG00x3thjC5B8YIOLZm1iyY0GL3AlqKxfpl6pGqrujTGDSlPdbq7aUo1GH
zotDYBRvjdoTX2s5dy2CCmFq7y2E06Jt403CPIxuolWbVgcxuZ17OVRbly3d+q0YvQeUVfXKVwer
8fZg9LLQnyyI6cEYNYbcZJUxtTvYPF1ykAoVGnQMZuWh4RkLb0p0BnIf4NUYP3r1ULnbQrNjd9N0
4FrvClWtBGrbdu71W3Q8VEwaUVB1jr1Zag5tAzTlgroOU4hB0+j+NCiQ2kdn0r36kbzJ7O6t0ipM
uv9zdqt3qAb8U8Wc1jtZyPFetWTX+cKKEw+Z2llGh7rXR4+nT9bW1jRKLd8rneekX9RMz+z7Co9r
cL2o6s83TeKmnt+6Mfj1fC6g45ujckw6WnFBr6ZD8RKhh9YFIw/8m2s3zhTUdll94+JcVi01IxSG
EE6fjgZKEuLeKYf532huY2Sy29KpMj9FNAWpB7xGQ0f3qz4Z3IDXyp72Eb4x+f08qIomfCPjWq02
So5gwBeTkCR8xOVG6w51HXnaF1OVSnEI81KOZWB0dZE/RnmuRLsRxcP4VettrG8b1RFtuWlaEerb
IdQrFKicPFHTn6ESd7HuD1rjlHqQD0lu/aMCOrSPeQm46uDUZVTSLiJvCDh6XfuouopeRDt9Nowq
CoZEcXp/yG0zvB0Ge8SoRCZRJuFy98JNWx8nEcQdZahn8Ua3p5CaOp5KT9UUR+qPOJLqw0xbMPJl
Dz7wkHApazvU/vX/QuzCsFxFF2ADN3zqt3ovVeNxjpVpeNWMygCI0qtd+mOoeuveVIy4vrM6XiWf
uwnNZNeNVHlbh4M3BpGlt3LTezawnEEvc/UhrfP0vw6Qq3WvqmREEzU92x+VNJ+DMk2t/YzCs+ar
0rHf7LkwftWIX2hs71iTG3uacSwOK2MQEECdpvFLNI2iQK+jGQlwpykbdLZchCTMvBqBGs2JhmLu
3L27WjzlQZMp+bcGyKLrx3bpjjcFbZbJ75soHH3LKcr8tsaNqtmpcRsfZkMY2ka27aT43tROLfp3
StqpW8KpMt8gTut+7XECrv3GxJh3Y4ZWGe8NM9XNbIuTjoKkPGzR7NDDWWpAIeDfaD0jQ5K/h73J
uRadaOINerS9+RUmXtvdCokU7R1i9Gmf71J1Nu3bRIbxL0ukU7MRs2HF6PTrZhE4dWQ9QjpPh40y
T07v+qg99mXk1y4ZdKAjmf01MrOwfRIemKWABpGeYg6oLrMrq17Z0NXXqx3vPwa3VccV9b3s9f5G
HQqddE3CIgnyMc7nYzOIsPsK+Rp5BAE790nSNvrNw2ZGP6JimnajhpbVe4vnsh5YzQzIC5F/0eyt
ai6+qV7mWUFpy9TaGqPZVbuJZlMfVHZtjjuFtibY7QwTTH/KwDzeCPoj8aYITedXAbpjOg7twjR2
hWV2h671FgdUWMj+MLdtcScz0F7byk5G+1BoA/sZsrZu+3QQS/lgJkVS7UEx9fY2VAvQ6E3lKNpd
36MupG0aBKq0tylHlOpehWKK3J81pkK/i5YSKjiAiPX0eDO6ICSPqX516VCVyR6Suqk4G1HFcx5c
iYPMsyccXOefFgq4DuixqwpMIyPXop2QvkZxqzykUFjaLxz4stxowM/djRVRd9sXVm95X/Mcvu62
Vtu638po5iXNjBQgOBSg+hCCoX40AW/2VOVar/8dDrGLMC/c6i75OSixqu6gBeTqIfFk829d2LZg
s7t5eZzBpPU3PNCFcQWaeB4S0bVYhORpaC7o/VWZoE9Hu0H1x3qdDZ1onStYi75leiyPg9LLxKew
WMorpYlVRksYhmQUj+NCdFu0wVZBs+wKd9Kpz70uV03nA2cfkttOIdP1Sy/qrgmWrlpRNG0XMyug
SNQrqSSunQoAPoSdN2FGnEZW09+UUSseayTCu6+hEXJLuwQCmk+8YI+7sm2Nys+Lzv2krNHyK6jO
EnNS6UJaZ83UxKhCs9XY1l5DQySsq1c/aa2XFdCDromInn1ThqLuQveCjUs1ZNnRf4W5EE/SOGor
/ZV3rXhqpjY6OnEiX9pqnvp9pTnZNXeaVbbJ5Gzq28C5EdCkBrMu+WRIm2UkJfGbJ8zY8hWnGu61
PtfuWgVZu6jCDsIpK+wvxlarrhzQs93kLXrlFJr+5PPWGhxZWANdPamkb21bjXWQTXbynFNO3Nij
EFfyPWudFHHOKIosFX/4rwy8Oi7RgMjoHCfq65higrarKq3ovo1KM8xHixRm2FpSm+HzcBFYm0IX
7gu4jF4PaMvAk5qw3h6Fn8LlFP/ENZJ79h4O6Szv9arotBsxRbb3MNdjWyV+uhgrF35lGHH1XzJV
oUV43sNLGBHaxnTyR8VLFm1DRDjye88VeR7ogBazrd7p2jPKkoPm22Zdg5qs6J+R3lRpc1vm8Rw/
mrKy5Leo0MuugGc+duUGfLcaBYotFcUNEOkM00NuAif1yyTU8TqGrqlsHT2z0j5o7V5zdmgAzzOu
W2bjoJTDVqM0vs17qx/LTVe2Be2zMK365sGcecJ+eWGUF29OLK3mk1UrdvpCESSxUyHEULVabXi0
h9NkkMP0TKcg2iZzgVlRnLj3zmy84e6oXOlwrS8UG94bqTEsLkqoOs2s0/PVynjUhrhVn5WSXGFn
T1m0m5RM/6YKS0R71Z37je4KI/Wz2Kgjv7HLzLxyh67POL8BPV4OOMUPGm1rLdMhUpVIeIX+HNmR
EeC1nj0WQxn71O5NQg5IbP7H7+BZyeXPiLwRADUANVETOJ11VmmdVaeN/uyYRBVJC21fxDLZDWUY
+spgz3uUObSgSNqfSqKkR60zo8CtxTUt/QszZ+V5PxCroMT0J+X+63bLrTjnrRDGc9gmyUGFc7U1
ezl9B3KlHru2G26uTPzszIOip7rD9bZoqnLXnE5cTk43WINtPk+p1/zrtMK+98h77CNEGkf1ky51
vU3bZrPY4/ylkOJKRW47va/mTTiATNuBsgivlDJWdVPaJPwolGRhMFCpNdeUggj3nQ6Sm/kMACgO
dJSVtm5Zd6o/98XwkpeoEOxmaYTqryursa5oLAPTu4Row517Ll7aZBPINm7G5zh2w5+gS2S+QUqz
uqnj1vC2cRlP8yYL0/g580r5i75puoVyq2qfDFz+/A7GB6ZETZpq4OlXMb2kTK1htJ67pne/pVJ3
gtCL7ZYgsHYIOt0y6/Yfz/3CmmP2Q82fWs5Cpl1d/vQhVWVGo/a5SpLf6WCWR9UsMZ7KIVxtKNS1
PzEh0j+HGFo+NNIgcIlN9IMX+YzTefYaJQk17+znfhzUG1ONseQY5nl8oLRt+q6VRddoOBeuNySr
lkVF5gFAy2plPWJs0VeF9VzIZpbbYpLzEasXZ/YR4w7vQWa1WWCkVj8EMIHKQJXGdKWxvo4nlkkz
VUrXtATYbqtqeWfUrSoaJq2iA7BvgX3cEuGVwUiStVEzSId5YhSbabSumR39sSL4u+y5DA1iFGwW
yFVsJpbr56/rpTMosOFc6D4nY5gNX9KCHfEQC9MCB5JZerdFLSyT95C8UV+yO9fY9mTwQ5CiTn5f
InAXH/J0UG56O+zm3/jO613iq/Qbkl3TONr4PppD26WY5MTawwyxwg0qaFx3kIKa6tOPBLVHmlSo
6NM3App+OpdalohTlYJlrHjCU6trUz8eTQFOwsuyew0s0ZVg7HzvMCKwNjpILt2HtXy+HZmh1lKd
fu4H6EazqbRPo9JOuzbO81u0prWbxlCnfcXTthc8pFcuhWVrnn48vh4Xo0OQtpyX1RuFGWFrkhvb
z14fd3vdLdtNFHsj2rPjvPv4MrjwHnL5ciRRnAUiSavjdHHjypyncKzsZ3tAZNvv0G46tJ7WxX5Z
22a76d1OUMXqtC94yRfeTctx2+p0tADcJVUZffpy4ufwTAFeV92lj376c7I2NHsxafZzPen999gO
621cTWLnxJXmz3BK944wPylOyuXEoCw4BCyE3VGeOx10dBV4l1VrPxMiOnu7VIe31HGAgzQwdz7X
cv3/x0K9g9I9pkjrPJwSsdHINLOftVJPfw5oJ/oFWv+HpiyLK9/2/PpZ5oWkxvLigxxf3bm1ByBL
4cs/C7vH2YoXGIE5XQZTVh4SK1KCaEa3Ubei5Mr+vTwwClxA5mG0recYG9SEzN6yn5Wh8TZj0hc3
OFJgAFV4SGd35bYf5GtoafmV+3atIcLiIqfDoKRvxJQInJ5+SKvvEsuMa/FijmiUPIIs9jTfcCON
pm+nCr+06PPsptwYzF2dm7WzYW9lGr441ZAfzVhr2fBDRRW56Y10a+Czcs0n88KBo5tIhL+gZ6Ey
r3t+SdmWWZmPxktctS9hKLKd1adxYAihb7II90FQmGZgNnPl19EogmaMvH1K6W7z8ck/v2RwqQJ/
iT0HUgf2OgBtE7Xp4rh3n5HpioEc9eO3pu6V12mwlGvVp/OQA+wjOhEUaUz6+mswHdDyKrfJwJ4z
OhDHUDPkIYytFLi9qvyctTZDTVNeO9XLqT29RekTgXSnckBXniDgdDOkc+SI2e6TF6kbNC9ovz93
uFM0JFVmt6lkN/778YpeGhDtucUcYSlarK2dqHANcWSq6UvfWNMvoLvN1pO6uofKMD11rfr28XB/
guP1BIkvIKUsRm40q08nCOvWqTrHiV7qxK3sf8o806uAakyjHkWsJr5SURpFWuvfZozDozRwVfQn
p9X2FTHvtrebDAzlkHRiZw2Y0D9VkFyvLMmFD4/gt8c9TgwC7XIVAU3eOBlJ2LjPoTSrTWkReKVj
K6ilZMO7mXeuL+OUB+bjlbmwtZFnhVlGbgHZa02MVhpRzzhrMyrqLgCVMv1u9kbrSVXSJr2SUJ7f
deytP5KSRJsEJ8tv+SvQUoSVitiY0xfVSdKgbsp+n8tG+AXh+9GO1e5h0roqiDLoJJ+dJaNBoQBy
tjhureHaFZYEzdDF4gUxMcfwwScVwdDgA+JnuXlNaPfCZmM0cHSAMiEno368micuW900NNkLjpmq
HhRtPWJaaCK7iwcHno5bsy2taRMJdL62Ihtc5xWS9vi1ogcb+pYeqr9VRBCd41T19bRFg9JNH7O2
YZ9+clnIpUBVO1gfUaY8KwUnOGLiUdLGb8nEoxOUOI1uiJKncIsM9TXkxNnXXyIVJD1JYclggXGc
rsqc5RJzJy9+y/Uwu+vtTOzdPKdDzvL4fakYP1B4vDOaXl55Ys/umqVMRAGB+BRhKrgYpwPHxUil
jMLea8r78EqJbj72fTV+r0Q9vkIKuWb2cXk84FvE4VSnzopFhWOU5pjpr2GTFze6wKSrHwuxLZDK
q/0IDeYr1alLA5LBoBRPc4ancjVBJxRDkoSj+QoEw32d+9H+Vgi6YyqWhxujN4srz+HacAYI5YLZ
xBGBAjdb3Fl/Sk2NZWfpyruby87elEPdkvHoMS3w0EuKoyFj0b8JbXIs5RBDdS4fwEK37T+FMdXR
DkPVkqu1yPQ0vJI7E4/zNU9u+oX9C0uCR9TRzuOaRo1S2Y55/w4qIFbsje41MZEUKN7ECYaxcK3w
zqV2s48UV8xfTUkvgbZgQ3KnpFbs3VeRnm+QnymczahZ+XDfVh2iMIVjqs2NLJyhOIxKhMSQgGKN
9CJwKOtmbhIzuZG4dva7Qe1z5akNO4CPFCoNsXW7Nn43iBVin9iZ6HzotaR4yASi73EA97OY0q1d
GbKu/YLO8Q/6t8r05MWt82xYJMZfNDMxn4nNU/E+m33UbVOvEHEAYEG8xW3rJH5VOJjtVZiF7r2o
RlN/6Mcp/lbrklJFWxn818BSSUbQ3aMLOhzKyLaSBydNuwdUKsPxRinC/B8gIygaKAuCaTOlDm1A
JRur46S3+uPsNa32MuUzRltlluXp155u0tFGDTLxZzqKYjEAsfMfjTmq6sEdG1Bu/tyAmN40tpHe
eZBd3Vszco3OdyJFYpMiZIZ5clJ57YGmW1z/1+RUjoKm1iT1/FkvH1KYyCZN+iQTd7gHGSqfzwt/
WE6Hm0ujlZPtW3ZmIhw0xMomKSEF7JFpVu7CPB+9IBmcUj7a9RSrw7Yz6yortnaIHm+M808Uu7sR
MPvTrKSq+Z7FfTrskpwq786rFeO3mYRzmUNhcj0K5vYAGGq48gCfXYtLOWuBehPfwlhdl/U0L1KT
vFKnd66Idh+LodslZhvtlqzalyDvEN5FTVxNhuxKCnA2sgM9DPgsfVRKLjwDp/diaSMKkE+9+a89
qLlEWgJG0QbsnPadVmX5Q4LOwWyC6mfp7Vsc42kcfPz8nJUOCDyQY0FjCsTgQpE7/QFTPiZWnhfR
7xZ1vui74bbukzJoM4FYLr/CNk/T41yHcpvGXf6D12m6cpGdhVwgbKkd0Mgi86LbvApI6NxqBYlL
9kZ4r+0THGyiTVVMheGjXHKvYCPn0kz3qmtwyfWFTTURVRgCbkLuJehe5V7Crduxkqr9NqHfvqvn
qT5UulvtBbqjaCPW+F18vNLm6lKkCYreBAIN9O1A3q4dHDsRoTTsjN4bWm3ODIaoF76yvNFXNNLX
0eSCdwdjyyuEkodNSfH0i6qKUs28st4blaLEN8emf7TKKP8P0I31SUk0hJ+QJljiSaIXfXF+Oh1L
n8xwSvQhfFPxgLpJm7m9bZJaRREXYZa6vyqi/CcA//tl+TMgsCRofxwWwpjTAZHDFiLxSo+WpxV/
d3qv/xq60I97dWgPE3ZvkR9W1AxyWZkHo65e9bZSbj7+kGcp8Z8fAZuLOIqdS2f59EfIXqtoiwrv
La87XW5Ce3b9hAjvR9z20+0wueY2ttPsfRij8D89noevwirU3Ldy1d19/FvW98f/91MoVdMfoma8
pkeLolPHue29t8pzO/vg9X0h/b7DitT3BvRrNoZWz7Qfy/S71k3R949HP9/SfH4UVP7v6KuFQILL
tDqEPt/qoUg2duNOUWDEiMhduZ/PzyrjuIRVkM+pQaxpVpOhj4PXNiy40LN/TA82jj231p6ncTja
iTdfafNcGg/sCsxnDIAA467upLJ37cnzJvdtHCwDHdcRp/NpGgL8cMyXtpbJlfldOrLQNoiMObQA
45d1/isp6xcM75hH3puIpPVNH2X0XMTueJjNVFyjkV2aG510Sg0LzYjo8XSsTBIRSvyO3/Cod8Y9
7tHiWBqJO/uKUDzMeoVl/Pj0NgF2opHdULZBxmi1nKZWDK6SluGbEmpdFDR0r6KdmvGUX7liL5yG
xbKAj0ankkbtKumrcgoZuBOEb41alUFZhB4Am0rZ2tj03uhyEkFdhvIxTWWz/3iKF77gkmVA3Idk
QF169QX1FulNs5bem4aDu7fHsjrFo8o05606Ar+7EjWs30xOPUKUJPDIJ6L1teaz24neKkKLlDdh
KmazFGQn4Te6Hb+HlSKIItrcjwwvfPp4khe2Dpc80g9UxtilZ3VnbFSoMFssbygjJCbK/oZUcTwo
mBhsray7ZtxzaTxYKlBiSOEYc4ld/joWNAOl0NRJeVvwEbcKfJxNX8Kf2ipukt6ZrMK1dvulz7go
YBEHLeQYffUZaTulXoh4yVuE2ma0gU8bBopup0VQxOk125gLtydjkSlx9P/0v06nJ6whbqq4D98K
s+p0Gskm4CRtnNUrt8ul3ULcQb5P957tsjrxXi9rI5ud8M3Jo+4w68O0zUSW3NK3Du+cehYHOc3h
lUfy0qCL7ThFbRh4YDZOJzeWYellTRe9K2QKgSnksMU9GjOPWKtvuqozv1R6kl45heeDopRGMVOn
gYqOxpppMIS9moSqHb13SQwxNkfOnQ4RdLSdO0b1XaFLr/Lhf5ubjw/G+Zdk3CUCoq4FAWjtykPF
Wo5R7HAmstaQfs2HICShZPT743HOtycXKOpMLCd4G/q0p4uKB5qdN2UXv4+D490ZUz756eDYD6au
eNvPD7XwJ8B7kBvwg0+HyqMkS7EZTBhqyO8mRU8fcZIE24yIxaevlT92i/BeeHMXWM3pUFHdxA2E
DmblGcWXXGmUwzhpHIU+vnPjptx9PLMLmwRVDh4H7tBFxmZ1q5hh5eRdAnOnURtrkzhj++Qphjjk
XpoAvzR0tGfLa5Ls6zSLRaSDgkI4rQvKfOs5gm+RhVmUybuqDsPeoOiyMfBE9ZMpM+6pMLcwDEf9
JyCPcetlqn3lYby0cQgtllLYwttaq/CHST05taEk71Tn+gPPZBqYTiEenLlPDh8v7/mlTVZAJRtR
dM4Cu/X0a1ql21uzXefvzSiMeqvmSZl9cxHL139QoWq/RxV062uSU5cGpRbGQSOZJLRZfdO8yjIg
7GX5rg3Qe1Vci79TFzLuprGIb5DXGK/cbhfGo05A4oxdJ6ncOtAoPHuWwJ/Kd0M6lg8QNkFVdGja
zTAN5u+UMvGVF//8Ay6vIA0pCn0UNdf1TIBBaRF1o3hXJ33euWXk/OgTA1MgrZ/1T28W6HWIFdON
AONJtfj0CxJGlPEwVNm7EtIpeJwySfofemGuHEroAo8f75ezmS15nLbAoJfi99lSoi8ZVYORtO+L
wNNLi+qRrxGg8vgqRv8/jEVmBkJiKXVQDDudGeixylbnpHs31NICJYCg1ZY3EYJHoyTXWhBn9wxJ
OLXZJTdiZuSJp4P1JmzlOtTHd29smjsjTOwA6Unr69inh95Lt4leZFfO3tk7BFoOXDn4NJ1j4K0R
mWXlhoWIUv1dzVTCl9YpanWrUyu8kvedf7OFzoe1OJ16qnTGcjz+Csy8rG968jT9vaVHAa8Wd5Hb
eAz7NhCqdy0KXNbpJOXney1YO5inKC/TAz4dTGssOC+dJ/4VVmcAfiysHzBC02AehQMANCkCiGze
Nsr04t+Pt+ZZtQGBUMQVFn1rlGdVEEqnQxujbeSd7OVvSqb2a4LE2ZHManqoU9hGQkbDvxWygY+p
qY23eEu6P/V8Gq6s9dombME7OwYqpRTSiWv4e/ojkkIZw3K22v8MA5rAdrbTUPpW0kU1dbGpQ9gk
UVE9Qubf/KGYeQwobjK0m3ywZEbNONdf2wwixUGoWqnurqzQesctAH+eMyRqyZKRrlj9OCNBOqQV
lv4fMkXGQ2+GxqsC0uqJirfEvUyDzjZSPdrWZKLHOi16J/AsRVs4jeUSTJj9Tzln4y8w/N01LYaz
Fsny4wCQLu5q7FTgw6crp0lXtL026/+psvW+JHSenjRLEbWvN67xdYAjOPhei6CSP1Cuz326E3G8
6WU13LRmDHk2NuvYuvI910/H8qNIhIkEyGoWnvbpj3J64sQ+s7X/5kmM/1m1Vv62BFVVk6/2gEzZ
Nbez/0PamTXFjaV5/6t01L16tC8TU30h5UImYAO2AftGgTE+2vf9078/Uf3OOJUONExFRXV0BTZH
OjrLs/yX36wfNig1akSaEadAOeF0wAFiURoog/US5ZWMD0WfNeghWmnjlkEtPuZ1kclXVjDKrp5E
rb3Juarv/EzvXPiB6Y9sJJ7ZBWqTRpu3F8/5TFD6nZN1EiAw3cu8xE5yFCVaxf8Rt8aTFJs+7f6s
6698C9XGNKpe3h5ueR5T6aW3DiufpUZCsqxV+k5bw6pRxYvgEnAnGXeYWiqly6qom0OvZd1R7+1g
+/agy8PrdVBcu6jwg9ul8ns6+dDlAjhmDJpPQFYbLdD3tLwcCIG5ctOieLofUJc51AJG79sj/2Z2
OaOpa1PonsHKi8/eT0FpGK0kXlAo6r8WjZ1vgijULvV2iDeDHVy8PdzZ7MI/QW2UU5rbDvWRxYsS
KclhGEXRCxunTl0NSa3nQWvHGnGOtHepa6HNa+jdWp65vIoQAWFW54IIoILzgrCCX02LX0T8UiVs
Hdhb+UY4lW/g7Mu9994Vy2C0NuGUE4rNqtWnX7OoLLWzszZ+AVoRjm4Jp1XaJhrVD/D30hbJjqp4
ZzDG+1HHh7ikgQsillicYZAkIxrlXfpiCJFdVL5tX8IG9g9TCIT17U/4m6lkKAC4XDTI1ywZWxOk
7iKWi/QlSNRwmzqKtBsCVc2gJVIgWHmvs+U5vxdeI3OGiS3GUoGEKmSkSBiOvYBeDLwwHrSLlmbU
fhw76SbFbe7/Mh4SNTZBJsDcpVeO3IBqipQwfwkjQ6AFUeRlc5DVwbgUVZZLblHo2gp08mzvz6/I
bpiPG/Chy08XB/TkpdhKX8woGm79qCy2VR6ZbtXGAG7kWm2uSt2YTZGLfi1o+s235HpBAYm1Myd+
889/idBGg4RBQPV8Cdohh85Eu/+iLvsopNOdmjdvL5zffEsGIy3hHCeWX1I1skwL00Sr85cpi7Vt
jlf9FkjhsO/QY/R6WJwrZ81vx+PmpHU6Y8mWE5uqahsU6ZC/tFVkXlCQiPEJrNIbLq7souaaX2kH
nE8mukoKdV3w0bPt0GIyyyG1RJ8q8ctk9fJdKdpyQ4F5vKGQv4YdPw85CaLgNpE4vyqeyYtzVCnA
dxIsJS/CLgvsdyY1QXPBNh+cWo1u8YeHMxbJJcipTvtoQl/d1d1UrrQQzyeYh6BBwO2BAgmVrdPV
Q1VylKMxZ3NaU7Q34jxCbiLTflhDEV/UTv5etA4j4c4FHJaiAaWmZT0bReOuaKQpe6lH/aluy+ZC
aFxcxWRtQlKl3dvL9fxzAg2jE0tZcjYqXwpWQRFqY82X2hct1v0PoTwhWRM54UHXupf3jwSSkLCD
5j7t7UWsFzoYZDZS1b34vVpcTaoTbPtOhDus5av920Mt7l9gXYhZgo4FwqAgALY04hmnGqkOKVV/
iizXYZvW6paqmrgvRG0eUtsQGz+Q6zXSym9HnSFlnHMaAfa8kH45ZnqAmn0TNMpPCA+6vm3sUr1v
9Kbdg9DRnrVCTR5aRFaU9x3m88tSDKHFQzLP9b/MP+nMgohWGvXnqI64uZuZr90J1Lhvg7T2FTeK
q27l5p+v2V+S0L9GxISL1vN8BizLoeaAc4wqMu1nMNBFEm0+3auRJa1UeRb77q9R5rcixoAdvoTn
pQ2FySxTtJ8NOJ4DgivAJHsJ6mceZ/hLjiqOoe/DrTHka3WeK4oUk3h7cbbZQzs4UqprP8sch+3t
/L/pvhxDKBxhC0hqIuB4e6Uutt9fI3J6w12gSkhue7pmijJDH1BN9J9AEMNt7UTmIQzQKZU6Xdq+
PdT5fJJs0QegTcY/tOVOh2p7J5w9uQLhymKsRhBiU7gx6txHPlxOoU5o7fd3j4imGgmxpgPd4N/T
ERVh570Bcka4elQ7x9Z2biOyXmcTVTpE3xrrtpWVeb4FERtjHrnmufDhMJyOOPpYj8Y60h1uq6Co
dt1CREEIRBp/1slgb3E6E08aaLjs6e03nS+i0x3BeLPeIDks1OwlkNiJjcB0kgpJVVCf8rUY2uCA
PpjtamUhHkQaKzdo3eB1YtX6pTnK1prf9Pk6QrESrhM3JUITTMHpizeq05mNnEfCjQ0d8Almjh+Z
ZSjcer7GEDnb/rMCKjCXeSzKXkubzyLLe0mqrU7Qb0E/BcQ2Kj5dkYrivV+TgSDZsH6gUbEf56/9
y4Fq9eUwVp08sGL9dIq3Dor76iZpkO+6zTgSTRdEXSOOrYoCx8rp8wrCPfmkDE4cN1cO6VNwzp0O
7pdm0BeTxlLyoS+Nu4kqonoZJIW4CVMNCbLEthoZbDhgw80olbJzVHxEyWAhTblXRsLM3DLLx8ZV
4z4lCxwUYpXIRWMj1G/yFEU1D9WORndByprY4qIRET4ZUZtLt2ZVBNnRiKROhmiPTZ6rmfJIXKwM
iCUVrg83NBw8XRP2d5SKsscgDdBhNCer0tqtP1W2lm8oAk3whSq0Hh7fXu1nu4zLZnZFIpqmbIzA
8unUUFEutWTQFOGaTlofstpPrzW9TL0gKLJvJILDY23b1RozYJFC0DVCY4EzjB1Oek0acTpsZyA0
o9epKtwAClF96Mt8rLy+Q4PvMik6KznCleov0XIr0m1JE2Qtjzg7QaHAzFrDc2cObuoSeWNC84Le
02sBSlSqM7oAXxvq2GD5ZS93sva7qQtj5dQ+e2nGRNQSFQ0ip7nse/rSIMUR0unQU3J1I/+RY+L2
MUOZnMZt7xzVYdD3Buj+nTlM5soO+M3bEnVjU83VO9MxFmcp6VFsODEqiu5YhRdWI8r4QqjqJO6a
UKv1q5woOF2Jtc9WFj1yilGz9CdEK1Ddp2+rCL2NWgqFEQhcXXcbNAgbT6kMJXXTXhSeVEjOdQWA
xV85al7rayfbnYwGDOTM7ANJAuX3dGTEknIn1TQoJo3cNdlxIJ2sK69oNSV5aOD6gzDWW6W5sPEC
DBvPsoHvXA1mmLXXVtZzhe/IqNG4qFB8/Ni2kxS4SqUCQ0+ltC02ttPo+4BgFR5fUaMcTZCN4JsL
lVdYP4I4MduNTngsHyyNZBWxJXp2/qXTsJtVV8osJcQpS6qnrZ6mcvjBjCmybFCmropNAsjxnWLe
RHecefi/k/WgcEkh/3Q+YuJnmbxHfeiddmOoX5wkcNPx0/sOkuUgi0mP277RJiVQH7RPyGVI7jC6
4UdnZU0t1/FykEUS2QT4fhuSUB9I3VxN8YR0rMKDvab8u1y6i2G0xelkWlCyC+n1XcSFdSd/Gg9r
b7KMMpZDLDKoXBgGSQTfBKGB4EppXGncmM/ic/NFvXv7wyxPneVIi1OnhEJuyRUjKR/jIypcxta4
Do4Ysbw9zNqcLS4SFax/Du9OffCvs020kT/hUX/z94ZYnGJhrze+5IfqAwe1p298N9hKu7eHePUv
+fXsWM7WIvgKMR/SipLXKJ/KD+V+F8I6cNsvHTj9H6Hkho/OQWykA1JxxlpFdKkVsNyny+wvDaUy
bnreLxL7Sr+ofW9Mb+S6cSvJOCqqix7MB8PeCu2gaJIrGSWAnIMkX071jmfe9Gh2mJ8RZ6shGL89
LcuQdDkrixNEBrwfJQNrKLC+p/1tnX1tq5Xz47cbgutirj/TO1mSNtWAyA8NDtZP7H5Oj8o355vY
iF1+8fab/HaZ/jLMYjfkYxQ6Qcww+c/4In8eH6XDuP97Qyx2gmQWjZbSrnxot2I7L9PRfW80/fo9
fnmLxU5oNOjkUzIPcSyuxFE9lId4bSfMJ9DZTvhljMVOqAK9sCqdMZSPmeN2V2Cy8FurvheV22pe
/EP+/vembREv1MKRpSZl9ec/p0vpXjtm+7WPv+Sl/7XDfnmnxTq2YiUoJOSkH/xvxZW6z7+ZNz33
9rGrds198EWf3OYxWLFlWVtxi4uxifOhCkLGHEdPejDLjVR4zmfzy9+bvcXNmBUiQeGR2eu3w8Vf
i047vD3Eby9fiqbEy4h3sU1Pwwi8dSZAerH6YFXHXPpk65+MfnK1/uvfG2axtuVc+Ek0MUwRbB1j
H8XHovBCfWWTvrajf13epPjQjUh9TFwFwAItLuDGgndeJfL01antIHOVcGhvfeCNHTRxiOm7PMvR
tUMJK7yQsOnINjFKfz/DuNIJOzBBWKk6LCcXQAa4qxnECtSF1vHiXBr7odKixle+2nGC8Zs8ZB8r
ImTCtVJzSUOHlUhqnsXT15/FcOhwIwZEUXXJTkJpjceJneCbMFJHd/0oTPBz9q21sHB5cxD9k/SQ
B4BbBTizFKpvBx9Bbl31v3a1apeBB9atlY8kxpOteDSr6nd6dQGoASZHjAtSfua6v16yvxQaEuCq
oaiS4ptWpobHvstkz5bwsbKMCfPfqCnW9CeXG5y8mStrrhMjeqHhK3O6LxrqVGCvtPCpVqXwcgri
8KOJm+E1gsb2xymf8qsEwP5KsfHs+83OYIrNpCJMQ2tlsRlTLZEHCeFl9B9VUChUHfZYAqje23vx
7Ouhhz932gFyU4MD7XX6alJhI7WeKtlTJZVO4SHBnX9yZjPlPRCTdOXGOX8lmDCzuyb4Q9LUpaSl
XVAPxPImfSrMrL2qMGy8zUpjbeKW4TCTRYl2bkUhhUE6tJg42Z/AxNFx+EKHHelYyTSuOytULqxx
FtkJzREEqYDBn1B6+Pz2bC57YIBCaCLa5KTwb9h4S99rQ07iUgqE/aUMuBKguQ529WQNMqDxLA9a
VG3tKgzBWU8weD8jbJqpjmsKEUsvccIfW5nwV3DlySFAIwwhJ+qd9FjAjyxWLlehjyi7Lu4bCd1j
ZEDi2sr2Rtt04jZFtsO6rJpMVzZ0n6vaE4ggO66ss/I+VSgtFC8497aj79Uo58WNa0LGNkvXSWqz
PqZqbRQbUt2mS71RUNi6GPU60tcMjc42H7ktkgszGoq1w5yertAycTAz6GP9y9iZ0gcQwggKd3Rm
H/TBV4YdNWvlh9xLcvlOpxG+JV09alPsQbpEIJ9OB65YwYFtpvaXQmHmqHr6LloY1hGRee3gAxS+
1nOrXLmC5w9y+sHY9OCKeGVSeQD5p4P6at8lU1H7X4I6oPNVRXqdYKJZa5DE28a29kmvKeMhTDs5
gxqgZv5G7SExrxwL53uIfhzkXtAgbEmAkqeP0c15mA7H+os5iXr6gKSKqDaYj5vaIQB2Vm6mioLe
tu+NwtoKWS+k27d30tm5NMuKzC0WymmwMJa1JTkqdCOU1fx+isewpysQDcPOKP0xcLPWFGsn09lw
zDWAO1YYECAQr4t9YovKwmjDiu+TKUko+tQZFHgpglfuxsz7yjFxNrszo4UrE80mLmfwoaez28ew
yIyglb7gNDXeJq3WekWiZfsiFr1rTxSXxiQaNlTsbPftaT0/oF4rhNjmzP+A5VssaspUBgIxSXWv
BZX0oUod50rvIudDPraGx0vrl1qcqreKrwcfdCX4qSpNuhKYnW1orrSZMDgzBvk/S8qgY6SxLomS
cJzbhhJ7kXRbv53VT1lO2VEvxdcQ5bLt22++nHPUvWnUg4IiEsK4e4naMfR+jila474q8uympg96
26e93t0iHj797FWrMTepMZXRBz+Y/LWOz9noAMvAX83jM+9U4U+/ONroZdzZ/XBv5pZ95ScUIr/X
heokXqhFFX0D8Dzpnguq3+cjsrjv/eyvBXAuRNoA/O8ZzsXvBMVPMxzve9IjxQsi1T5msd3GR63D
gMbNQa9/yGq1+BSVtXnMujH8ruX+YKwcb8sgeH4OwPnQK2YsI8Xq03mQDKV3xraU78u68UeXMKGo
9r3aJBVSeEKALWrTYgUDcz4m0GOEAhj2r5bb6ZjtkOLzgFj/vYM5yqbRO+fjVDqIj8TSBpzPmnr4
cnmDDMPlB2UT0g4Z2bnFURIbzaTWdVHdRxOSIUHX9NfIe0w7yXGE6paFSvBPs//H28t7GVpp8BC4
ohBYZXVx4y/2tYgNrQAzb9xrLZbSs9Bl9GDoo5aurKTfjcPmQTeQwegoLRZy2vZ2WKH8w0HZSeFx
8qXE8lK1qvSVgZYnMi8EJpPDmEhtJsbMP/8lyq+b0UGorVXuRTzUbqz43DaowLuB7K/ZF55vToYi
rocSANgVwOnpUE4LeRKDJeUetfz8Spsq67LtdZ/mLEsUPkK0aYJ8+p50iBy9/dXOlyacu9mDDggM
32yJI1Zqx0K1VJXvMU6zdllSWfKxJOSw3TI2zc9ai4XSu0eE/E8zmCVKWLgETfRxJsd1J4t7K4jr
nW9azc5RMmdrI3DiWlAqV0AaZ7sByCncLVQYwb1g8bWYW5HRvx+zdrqPcjXZVyOFpQyAryezRw4i
lc1tkbePb7/j2RoFNTwjGPT5Pp/VNk+/p9LFUNCrbLqPc0f6GCeavtPqMV+5UH47ig0eCyo6FLkl
pdgXqOK32AXeO8rQbMYy0TEdCoaVA5NH52l/jQiRnJpRdTjx4o8Ib2WRzhhdNrWIZYRffKmSkPSr
RsxKTZyZ4u+DWYa17AYx/AjDBYpWOpGrRWGQPU5VZ6SzJjwY6h8gLerxwuwTG6OVJglwuI0y/Ga8
BNiV851miDXGroMcg/+oOZHflZ4UmH3luECuWyly08E0J0+bej/9WGt5C6E4G+rG3NP6bil1RXBQ
FK8fq8CINz6mruOA9K5VpJei8DGhcOnNU/vd1zWLJPCiZtJM6u02pkEHvF1A87uwsxMb+EeVdnTk
tUQvOuOixQAYm44xV0vFdAMw0rFFbRLtSbfroWlcOREeNR9gcWhVv0FSaCjjrVHWdnyJMlmQP4aR
muefUIgLwuiAuZsOH7o3ZR9fpTEbRhG4haJi5OMGiNmUkquqRYI9jaLlHdmO1Jh0BHujLA/UNpTo
YYpU/OzdwEezQnWnvgjMlnyJisVFKhvj9LGpEUPak9vZ8U+QXg7mBbpA6/Gjb4wthU/sCqNdhTVW
+AyrKsu2IX4xCggQAIP8JmDn3bHnBvF3pN9m9DMfmljelej69J5RTp15ryGfVLqaEavpbgjzSb6x
hR40V6pIjBAfG61oY+EmWjALxUUNVqKupcdt8qFR/ATIy9Di63wBidqSLoTQmu5OBwmTol7Meb91
BicxbuIKl5avskypZfCUKEWIw4O3pGsViyTLxUFRpfwF3exi1q5Vh3DrJ1pv7AyBx8vecTJJ3oxq
PdSfil6qs/1IrBvsCyrz4yEwifc2xaD50abLAlFvLFsSutf7fdJftkKr9D1GLU7vVaWG8ZLud0V1
xGbStD/FttTaj6M/OtXkRR2Al+0gJbnwwqoNjD3yLWkAP8G0ux3xGKwFw64x2E0mu+rckd8dbjoF
hErsOSGOF0jMAHS2Rlc1ezuuWOyYaG2RtCgx5sPlsBlvpECSpiM9KdF87LtWDb92aq0b+94HT/Jl
6hINp3iRDL2bosQ3PYkIf70tXhptmhHU1bN5G+W3Wv4MIQcAtWVqgWlvdatAiRN9Ul3bmSZ289dA
LfWZ2mp2SLe4ojZqOYPVMkIYd+0WISlXS/y6+swj2P1hIG1NLqKyc+Rtq2tDepcDQi1eSpL9GIsd
xE1uRlspDdkL0cUCDKf2iHypLD9sd8pJH3OviC1jzDw5UaoapXqi4nTDp9NCvOAmzDc+FHpg4Z+c
hH7nfyt5JKx5JMzVfGOT1DoyHH2Z+cOT3g2DDzlHE8g2pxkHwXUU+6k4QPAMbdPLiyZqZh8pOVM+
22mAUqYOZoAwKMxENBkuPNSWm1XJhKRcdB2g9h8Z8ImwuUDhjfnYqCUp0Q/YEna4zeAgOd/fvi/O
bmFEN/4y9yQdo166iGl4mQiTt0T6rCR1BgpMBlToJVU1XJtJyIEjZ0W4ci0uoxvIygBrObZJAiGQ
Losa4HwACFVS+jVylDL0cgq48a6VQm14RlDFsH6+/YbLCEef40JAWQTdIDWAE57eiFmENYJTxdXX
KOgdx2v9ogpeIC5k9mVcdZw5ahxZXcaHn5p6H6jGoHx9+wnOXhjM02x87gC1hbu+xKcA6i8KDp7k
ocC47cEJtODHINv1raqXGPq9e6xXbZ9ZsRGA7/Jm1mqsDMfGih5adFsv8sIY1A2V6aZzg7S0y5UY
7mxu8fUgmabwraOOhXDV6dyq+ijh3dbGD0qf45cG7M25w5u2uenDNN1jSah+JcyN1U1hJfnD2296
1uMAC04lAfUGwP1oAizzqVA3JIyT0+YBRXn/c2FG1C92tRiKAu9kKdPbbSKwtffwz1Sf82oUAwQn
GAit5amTPii3neVLw0rl+rW18GvIgnYiqQHTAUWG5backjoN4UiKSr5Hda7Twn2AhhTK8ZlNZHLD
mTUMya4B/qxT0Ykmi4piFFT2o8isFDBe3SV1jiC4jPeN55SZLS4oC2am2GDCxhmjFf2qBubZ8iQn
pq6PONes7wpc7fQjOlI+Cs3P1McBSUBzn1plrF70hUMkRIQUrGUcZ2WYWWueyJGoGDD/zHI5HS8s
WYnhaMiPaTTp2gcK8Oqw8W2tLnbhUKYgqHrB8bBXVamJFNfiCBI3ojB6bVcZFv6Tb6+jszUM6Jdg
Gfgk0tHzI50+zlDKqmh0K3ysa9/aKkk8AJpDX9eIlHqjTkG38yej9AYpzla6VMuzF0nlVzte+DeE
vkz+6ch8fCksuBUeScuIN5sIfZv9XBvz8f6TtK8dNO70nQUBxiSWnmkU5kwzWmboadPXU0r8+2hN
VnyAVhYezNqR7sKgiQ5mqybvRLUwHvpfCmc+ZxG1j8XsZpJSNX4y1I9Kk/s4Hpldet+EqV9tmjJX
K7eeDMh3WurrK6DA81VNHjRL7s+bEIz8ohTR082dz/vh0QjxnzmWkSNl10GYTdHGylDtXpnX36zq
+V5DBx+yO+LjSy2LjD5Z2nd99dhHUZh+Qbuvx+K1tDOMT0ahR0fKBKjr5bhwpBvAwM2wCRCLDD07
D+O1SsX5yuIwnmsIVGGoJS95ZGmc2kHc9cHjjFLdjIbpH2rtQ2VpnqCwdfH2BjqfaVIM2IDUjwle
GPF0GQ++itB3PTqPNsoJX2AiKDdRYSK3LSOCeff2WGcIJr4k2kS4ilFJmzU454f5pTTim1njmG0l
PaZNJkiukMm16tBDhdahIZoXSTre5gT46RXKVrKECSwaBPdFSVfvqtAkIRr6QLPXBU1htIaVXUEu
Il/FYxEkxxTUGhrq+IMZX4LB7j+9/fBnEwXan0iAMiiqIDSo56/2y7M3AjNZK5OVB/o4VnBkPZRf
bbLBAHmC2JQ27x0NFQskR1Gpfu1iLGZKSysZidzUfNCl2HjAyxZEmSkZ27Io7JXFP++lkztvFsxA
0gyCzSyWuWyDj8i34UZrGjP8VJnTMLEJy6m+SFFI39BE0d2IT3ngvo22YtLz9waUs5byrMGODQQQ
4GXTszUADMVhaT/4JCIhvSIni3eJwEblUgjZkVaCnrPNBbNuVkiGwDSPu2QVtMieUuuRkXA22sbT
u0nzolaII1NQg+bOohWIzXI8Vg3YZtrU9N+p4i6xY3GIm7XTy+r3TjVvbLsTxyo22899nj6QCq3Z
cJ+NRlNiLtVDk0YlB5jx6SIt6r6JaSYMz3AGaLtPlYwFrpU74V61irDYjggTr5UCl2UekCrmHJ7P
XBhO0SW1L+maqm/jSX52HD+7gWGRXbaRVa5siN+8GWXpWflkvurJdU7fDKfVMNPtXH6WWr+7Nzpj
2OJikGzyEb1GV5XKl/dtQCyZZDDaVN4p9oPcWIzXYhVOLOrHz/iXy27pBMm268bU7aJyemckwVD4
r8Cpm68fgpjlXoeB7pD+Ns/ZYFZ7uZj6PdnIdUHkeI2YUvfOJOMV+A6UZ6Y4zIS3xXBEr1E5mtOI
0GY/m2rYzU7oIvHM3FyzmJp/1a9Hi0F0T2F63gMcnSiJnn60IYr1mMkdnmurzbFoT6dDiDDDVYBD
8v3b3+tsffChcB5A1YyLk0hlEZciQGuO2mS0z2PjJI82Ei22sMICy8cmuKiEuXKVzZHP6ZvN24uy
JoVoLs/lojfkCXgC5JhnYRXWoxHJBsWzQe7xtG6tIdsisQHadUYdiXeel7QfUSSgH8aWm61zFgG/
3hfyONlZ+uzk3HIukZvvTqS/3tBhCL2yVs5nlfOELjY9Zk4vFufpB6zMssNx1Bg5T0znQuRx99OC
dPBgJ77xpRX52vl1hjOG+UKHdRaWAJACbGnxdtS2ggR+k/QdbRt7+G6CbpsOkhWFvuLZSeVntWdN
Y1yo2wkHjf5QDCEeE1kZ5sFh9A3ECN0uZDG6RWs36abpwihr8APrs6i5JERXVFeRQ1lqMRrS/FRx
WzSELBA1KBxLmI5WLZ0TFGiKNRms5UzOUBBkjbgBaF5DolukC3KtpOloovk9+sp4l1O6vEicsdyi
4xR/NZSxX/lyy60HeYhaxatpD+cYCdvpl5PbQvLVstK+oWMUeSBCBheL+3gf0/Zay5qXN8Cs1cTV
PUPMOFHgsZ2OlYfsAZ0c+Dsqj535UshOhKKYGEUrJZsWi518J6aS+rEaGdyGXheCfxzcsJx5op7T
zC4RHky1SIs2NXAuHSsWvWpdjl+sClYm5qzyYKJYAiiGDH/m4YK0On1abs6gS/wieW51p+lf1BKP
WbipXdxj0U0RV9pqQS3HL52QtAYbX0TpbwU+11QcY8JWsc+47tO1uGRxoFCFmYV5oCOxuXEHWsYJ
hq9Lvl8ozV0uScNG1TpnNyZNckBJovViVJIobgVrgpPLvOd1VPirjgUxGHezZfUgFVXkm4nR3GVR
gE1CNpQAAp3ymKtUPSqj7y4JILpdmWGMRZXOOOKAuoZJX+yM+RmAKRF4ghpkhyx1/Vp7qnJfd8q7
oo+LyEPeTLG9tB3tvVXV9odGhDza25fFbyabct4sgAAqi0xrsWCB8PbFkCvlXdyO2k3WD8Vewojm
MRBOs7FtjpzJ19X9/2FQAJG03EAynAmJSiHQoCbtq7sUF55DQJNiL1NCvUZNzffgMXaulEf99u1B
F8fA6+SiFmawqChtAYo6XeylYReUXZr6DjZ75Rm0vj08e6cNNMo1ifbffUeiCWwYwS9zDc+P8kuC
lERSRXdDre6CXDKzAyS2nMCpCDvpDuN6w9orGK6X77sN0ezgdOO6n7GCgJ+WsMUJEttAvyO/69tI
g9NmJxeNI9Mm8Yd4ZdEsTrm/hppve0ak8rUU6EAyp1F7OcPSJQnFteQo3bbNg7VoepGNvY4CtZvT
lAueG35xTzRKyOlSFtndkI/BdZvXz1MqDZ+AsQWILBnVVkOqA3euqLwAIvntfatlnk0qwvos8QD5
dAlzjSRhRZ3QwztpcqJbrmHJc/KpO6J8l6/sht/M5gwUnG96UiPwPaerhdbSkEhGmt9JHQqDoh6a
j6j7x09vv9BvZnPGe1BwANGKC9oiKkzS2McMSCruYgUmHo5nlRf5vrnRnMDadriiXHSjTgO6nD3L
08JaE4Jb7olZ6QRmOTcOqN45bzl9y6SMe81q++YOmlvwUfYL+s+yFsrJBn394ltmCH/tMp539C+R
KQtoRn6SVCPxNqtmzWffL9sQvEYRB6Xa3uFLKl0GvRjEtp+k+geAnkxswA4rHzK/aZ8RzesPuJBI
z60TpM8KWn3fE17j32Zb//E8/CcSajd/jV3/67/47+e8gKQrgmbxn/+6Dp+rvM5/Nv81/7X//mOn
f+lfH4uX7FNTvbw010/F8k+e/EV+/7/H3zw1Tyf/sc1QtB1v25dqvHup26R5HYQnnf/k//aH/3h5
/S2fx+Llzz+esYZv5t8mwjz7498/Ovz4849XXb//+PX3//uHH55S/t7VE+ElC/av3/Xff+HlqW7+
/EO1/0nKDA8AszSkBwjA/vhH//L6E/mf3MdEKMTdgAy5pf74R5ZXTfDnH4b9z7npRlWIjHsmu/Dx
0Z5+/ZHxTwIb7rM5biaGRsTo/z/YySf6n0/2j6xNb/Iwa+o//8AP83QZUXTlBMCVj39fRcMWgXg8
WCPGSpG1oQqe/Uwd2upZqofTJhftPqEW94L6b5m5rRjw0JuSGP2psR2u5bIu9Z3iJPq9SbxZuJIi
VRb1OlNE21Erpn004SLsVZQIB8+gSylvsTlVanjPCVQW3ynzrz56UFCXScDMozO0luJVbaeW29SK
rdCb0U2t245yTrPc8tVLrcHXwCN+iz8za/Snq2Sa3YfzStqnht407lTYwE0wbZd7T+p75GRsbQjB
Q4A8iLZ5GSq7ONDl3jUGXw49SlHRo5bY+MvT13Y6tx7LqthqWqBxWECTf6LDg3sbCbueuxPRvHyh
9rF0BH8xukbdTzSL/OxnPQXSMQ6xJAOZgo91MlW3voGUw0YGajfsUk1NntI4t9sHHACzGCSM7Fw3
KJp+MPAXwMsq0sf7EUxcsB3aIjg4Thymu7Cyla9jZnSVZxagAonP/OmxCkQRbGInK56GuK5Mt4nJ
td1Yk+0G2A26u27QSaiZ2lFj/ah6REq8qQn0yqVLbFxbLYhptwQNRP0vq9qfoLjDe6EzDHJ7qPJ7
GYZWFu7PpGhuIvfStRI41nSMxkp8GQu90lwn7aeHLkzyAqxzQIjf2jQsNiESOsjUNjVofjkahFel
uVPuq86WS5eeELaehZn3zTGsNZ+i3AQOdovNF5X1MVbkwvOnzDr0Y9a0nugi5UfbOtpRKyRQxr1S
gYrourj9UCdFoO5Lldfh82pG7uo9QNBdMXXtcUxVLBYrv/WZEh++rqeoaedvmtoCrZ5VcG8uurxV
Hh0ElRx3sCoNd0y128AHGuksgYuQ3VEvc2cDAqy9ajstznDdmpHOHV7d/UVrWuN3TTKyR72KQOHU
dj581ws56VxlptyDd9CDcNO0wP+9pvVZStUYUn9UIVNcVTLKz5sgrMtbXbLih0iZ5MzLEyP+0fuZ
1HhBaJlf0jQyg21sRzLOr6WIYmxyyW97br/HpovD2KWSY3beaM2fPkfWgfaM01bkmRhkP+gj6LyL
LmnFT9mO+3Gf9W1qbnqtDuOPA4BBiB+OmpUbekzjPij71PEUVEAoDqlVcO9Pwqm9SEcMdy8qkERu
BLH+vqhomqCqroIHaMYa5JBUVQgMBqlqBTuEcugmpPCUGreN+uaqjpI+8gCMV5Jrlk7zbWhL7cG3
qwp9dmUiIywKirHXmh0DsqbpbqX7eIqjFEsdK9MPQuCIdYCplka7+v+x9yVNsuJotn/l2dtThpi1
ZXL3cI95vHeDRdxBIEAICZDEr+/jWdXWlVlmXdb9tm+TZZmVeYlwB/R9Zxx4hGUhsPFyGPjS8XuH
Nm7/aFJkVBYaAQhoO4VbXheRauasUAPd48KhssiUakbbxjUZtEkLCa5JFHOgd3tjSdu8pG7Ck+zv
sI2XHWbYx0xlE7npvGiIj1ah2fzZSr8n3zuBTPkqhZgHwrGBWFnOatcfCjdClEOks9l8VCGMJihw
VjMWcYQwogcdVUWK52jng2i469u4eWRQcncQaHl6K4NFUXNZXReSw7gJKNp7JLH8XhLbQgrQ043i
1TMwfLddH+rDluz+G2QMNEOOveQ/0CMKdaS5ruwlOhlD9hUh6Om7mnb2c1uX8KdqR3+oWrFG5tKt
246VPPH9N7EEUTlJvEcqlRAvPsACAHXAFCZLjqWZ01xlCXtPYaCZLytwlLQSMl7exdgMrlwjFSFY
wdp+qpgVROQxqpT7IpqCpa/CBoHVj4EbYQQPpahGPe9fdCPQUCgTQldpE7OicjeLka0ewqjygio+
povVJ2igG/zUm/OJb6o/BIPf3CwTGsxyXFa/z2h5/woNasER9ThriICaCTKohkSTKPQCgjxX8Zpl
ZWOblVQp4tS7et39tlTrQDhc6l76W2r41IqONyGizDa8xU9N0tKwig3B+6qDIi/F7dQDXspQCV1l
FOqAIpPyGrPaWtrh80nMgprEKPvocACQA0oNyJfyJXLcieSJX6rA2/QNJPrLfmxh1qSnDQqjH1rN
KwHMMO8vHpCvF41ZFuRLln1DvluTR2PE98PQsgSSZWW+4nVi5xWmuDDnGlB4HiN6ap3s9KKibLk1
Wo+/19nR7OC3wh0Xr13w/sQlfqDpV/62nvV1joaXFIeJGbagIMmOk8xgLrQIV2X2O17fKfReuEU/
4iUi5sXjJHvas2R5z2YCgcMGP+oDRl7Ui/R7Y977Dotr0UQr9i58QaiIGvG95G3nhhOK42evcH7r
plrN0GKiT5LbNW96FwTltboB/tZlOwAPi5+ndbCsHLd+aqo2HvwJyUZeAnTf9+k3JD9hZo9o0372
GmVb+SQ5UIm9p5OuswYsdoFy0zDK8TqCLWLAvXJuPAT7HxzfsujSCJ/PpROtwYovlL2Hz80xVOgQ
OxeMUQkJvxJbW0yk8eei06InBWLQ266AQuU/fUr/fyr+v9j+/2lJu07df5qKXxHL++vn/zlDI/dz
Gv95Ov7jP/z7dEz+Bl8nfKtAaa6kPNTD/zkde9nfoAiDYuiPTG+Qlld32z/G48T/G5xviK6/WnQw
l171cP8YjyOK/wsICIZjvAcx0f5PpuM/HKz/tWOBK8WLD5a+FAs6NOm4/f68Y+1jM0UZRFJFzZ/H
W5nfFcfz47n8Tcvjv8NxIUL40yR+vRjGenAo15TJP365v1ysX1ooCAmAUsTgzy1KOVWa1Zhh9YbJ
zaPewfUDPSuP6ansVUveCCQ6deahjQ+vyrS72w3Lfjf9RH5bLaYbr0vYyQ0urRGy2r1kzMgKlaWD
et733R5gxpAPvpclSJALog8Bud9hojKCHnSRTVNMsfO/d3bpvieEYxw3MKq+hwuMxGUWicDPERc1
b+U8IME4R+34Fh6QmRo9m56v9B7z6QRbws4Xke8pBJglC5G1fKJsTEg99jxDtFnmiXJagg0z0wCV
dZ00I/0lpyZBSDyL2VQBmojCijqf2IOCzyEtnEbTZ6GINqLCYiLnms0jXEBeGm3ZE5RQusubjlh7
ipoxTYtu02N/g2NlwMeHXP/SjKE9iNFk9LWBg0+XyTAzgEmJwyWoHb/BSTHcmxlUeu7QrbYdRTbo
Yg8y1+DY8gIIrqXbbsc4a3hhdqjXimEcbHoYw6ipGgxQLRwELL3waU4nvHcJMAcUOCRBHW+RBmY1
RO7nssPnlg8ycfFBblOqHvD2IehZ5P5iYKxL0UHbeW54ngxN7oMABEgFZXN/GzivQdp3O1hSBzP1
IAPvIvFtC+NO3qCDyWDu2XdSa+3CL3jjkuxxgNoQ6RJo2eKoNdCQXe9+ENQcwz0UlX0r79M9EuvL
juNlLUYqxVzRFKLg0yIX/wsnszv4TStw+jmYEAuheGrOiqvsWxvBZQCshZmDv2vHjldW63UnqpsL
Pk7L42ZkqDBcJ90LXVIFpVjgiR8GQrGfW5vMH5Mz/m2UDt0R6g/YWrx+9LBsbmlaGrplI+w0yX6i
g/ReeqrHJ2q3eS1RVIuNFVGviFxnSCnshjR4hqxE1c0cuL1a3BQjhMaw/m0ian5QUzgg3o8afcxw
SqAQmXGkboh9az7hQrA/ptnTWUGxxhzWafIhZk6h8y+5pclcXWnutoDoDfit58TniAK6Y8K98G1G
eQbExlkz/UIuuo4KydMEo9s0omlMmfSTtXEAXwLMQY+diuVBgcufK9Km6f1M0S13de/sHFwWJVO+
+ixllRgHw4oV8vPPzCPBemi5J2plrLmFHTh8gKxAGLiKW8tzBSH/baZjanIcxSsWYB8avFMCq8Kt
Z3vn1wKP7VfiCCT3/Yhyzf8ZWHqNU0Q3F+LkAGGClf2rOg7BzYsfLQnJB1VOvn9MFPs3wqW/AIh/
vwKwQ+j/AFT8iyAAw9iMUG9cYVa52tMj+q//H6/wF0CbytWEo8QVRowD+B0Ao/9vroC0ZwA9UN+g
c+TPr3YCdQ1ulxgsJNqO4+g4c/VvrvAHlfFfRxXK57AroxIOCgMciMj1+8tRxaTfziFvcB9AW29v
21X6z7ses/eORR45+8h5FPjNoKwK+kzcCgj2qwCC31sSs3guIezkaOq16/huZzDFhWagnz8U2fzx
OCMmkhwa2J3txfd8PpYQYMp/F/TwZwwVvwHuHjTMpQhChFoW0NifP6QZUQQwNqQkpzu5+MvPjPY3
0eRXE3b4fxpE/oGC/TPq9Wey5O9XghoaqgWo0xDA8Jcv3IuIbv3BI3ng5AsWUn7e0v1RtONe/m8u
dIX/oGwH5/WXC+2DSMZOtAGMG/DudqoIzfTWUfPx31/mXz85ePMg7Qa7h+/+Xx5CmwwTisNhPUTp
Uhmiq6sYRPbNohHQM/2/udaf8cLrZwdyBYrF61+ATP4V6e5SWJR8LMOAfOxJ8HrmU27lXgT63Kb1
f/97/YXC/eNi+KWAcEMtj//9qyyhT4SOMttGuR3hd0je/LDEGQEtdD5nn+n2pNhNNl5C/e+Ku68J
Jrjb/vQ8XcWLkCHBmQtL8r9QJCaSikmhwnwO4vUlJRu8MU5ReEmB4iE0E66usIATOv0ZDN5wwxax
P4Vmm6pF2zkqI4RrTEcc9N09R2h/UPSJFIBKpqbFZIfukA9kQQ+HLZY+IAMciWdOVvnqYD4L8njl
ywvKnwkAV02/ox8JuIvOxlnmARIGOuxTAwpBEQTJ4M8KE4OGGyaVV3CECFy43JfTlGG6y+fEbF+D
NCKpUxaY10RmNoVtiSQVoh6zp3gdjX5iSxqJgs0RQJHRb/wQnjjjfy1Sdg9D32i014bYLGFLg9PI
lymUgmFHu6dwZb9wPjCXW1+sNGeWIlWfuUXuaPcMyLPRaFM9rxk0O4B32fw870ZNJytjVTsJqqJz
bHmIRTudxqAVR1QBDFW0wM2Vt9y1U6nlFqjDtiYhAmGRyo8zmEq/aFMIxPJsm7yoXBIw3jVIXvnF
O2/o8n3dJQZP14/2Xu6zLiX0EePtqNz22WTrBDfUHJbtPPuPNNTZA1I1p3IC5H7JduRkehvGqYKN
K+eAxP3pPqDTNtbbtvjrM0MtFiyL86yDPOn1ZG+1pxkyYhNkqjJAaBrgAtdLvx400uTifOzT1JUh
n8yzFClrC91l/Te60xuO990xnmxTwwkaPmIwpM9G4B1+IKypB+zABeqvIEPDtvPmJaS5gHadl2Js
VnaRXS/MDb7MoNZzakubNRsCjRh0a74CEZRHkosXg6emQp5fYmsR4PVxWVEuNuUBwhjjy8LMcMCy
773JYN/gJltXXW0JXyPc1YlqHzA8pLA68DmrE3S7Ici0m9Ttumx7pRHV0udLqLpTIAGZPK2L82Vt
YXtbzyM+ynvaZvPJNBSHhxDOuBcoZ/fwYPDHJcjbJWOPWWUAa01flqgbqjVg+xlBL0lptTTuiBxx
3Mso/p6ymjnoGnNMiKbWi49Y3tlsLZoT5s0MQT51IMfuTc80/7FBBkcqwD+Ld3QxHcwzQkn5p548
Op1D26QnqIwEGnroNCQINqTxSwK6vLssodBTTjs3xuWcKP593heQ+GW0atqg/zwIDhF2MlvAKAZD
HZJYU+8kUHC/lhPmy3fRUxXVXaBNGTbhUovI0ec2GvsaottN54kfLJ/IdG3ryFvN0XNGPVhobTA+
RxIJFiY6cn8M6o572ZErtX5ms28qAPMaD5eF7bQk0UBV2XXzClsa8KCjdpn3qhseBLkwo5/mnK3t
zwm66Kem2ToP/IfY31UYmgEgz7B/UmQqTEWM4pI6NVt8o4NrzKvFW7feYAr9gPEv+3RuBqCX2jU8
eMmyPGyAcpFzHnc7vHnzeNMlinifqW6BWAowrtXKPNqXsKfboZSBZSiEjvzWFC1echvw3EFfot29
T0K2n6MaxYVA1/+Dd0mTHcw40qnCnj+7AuVqvjlYdKGCM4Lc+9V1ioX5qD11iEc4i0uID6Ou8gd/
/G2WOSt7Cfvq0wbMIDnAjznEZ38VNrhH+JYmFQll58o+Vst+iSMEteSzx5xfjLGloNQ7tft50gh0
xyCCeb5VhA/r27jGAOHL2R+iGQh+J6PSF51q8xWv6LrhrW+Lzgb2BT+3KKEBMZ/gOTb5bcG2VKzg
zaJCJKZN6mXjzjuHHED2sfUwjOUKZUMHMROIPhtD5kOa8ulnAjLMgRoJ1M0It50pVuftVTrQLso3
RF4+tT6KhWufiu51h0/5Vaw2rhwX8oZKghrCCZrmcs4W95bJMNkvRHf+red2u77Myu+DokPpwcOC
wMHDCjHxl1mvfluUY7VBnfS7DCt/arPwdciWrkB2sDyjek/Bk7ZAUXOaG2JU1U9up0ne7U6aZ+x+
fL8ZUEg11SmCJKKHdEGK9sfSzGau0Ru9do9A+8bKH68ha9gByfdhbYkosy6eowfkIPHLTIbtERvY
Hh3JbNBhE4BsKtkWsDsSieRJyDWIij2RLigyAncnzxFPjMMOtu2EfSYAH9VdGq0OvOTgbFbzFaV3
R2tmh46MfpJYtBJjz6na2BElbJTdOoC97LqGq5ODN/h5lBv6ioVZuuHM4jXeysyf6MMAeJ5CrOdG
eePsOLAiSqkDPbGwdYQtUekZTnAPdbYFc8lQcz34Cs93tvdnLwY9msOn2jxtFE/LEVV0QXLE2aCO
MYCX8U4Bwzx0PovfRxa0Y84BOpi6Idty3A0Z35ln9o8dL4AUUt1O1NrLHC/xtt1O85AQPCVJrNu8
D1pyYL5aH5a929LLKFtLoHF3DPSmtnBfT8imeIqWXeCTteYg0TrzyZZO+Xnjmu457LWPlaAJq4QH
TbWv2TVZE1MFIF3uupxwi3EEcDrc5XEb4w2W7gTC3n3vEFS/p+FJ+Rshl54CDNc5mRrxFE3wDFf9
uvnPYxt74qApvvdc+4qmd3Ho2JOHJUXUSMGPXve2fcJrmvCy9bd1Ps6NXflH3zNq7kZv4EWqBbJv
pRdll47BaVxOalDreQqwRdUoDQdIsIgQP/XuK4fD1M8SwDLcKxrHkaXp90MB5/lY2H4Zxu+eHQY8
d8i3AaajTT9UcBEDCCa9japwhizgy/NmUoHW9BMAVdI/RvGw9pexMTw+dlno9SVRHAbKfGYUrINH
ZwfIhoACyJvmE5v8DLQ9MvzNQNqDYwwMVHaXkJ2PZ2UzKqD8ygKZ20awE298/BFq2+OPnfrAITK2
TIeN+AGyATzVkyPTootPbF97caP7nsMdii6YKhx1z55Is69bCYSvnyHyGlU5eoLVFH5yTFDSvWRa
6O0ZCRsFXPwc+uhZlQLYTGlYeJz9uL1rIyhEG0Pbmi3DjDSBhNUMT/+Yo7c8wjds7dHCDFcNWayu
UoAku/Rk8PXv2dvSPNg0cLS5iw968DykqsU9X/K00eP2iEI6JBw0W9DT4wpF2l1Lhf9tnNFuhBfJ
Kitv39x51NJGebbQaCiA5loHFktHw4cBftLm8wTmKdeTI5dg0XCeIb19u/humYJb2kcwZlv4hb44
DlcMBh5lJ9EnPUeYnUnOdjPJA2/28cG6dMo+YfBk7I3Cn1iC9qMcR1qSfmtYo+oWMoVqmIzBMOH5
3zwLqW0BJFo/2hAFsvk46uQcjCQD6JDxqaLUQA868zYLwER4YdG6drcnuWFcrKdJWmRD7V7zNQY9
hsExEN43rFHrXkSddN5zitCPFJhTN8LiTlv3uXDQIz+DVDTzF1ETAV0FwelawleqxucY8p7jtsxy
KlZFW8xagHHLqc/IWALro1UQIhMr15sFqRbo8AUdb9gTRujGbxxAwpOHSrYRPBbYkQtOjA26KIqI
+DSa598i6jFBA9nMId4/ub4/r+uYCweWs0IDc6tLtyvv1INIrtOpZQiA4M29haLpRep6wSivgQzl
Hd3wACAVYhnvUaMKpJr0FH12mCP3vQx3Bs5V9Xv6aAI+h2i8gdAzQ1VphS0jvlt9hx0qGtffQxcP
r3jkoAWVfXbWVAa1l2nvN2F4sgq8mt3J+LQxN3HTzoibtjLE1OgE+5FEcj3M+y691zXsUYTIp6wJ
iokTQa4zql+TvXO2RMxIvL1J9D9jC6M8y3tUg1cq9pBlhTVLlWrp+4seYIevwAkIUly9j4dG2QZu
hn137DR4bdQVRI/+YTRi3goQawbEYmLS4KT4zMQlG5IphDJEyY9OoQW8ANUlTbXs6yQu/bqb89QG
YB3xWmxPWKqaoRh0iFAHFEm6HzgNEP/R7yM0Cbb1gxsGZ1xhOo3wAS2WFm1lW3rkbDHF5MtEHyVn
rXnKbJQCHEsC/gAD+/w1p3q7heMzPjRpT8tmoqvNg7lvpgsc/OYDjQSbylNhzRqUCKtb8Npki02h
Hxv4fJmAoqc3C0Rs48siMsCTC77PtJpD2X+A01V9gVlke7IIl3hEga7+nmmEVlStTfYza/3lvMVD
9GnHgCkkNo6+uN2N8Xs8xotqn5IGMZA4JqMO+fmr587expyp5si3d326oGUu2pS57iYw+bI5ifNO
buqHFN16f2011Cegjv1XxKJ5ya/KjlhQWe/wu/S38dzuUNljPr9y6whsQ38kVkKn+TuSRsCghjh2
B7CXLbQt84ag1HzB+QOfoQ5o6UGhUsIeM+MI0Km8hNyY5MQp5vhFx5gZ6ApB39Djbynd6q7fltpZ
PjxJkMeV74MwXsMsFLkRfnagW8u+oxAxfpFOIrxdNJlFu8fQPSJkxX9TBCurQFXqPTI50XRpEyiX
ABo03wIlUwB0ZD5nQafu2h18aWklQ8chCkC3d5rI7vcwDUg+Diy1Bxq17i7ZHPbyJVH2gMwBdN6K
pFvu3QR5cx8nRL8iccPdILOxK3eSoeccj1zMigHa6WI0yY9EB95tD2wdWTrMF48YSadv60YijdFL
Y5PdNQagKGwYLBWOSZdvS4xNE6RQcLqKTA/JZvUF0pThgjualGaKeI0ffX4Mg4m8mGh4bgTGhBjo
Rs6hjURRazTAvW39ef+NFw254dTQCJFPrTk5zO8CyYZCvGsFRdQBf1p017dhL8tRpcjb2qbwR+an
fWXUPJ3MnhJTCAlGPucKu0iDPIlv2VX9PFkJjAoBymtbhNrDkTGEzW6rNGqlxGA36RKpRNmb5/W0
hrqLfSTtEk2nAA22AM3nRNx0gcxKOjTwf28s6R+9LrPfPMXGp2QmDOwxs+cBZM3FqGbCTUdScjch
mfO4ubB/Us2SVj4IpULAIoEEno4eE4g7ujzD8p5r7HtjmSyJ+b6uMbwsaaCTI7f4vkrcBPFat63f
p5X0PXoIcaB4ubH4AYoOcrDXObHZYUfcTZmohoD9c5i/54CfITHaj9As8JOydG0g+AmXUhhIE0YX
2RcKKuexhTEbRn6I4ZKq60ap8jH29nIDDv+8DiY57JuGXsbCDw7VTOcQVx80QCymaC7mZtUJ6oSI
qa89ajiI3dR0Of7x1pdjiyhnqOVciswlyrGma47fV0A48+ihAwZr8qwu0bqBo5egD5vWdYfY4L0G
i4wMc1AO+I/gFh7fBscD2Fnw/nA5iQdWh9JRSJlgqC5gE9suglAkw8KdGP9iGpoUnPTi+xrrYuky
/tRoEm63cl/j8jo8v2auT5/HdRpXjK3p2v/YMyrfHfL30JK2Z/7wgI8Dj4+Vm0tRkDRJaLiyAX+F
Pvue7EkC0u+KDWIOsJl/iIIpdceOL767CEbiz6mLCF7GwEVLFWKxqLvOUybH/BpUvut9WiJQBRXr
rWp65CZtOI6WefuxNWj2hHXiISIc7eNaYpPKiWc2KNDw6KSeHxQbnqkHLeLsFzq/pntI3UxYLEG7
f1DRRB+wd5sngGDYJSmPxTnD00UAV+oVXZdzjxUaBQcg43YQNpXp9u65oTvCnhCoUyFirelqCV4a
WfQDboJKgU9Csk+KquPC60h6iTeQqBDcKfaYKIcwMQkmHtMv7jxEVeV2e0a3TC7fvAuIPD7C9CD9
k55A8tcoT8pXffEH2VV09H4ubm32XGEf/9WsiUcqDxatQhDT1gj/3M9GpQixWuBrbI9GKP2ZQh5z
8NMpKlEz3bmjWwgubXTo8GT7m3oMPEnu7bXrm/b+WvVQKJb+2BnMQ2Rp7tBaRlFVMSOGsfAF4gxu
ZadfJrl+pjBk3O5Z4J4gsOwuu4tQidMSUGs38aF97HH7HV2zDEuhIszj8KrE68feiTS98ZfR4m07
zdMtMHmH8XDC0mQD1p6QhRgJ7E9z8obd0NyYTJgKxV12OzJImX9KDJXQWtFsRNMZbo2cGH+FXGUX
5Q5BE1SASb+9LZiDv4YpwfegEqyOVY+S66Fsswmpr8jK2MmtyCZBj0rxbs1badctx9g537Ymw9sX
IxtygvjuxCsdSUvKDhD4PbRldIJ9McSLY46WCb1rdN7SuzCEfyvbllQXkHj3M0QHsfkKVtN1h0Gn
6ylo4d8/NJj1P/sVCR8wz/WfHhKLZJmagNw0O7d+jeXBGSRd0Xs8lo99C+SgDSOax52NmxNVaxTX
VHeDyAXmZFqnmIduZb9Ax8iQWlZyydQHlHhRoRDGpvKBjs27wspDIaBEQGmOfFL1lgCETcEUcR0+
hRPI4mbj0QnBhDiSfeONDYKJM4xNIdKwXNmhSlPnywB55jE0ibptmMt+AtD8NQXjY4O49DiHQTa4
d3E3kXoHFT9ULG2G53CJ1kOngu53OCB+AHNCg8Ez88YIAqdrkEHuHB0vjvc8xqPQsj2fNVIaS5ZM
7pMhOMQvsPbYtwjN63PeZD0/E/ShA1KCKC08Bbv01wPqndatyIxWI/qYkhV1L9EKMR1iz+Cm417r
+krBWDgXi+9tzYsdtFpKhMzvWw2CGVZGEILNbcZoCqdvJ3t96MUQXrxuCa5qXebosR2B79+1JEHT
GFOxRRJb5rofBOD4VvTe2F14hHjOsomYS4+hc9w7QKeSfELiQEwuMTklJWXDekAQ194/MjJnLzIZ
fcjScGdf1vRqqUwl83soznpYSlQMkIXlYwuJ2QO8acjJA2a/AvrHR5ZjSZ3N59hqExRzOM+fG2C6
/eeCRWt42DD3nqDvDexRQDCw5IiiReYvmxKk9/WI6fKu0+6RRSHRRzqFENouyKqLPG+8R8aBfl5J
HwM3n33yC7n4bQ2dovVyilgPYPA2lCs6zFt+GfC51zZUCRBo4teYTbrbaENJ1mHwmHrULFiPBlIC
rFGKIjwPovEHjHXmToQaErIUOlAACn6KfyuxzU/hVjhPPB73YQGululcCR7bgz8hyPccxsIr20Q3
bwL2wHJshMoukM1AuJgtQOGf1gAPdtHhJn5DDzlGRgZdOUYDwsY3tbreVf28Dm0Fdxc8jCsDfpqv
qMV56xTgALybE0/kw9CUkFTqC1savJjTfp5w7mZggCb7iYv1TQXRz/zs7Z56hSw1BrOGE+tXNHL+
MIw8KwXeFQvEpllWDUkCmf2YaaQ0TIALnxe3R6YYpj4MLl280t/Dgs0VhYor2cu20docQn93XU1T
xKnk7S6zLWewah+t6KF9mSwEieKar4yPZpsOPevnb2Ps4ttm9eTJh1Pz2Q99jtN12Ia8+UUlkrtH
T6ua059IfnPwRpESRCeQA4sBFJJl4aNjPIGA/Jcmhs7FZjla5oRAdsgZQbbtO0floqq6dcBq5ivc
z+CU6StQwfutHV4aZF9NJQI+mhmZRlriW5ygIFnsikVD8vPYuuWopySFTEW79ewEgJCLDysjqyNY
e9WNXMwiTwhpFaAM8FXfRXCRbpVYN74jpq/fglwFu8fOMBCBIRzFvlwilDuKGt94B/wMK8Vw7yOZ
LpcCxBC8tLxt8EO2DAC9A2sFRYmSRx+c4dN8PXTZkuHOS6jsVZHh6f4Ooo/wQotAdTnu1AiJ7MRi
wETH9YseubjfkKdzUj1wR3xU2N5qC2y0P/B0wLkg5gzrmemU4zeEbOkH6YPujHoF7e7VtEC3Gttw
DgrRkhuGRMuuHA1iFfMefMQXOrVFVyu1D+ZdSnAWSFEwbXdQMsRhq7p0qjavMaDqgNo8SrPt55Zy
2z8K0HP4zbKFDQ8EaR2PXRegKm9AO7ZXjiL1Xnct/XufwVSc+yNgo7ifRzgG/B0C9h3eGQw6NLG3
I7Ip30P/CoUzJGIGVSiG5IJ7qakxR/k1dcuKCr6FRF+YOPEJxTGBDQBc1+sEiSn4nCFc0lyPOt0P
ASS5S8kZ48ELajdnUiBXh0wAFvcV11s9W4A4YglYgiRziAj18LqGFt97Q2jPfOQpjtR87Ab3hS+O
3Hap5v33Hr92HqBZyHsGKTqAXNn6dgdwl4bPZsm8K+jY6LInGoBAzJXhV+5pOy0jZf1xZxIh1Mg3
3F84gpKGcjDWvi4OaZESqWAXNDWPj2DR+XexzOp4NSuoUzouKBRvlYAKzMZBBe0gMMqxcamqoKTm
z4K4Gb4K2U97CWCCPo8+xoHbYfHM8IQcqJQVI2zZ2I03iNlrSBjkUA9KUwCJgg0+ppE0+e1B9DKc
FoPCKeBlV1NNSAd9auFonL4kSBz3CpcoaZ/Q6tkb3LIMLgPnIkD6cabM67bxsYNkuxOv2liKGVln
QNHBrnteLjrA5vW+Ua99XJpFgvrqev0tZGw8yf8g7byW5EaSdP1CB2bQ4hZIWVm6yKK4gRXJJrTW
ePrzgWO7nYmEJYyzY709M8be8YxAhEeE+y/E0T8gj6lA/0BU7h1OiQrusY/efC2nrqS6nSvw7fSG
alsjw0AJi6AvHcoxuXhfd54UPEbgfsVX3x9Y4SFryzhpHNlHGPxScBfSZeZN6jP79mDKzQcIzvpR
ilCn5B1p6S+BTB52uqJOUDg1qjeFZ79q60KLGKNb6/mL50l9c9/JcrqLse75pnMRquwW6tE3IRQD
hQdONXwUkZkbTuNVQet4kHvwEuDc7k/CiEu0I6leX22yvgmeFS9WxmOsuUX2pRjD7jFGFInXuBfF
X1IRBIItSlX9qdb08tOgG8pEasoFiv1BdmeORelvRkuQE9tSmkizh5E3hJMgI0cxKW+Sewp68Qu/
XZA2iEXU6s9oaMpTm2rls6RzMZHVAg5IAVs1Q5Nmo9By3+AA1t7plE1wotXoHOi2VgqDtx90Dc7Y
ALWqxLYWkcP+NQxrOp/wI+WXMG3kX6qYWxMRRml3UQyo8xv+HTK1zwFchE3r0Tig0kdZTQube3pu
xneoOeZJgdRKWb0Ui42VFm6070oxSHgIBspOVkPxpc3kdi8HOmYbSTCon90qJsO2DQnJqIvGPzS8
ielaJpV0kBuVR1aQWnWxBTtrwQLIx98cWRLA1byESaCF8UfVlOUD0EL/OesjUIUsqzTDF71os00q
gIS0UwCzzWshF/JzFTTBDu+L/hEavvxVKmvpXu+lSdCJ/6mC7r3rpAFKpdugoIUYYzW8G6psYJVg
poBmsKi3W5hnoXlH66f/QqUoRXAPHRI7GfL6VCq+92BoufEuNnpIm0FuHvOusQ6BF9HvxH2r4r0i
eRTwaYyl3Elp/P9iL7nbNq+s57BsqFSh6rEtPF3ZeYkkPilBA4Qyj2tzk5BOvjQil3uRpbkF04ie
BDrFcvLbRfyeL9GBdbzzTLnyNy6kpeLAJR0ErN+F4jFGffkNQb7uO8QOL7UpjOJ3DOa+VJ79wM2r
Azi+9C6sVf3QW9xzbS3uM1a0KCSvA/gG2plhEf4jyu74Ta40OiNITATlgXLl8LkYxVp88OkAMhdq
krvHTmlA3GJErvyjsA33rqgiWafUYVnbqRDFr55nUnUAyCK9dtQwuUlRdUMEW27TnS/Q9rSSOpYd
L1DMz8mIwPNWbxuj2FZhAMitTZJmk4TKmB5dyxP8DaKUubDjRpGXTkyP8JDG3hh/gtzV2y3Ccvcy
9zoLLhtZbpdxpJ3A/TXSPkbM71kzueQgCqKYVF6lCnJcJeJRqk8fbudWXKqfqHOa3vd2LGQ2Cmos
NLfoImy8pPUemqACLK3AjWuxaOCaZXlD1duwLrT+2CCVSdXZpJDGFi94RAqjtDFIkwJsFh1Nelq6
Y1y3W33I9+SL6NntjSi4i7w6evUnXhqllf6EJvv4mW67Vz0GIvpB1A8V70D/0/uUCwH7Cvb9oyfp
FKkB6iHW1nBPD3dGKvCE5VHPvhiZsMYRuD1v+lGAcTL0fvmzRHUjQXmobr9roUbSctGXfK6y2uo3
Ef2t2KHwnW1NuhLpa0PUV3VIkxN0DOORJ4z+1NR9+SIFQ4CVr5jSsWiTame5Au8Vs45aBwKYNd3p
J9/crFKNLRKxyaExycOOaYjiK40zCr8F/1uZ7Wmqexw4bNq7Wtebp65owTfGqKh4u1LDdsHuqSwk
OGnrqKJKapM9KxiIPfSp4CsnsHVZf1T0ya3MLMXsWajTiOZOO0mvNHnAW6Mon7xS1dgbXboPud+c
JDw7Ptwy6t5QWtTowI9ah79UM1ZbnM5dy8FoppB3OQoapi0hQH2kci2/69y8vwA5H6jQawptB7WQ
PpoMHi5nR+xmz33eR1tVw7qDK9qg3nVRUFpfMGoq71Nt7CPb57Mgyakm+GmXtZBDxGxCul74QD2F
LRO045qAEAf8wgopZKru6QtdCH94A0kQl1+59pQVULPCP2ilH/2u0LOFbWsprf/MU95s9w33mY1S
xXriiK1qGXapZmayndq4ml3oZk+VHhjOK2kgArkkZpwfQ57sy7GWPxtS09Mt7LItMy5+A9qXkwU1
zj+c2WOXCz8nd8cjdtQoR9AzjUnLSRu69IfQBdpbGe0apa+FyTibCwBeONp9GMjqPWyBIoSP6OWf
kbpT31VUljaRIfu/TJmfcijVPq9oQGRmyGtRojLFL+7902BW/RdrjAJ9F1h6KaISQ8fXbjkMvS8W
9MBf3jDK0THtMspIoBPL9I8eKVreeSY9oPzN1UYyu+Frnarhj6BPlY/CbCsBMFhqfvdBNtWOUuRJ
STffM38hPWtZpHj6L5RQOwNlezDVpC6hpE3kh8lTWA9QIeC/Uka0jCEfD7AnrBdKmMBAZM8M3lpk
BPNHNBC6jm0I/wsGa5e3T4nqj3e+1PY/Rc7Vf5Dk9wenjdCTn/if0zoPzf6rnEvq21AIEipreH+5
h+l6hlaST2lpRz1bH1DnTqXwHixaKttuYkriJpCt+mvJa/IU9n5UHrOqdY1NQ6IeINbRTIZoIU+Z
2mupHiQ11pqbHOecyEGbUIu2I8JavR15QoUhSK/+8FMu+Kjq+y6HCUcrJGG3zvQjvfP+BYYzwhT/
r+7HtEnLlhQOHzLbQHZsfyMBBuPUpwKNyktq7iW9Ce+H3us+5LAuqMGK4rfbsNRr+DDUPAPch6Rz
ixLVGVA566S28hGUseXqdQjkh4SNC0H6eDvKAtCWXqRo0gjF4EpVZ4BuEQkJYahDuvH4EYhov1q+
bWWP9HJz9fl2qAWsq4W6rgXGXkNgZa71DT4rj6uEiu7o82IT3U8Q815uh1iYM8sQJwUihfGgQ3kJ
7tYgcaPrTwglf8mNT+m4pYh/O8Q1Chp9BRTMwJdp8L/+kLnOBDEiPwML4xcqTeluUwiKHUR7EZjs
6Cv27UjmFTbYFCcBM9wr8QpEhONyMJg1KJYbZGBJ8smngrJBAGfcPOj9z8S8C6xVOPL0rS/ByEyZ
jB478oEyjLn5isvHqARni39HPMKB97no36XlPrAewuDB87Yt7V59BXx9/cUm2DMYNllDigIV4stB
yh5NTQtsnJ21r3LWHNq03inN9vZM/oGLX47MEqmA63wu9K3pyV1G6Q0hA0jCHTrfdE611fftpt9g
LG1LdrDNHC6ZG8uh7ugUm9apt73TbSSHSbcplTjChvbD1thomzWLpOsdwc9Cn04C/W0gtjEbfG7G
TVDq/CzJeuqb99pckYJULtVbJmQ7AZhZdFZgNkJ5uBy3EHtUqU1oO8V2Gne7gQzuyA61IHu0/x03
/DWHDqkDPgYT52nUYC0db+M61FKdNUvnPypKF19jAtvDuDFQscPbbu4zIHV57JqJ1NsmBn40JbD3
s6AfO/pbtZMe3YOQnHS74Qt89u23X2uTLl/t4Fn4ad+d7WAUoFvkpwmP3QkcN/nFNJz0+P0pc2rc
GxwztYOju8sPP4Gy2Fi22I+D/buzQydcIYj88RG+nAhTIlFBSAHArpPpL39JRdnd6Etdt9WqcQpJ
dNrsS6jpTjn4mFQgXYAvrq20H3L1XlFPoSR9DEJjRVL2Ks1AToHJwxkjIxcgz52spCyBDWCN1DwV
7Snz800j1q9DqFdOJ0jPGA5u6ECtCHL/oVTMRs6eF2ElikhKskwvR64jnBBXvkRvBc+9sviSd1wi
KxXDdSG7H1J523T6I31cSttaCTxWrZ97U3EqJbpPi/FQed5D7vWvt9PE0vfgVykaZwiTAe3k8leV
1UCzE/aX7dY/slw9iVzdtVAt7DZ7MHXUQlDIFNLmsyXHTyhz0FpSfsiqtMJ9WfwglkidBykfhCtn
NC5Dpsnr9UCtiwSkribgRhJjVuJtKJAdIip3gMZ+3h751S1gWgNnIWdbQi4HcB8pIUsWvkahTPTt
jh5tU3aHzF9J+VdZbxZs9u17zQMY3xGsBVTFPY/+t8Er9PaIrs4VgrCzDA3BLEXmY15+SnC0Q9ik
CqYlAz4r3rDPI7DZPCFuh7nOJbC/DQjg5G8MDec6i54h1LVQKy6PPfN5SMXfqJRTUkuqzyPeMe+3
g11NHD4e5mS7DFscfKA4ZfuzxCVrZVtpYYRaR/ZNUU+hvjKYpf99bk4sf6aNjDBb/rkFtNTLwKwN
Y/YDMSqMnYyVIVzNF0M4DzH9hLMhCKHQgmchhAikiqeoHXaGYzSbGqDE7cm6XgAW9hUI3/NVUCtU
ZwsgT5RCqNFzslFK3Es8SDwFoWdFWbnUXm9WwiDFhjKxgtCeMQ34bEBZ7cltPaKnbkjvdbhLwKOk
oHBgADRfjVxbOTGu9ymXdQmi2kSLgyE3G1QntH5tFR4la6LaatAcW7fdRn3yElnjFoe0lXhXn8sg
HkIKMnmaf5+noiAwKadjDGar2Y9Wlx7jHm3PIbbV1FsRmruKxGWFDcSgLCbR0mcZSJg6wWmoG7Zf
GS/8k9nBa0u63KFi4o0grqz0KcVcHD/ciGQUdCfTGLi+cxNUsezLBrQr+a5xKvVN0n53cK1SkQ67
sU3ar2n7d8qZDG6KqBosESSeVW2ej5oiSSIPBXlUZ1R0ypAi0P5xkeT6y0WPkgTvEtY7eW+Sg7tc
jZRyB9lKdYAc/WOff9PQQIqilfvCwpcihsm3Qs+Nt9AsS9Aszk3o+Dx8hHuTQpla3hnxl6F5vz2U
P+a/s2/EQOjCcl3HVVCbvUzbWsG5K5Z5y1WCdA/fv94URtEf414JT7j0/naVrgYnTz03b9NDNEBp
LOmQbuXQXXPyudp36OBJOv2IKetyWZ+lra7CfbtHZc8OZbUDnAOmxcQc65OitojS1DLFPrVZs4Rh
f10vUxiME5UbdDrrdDbVBWjIVpns0jabzWmzedicHvhPu+mv3c7eHY+2zb897HY7/pN9tPe1fdzv
7dc9f/uff+nQT37Yr/aePz7y76/8c/yz2+nP+Zsz/eXwr830N8exN87Ly+bAX6cDsTbT3/g/h7+m
f2T6R6f/svl1en95P/065Zuc/3Y68dev0/T/wu88rezW6xWHMShiK5N9OzWROftfbSgd01YF4VNb
dlT+lMVx50b3rv7p9pK7/soKZjjsHdjHwJbnhG1vwFmwrEENZ6y6Nm/hImqnBHAXCnC59ft2sKVB
sUnR1EYzmrizb5sobRdIFpXHKM6fIYof4VcDMu7uW3lNSvd6GaHXO8l3MjBU+pVp3GdnVOQpYTsi
qD15820y970qig0FQoTOqm1a/wSBcHtoV0cvV2juOeg06PSs2TiX8XwpUnIl9A17bNXyJCJ/uAGi
kN31QtJub4e6TuSEwrEK9yPueFxhL0MFle6pWoU3HXIb0VGi2WAH+Cps+kHPfJvup37nGQO607r/
boDCWcm3f6buMklNlspcM0jqKHBZs2Or1fxURBaPsrid2d//86pWngBN2cOWn7Jvd/BQN4nzT7eD
X6Bs3TdYbfvu1NmN/Z5vRPv3L9Pxdlh73q15vkw5af7TFB7alDymPSPP7gojCM3QqDLTbpSKPgWq
AMraHes6hIK35B9JCDwtrjZM3w4RgLDG4I1q0ZGGFrwmyDyTFJ/OzcsQs7WUSyZ6nWXL2g2k9JC1
wrDRhqw5lgBsnWIA56JI6a9IaAunS+MnpRHXfO0WNuqUeHitIs3E+3j2C5LYdX215RdItOQcxE3u
Mz3jljd8jf/SluQ/owWxhQwU9Vie4rOCAIyMgbYJT6O49jeScCdaD0nCbav6+4wK6fnfOLOXRCm0
cMJRbeNsBeQsPbggiAKUaYp45bKwtELQj9UURNk5PsXZ/ijcOPKQ7uYtm0kvRe79DI21db6QbSA2
c92RKKFMS/0yBSDTCqY4ppRQAvy1K6V1NBmnbF8rVja7NM3+5Y7iw5xFmq0E3Lp808+YtUaF4Rg8
jyw8/59aUEGMJ6hUUhNuPipw/rqwFnohhRNa4/yjEcB/mA0ST6GhBsJIWpE+Bd4TUAtVPBTVcyfv
RYAManCftXdiv8/hBCOZXt4DrGqsHa6rY/ZxO+X+qTtfT8O/v2U2DSrCmEhfMQ38liHbe/VjJn53
0YRRtHsI3zoGtP1b7J7csAWQstWj3TCsFDYXlhU3Q10G0Ut5Ez36y28utfg+6yXTkZeiRHct57wG
r3Z7oAsbX8eMSJpE4CjRzQtjDYB8tCfol8E1/C1n2g6uxD+QlLeF7v99qElKTiHNINROLeZyPOi9
FmoeKbpNQx7F2+Elr7QT2NqfbpSvJe3r/cILAck5mj2cCsa8ryR0clGgoTT5Rwv7ojB/KpGMqoP1
7W9njzA8iDHcI49Jf673Z5eOoQWUOSDvbxt1e+/3CWgf2B/ZsKX2sFJNXDqFp5e+Tr+Ectl/VFbO
YlmqUBV561Oco5xgvuR0WI+erAjdl7jOi3CnhPSrt3QizS+qUvch4IqR00oIom5w6HgER0jx+nuM
CIbx4JZ59w9Kd9Z4D80L7pEBECLZZInGY6cead7uQC7EOK9AI93oY6C9y5DSn8Uytu5YMpig523X
fsr9Espgr+gp9d08jfeqEuI6KvlB+dlAHPlTFdThNxrH9RET8uYf1whr7LWtPvzrZD+1Pf69CMz2
az22XQeR0IT/i4FKEqFAGmZidxiRj9hWmdh/uv3lFxIEXW5Z4mJGnQovhVnSz1KA242ZWjawSVtX
8rs8wuQ5RisbXRB4GCdwVZ8Q2XhVw94xfbhJWXrKoOYbsF4kOXy5/Xuur/U6DUeEBAyIWniMzg5V
XCSw4zEw0pRS9VVFjzqtSvQIqkM4+l/NUVq5/V7nJsYNyYemFu82luTlXvaiXBfkRhQAJQTufVgZ
vzsMlVaW/NUmpq8zPVQmjxyDm+9sTEVfpzhUoInHk2gjNXdjzTo1h79dObMos7Q0IJE1tiFR2gGu
Ef2IBm2Sga6ZIa4kQGl+wE2vatTXwJ+gOY/S22xAoChRCAS64fCevldOyqZwrEfLybfBsfop/pRt
4x69ltxGOnalgjf/XvPIs0G6oC+6Qq6ZyiA/ZGFwr6vx4fYKnH+teYjZcVUpMvxNd9Jk1Jt9pnRP
Kc2D2Ii3t8PMF/o8zDTSszRYtFGpSqB/nAESArbpgIXsItqo7VsXxitLY21I05+fxRpyUR5aUPuO
XKuQWT8negRIeWXerjLJfESz1BVWnVqJ6HA40bt1r770G5AiR+Wh+1afUC+6a18Br60sh/mLch5y
9lh2RSkwLOQAHQQAxRLx/+ph6B4KHaqWvkmlvaXsbn+15YCAwyzKgtJVu0dqdICXqEA449fusXCi
++h5vFOc4MvtMFf1tD8Dm27heCqSeOdXyDwcok5ViWME90Fy5/ZPsQnMTfqCDGoj7pCCUSVHQcAR
7ufK7l5cLGQq6Gh0fMV5LT7t0VvPQ0L71R1K/g5wS6S39isDXFz+Z1Fmi2VKVJo/Ram2zXZ80+xx
F9zlX9J869FSPQ3H4i38LHS2+rqW8tfGN1szLY9BQRfZDOhkh8a+TCpbrlfW5WKaOhvd7FCF/DBq
aB9ETp94qP8IiFOsbOm1CNNCPdvS6PaCyhaIwGeEZIYy91r74g845vzp8J81aCgSLTMAD3/2+1mI
xLXkMa3xUhIdyHuv8UajLDIe9Pdd5qAa/6B/DXb+HUolu+r+82BXB2dljUxr4NYPmK2RXgvMTPf4
Af3mAczHz+BUHv+J7qHfPyo2FNPUvsu2t2Mu7m/6Gv8z5tniyEBd6bB1MLwww0/oW0ByRw7vfvQz
3TEUyBJ1PLzGXvUhttHxduirNvt8vmeLRpEB/OkFsfUHpP4xCrGewp2+D17SL1h0gC/YQ5mUtgEF
qJXI06k5n2hu/5NLrSzq2twCG6eiKjSnLx1o3ktC676wPlFG3wZhft9WAC568aXsf4z1e26GMOri
lZSz9KFpktJ9B1wzCUleLma4mZ1cSow8CaUo3InGgNhOK2i/rDiP7k04F59vj3gpB/CRqRzja0ky
n/78bGn3QSfVfsuAAdBJGNXo6dOIZuHtIEsp7jzIbPkSu0ctjCC+8jMwdjHaj9yJmvJTtdZ+WZy/
s+HMVi2a24PXQgZ08r52GgSc/RD1zaRylPrb7TGtTdxsjXId0uMyIVJtfXjewQDkbGxvh7iq3Ez7
gMY2rVNxcgdTZqkNBKxWoZ4QgSffjPfqFpnUe+Ef7a771Jz8/e1gS/t9as2i+IoNDv36y4Ug87yu
gm5kv7sfRrCLjNwJckQyRdR4PhRhV3g/bgdcnsD/DTiHcAIiy8OxIqCcobTVi3av17skyFfW3uIF
4mxg88JB1AcyXK4pzl3ZOp+qcCP/KoF07yeiIGJem3J3e2DLa/DfgcmXM5lnmlTK6bQGo50O7Vbd
pFCl1ZVUtXTsnQ9rlim0VAbiXBBFKb8m4b7NV55qa//705+fJQYj0CkiJJhZuL0DSB8TprXr1eKK
m651NOkxZ7zqlKIOB7ZX4uJjgPsfnLB/L6GIWartCcdg+CIC5bj9ZRbzEDJVPPGxlbf++O6ejQkd
McNVMyJa0n3gtg4KvamHUgIEtypYWQWL83cWa7YKZBNjPw2RQaQsOrg+L4nyfnsw0lqE2QpIzSFV
y54Ihb6BmpqXb5n3WqKxWOwBeSMZUcJX9XbA4WxJd9J07VIyjeDqrASrBKYHuNfVzdzt8CqA1R45
gi9BRkqMdvis0r7BICc0UY2tcU9tlb54jQ09edK9KEJgU1R8RLVH/LYA7aztvMWUYtBOo8E/tQ2n
Pz/7voZMQRIJAn5R+xbK26q7q9fMYtdCTJv/LISSwBMNYpWrYGg8Aqm33TR8TMtkZaUu7o2zkczO
MQ6X1gxGwlRtXJ80A2k9V4Bv2aOeB5jqzrRiH2and8KLa62AvHj9ogT2v9M4O9q6Mkcu22AaX2OU
KZ7krfsNfYj0IJ6Ul2RDRfKV5HlYe8Eubs6zqLMDqKubQGvzaciQVkV5V0ZvGcpGvjOutcYWN86/
keRZ9zUMK5hkJZH8GtIMTZFaXtn8K6tknmiwmzKMMiNCDKVVzndyX9pq8pdNqj+3g7NhzDKM1Uv5
5M5EmUt6xwtF7t9uJ5jFDwIKkcshRqja/GqYhtR3tSLkLhx7tqg5Sb8JMU5wn8P+cDvSFYJ1GgrP
M97ZZEyRztvlropwoIrhnnFkQhp3lVPb/saoLwsfoc45dbbtlIORfBvch1x7ltaWg7Q0UJqYE1SM
Sh7tjMvoqP35Y5AVkdO9WDt1n72OhwwPuWO9vR82hgaU+r50msoRVtpBy3FVIOVg8bh8T39+lktc
BClCwc35gGH1UfrCTu+/+zmYeu0TGqTb23O8lFGA5GCHjsiaOnn/XATDtgM+2khNSlZFpx9PSfij
h22pAadPT4hSVfU//0VAyAEivUcq2fMGp5BzRckpjzqRmZ2G6ltlUgZFY8XsEMjzPo3JsPGiNWz6
0sbj0kDTW4KCBBT5cpQG9Rr4oy1BVcCa0VFuT2jbriTnxSCgRMzpvTSRMy6DWCZyrEpJra1Uq12F
AGLhi/vKW7PNXbz+Y+o8wdXQRKOXdxmn7GSEO43pMRjED0P5NCL26JfVI2CgbVKrO7/wn3EIAPVe
OVb8cfvzLSVJRFcn+ykoHldIZN0aU72wprdHD1e5v2+zX7cDLM4iHCGoLTQqxflhHcGY70WF64OB
oIzGLsgFcQcneeWaMh3I81sKqL//DTM7sEVY9vgHcUuiRz0pVdtNsmvCN9Xf3B7OWpzZZpYyqYMw
yjMDnjX+fwmGMh+FVDvwIm4HWtzIZwOanc5gW/UmH5m3TBYRp/oAjI4EWq0+YZ+SZsGhMv/KXZy2
xpScrelRbaJZpszRmROBXiwL0qMX3eF6IuoHqfwry+3/hAAIoYAQ1zQQJLOVLighlWqkQhwrRN24
x+WHs3mNmLa0os+DzA4ZBL1DFbdHtpNuPot682Klr7c/zVqEWWJQlDTJBpz7nEJD67V/0uKVT7H4
mMXGBmQPsBRyzyy/ReIQeF3JrqzML2L2iKPAIL8JzefQf5FSx38QHqiCj2tv6KW1fRZ1/lLzuWvH
2lS/6aLRcc33ugTCgBSSsL89f9PSne/V8zizZeCVYtcDTIscCV3JfSAPLy0iD6P1rI8/E1G2bCP6
cTviUhI6jzhfEylMWRTcOS800dEnSbTmNSq2t4OsTd9sWYBXROvVZVittR8j3x51uwDD5K+82NfC
TKvz7DqRGVWn9AZhcl6ccT/Yif4DVZFcXMG8X4HbpoRwPmnTpJ4FUgcJQzGYT45GTd8bPkaXD/bg
5q9l39g0kh1YGtzk3JXEt7C7aDcBzaQbZFEfnU2jFXphJU/HYdyKd3VqPLbNp9sfaml7TR0tUF+c
ehOP+XJkrpahsuNOIQwE1qeyQA7CzG9sdBvwu0MkUbwzlHTTaV97D2r4mp3Xwic0YJeBnmZ/q2CE
LuOjryEh68IhgrGC3WX7UP3qi9+1YGWfLaz6izDTzzj7gHQ4PDUyCFPXzcGt+6daLX7X6RpdYWE7
X4SZzWbdjEUb1IRBUOlBRdjWCOzopTeshxJPV6zBVxbIwsmIhxh5ANKoyd9n8UJJEIuw4qgP9eId
6dGtj3+36+2F7o0lZffZDyvoVqZycYxnMWensaAKnVbU8pSyNuX4VkYvNixubHDqp9trc/Gb8U7g
XqtL3Jlmg8tRP/QQLCQHA15rTH/XjsldMXorb5K1MLPxKH3pGR1S+05f7wuk4qtd7B9uj2T6pbMs
P6HiofdS+ptoVZerDy+MPI3Qr0ZVA04YmqclVSuEnxK7XmuuLo7GAuMLQJ7d/OeGfbbQLcB4XMoI
1fvdptEPSt848Vq9ZDkIwFTuL1wijdmXqRIlNVrNpOrUpU4sfx4UTKq8lZN/aZ2BFAWqzWNqghdf
Tprn9bLg4f/oqCFmcz6djVCNNoWKpGtrOXXcUzjFU+v2l1oa2cTZgovG1Y+3wGXQsNN5GOeoCPq1
KTpWmRQbw2q7XaCMK8NbSnznkWYZCdahPuoRw/MtbCIb9T5traOX+htOmuPfD0oGsGOC7oN+M38I
t7HgxlZEETjvEfoVw30Z6tuhtFZO46VVLkPep4ln6rziZh+sMDBhQO2YKy3yvsGwR5HRN0868NNw
d3tAS3N3Hml27iOCObpDz4BSYTf2KBgaP1pr2ypvt8MsHb/nYWaLQRJk0WO4hNHGJ6Oz9ng6OLdD
LI/E4LXBVgL6NttJGMViV6ZQ0UrS30NP8faL0Ww77b9ZABBf/yfKLMUFkaQU/lQlbvJnIPmDv0Wo
+PZArsj6pDbETxgCLBmdjz+brLxvEyR2NEZik3F+5ffB63D3SXDiU3/QduUpOBp39HOfYO89ejvh
9CJuuK99uf0rlrbv+Y+YbaoAA6kGhxaO+eGx196FJnDEauWTrcWYfbKy71DqiohhqjvV+9qhT4Bt
wO1xLOU+GvIWPo4KjurzHdvHctQbJmdSEI4/MEC/b5XkFCnhLo7Rg0Sm0ZT8aiXm0l0CjiVoY0pY
0CdmH1DLyrDDZZmYLUJ+4mPIsVFgTVKVnqPn20amIbYyldNUzc/F85Czz9XmcuzlIhkDqcVHEHGO
3CU/2xzjHcvctUayktzXRjj7cmpphIqrM6tDholKrfYfbi5Ux7itvmat+E20JofpwHpMQMquTO5S
6woWK1oBk1AAYPV5Bb71wwKYNeeyFu+UIDhKmEBKbbptjfrAYUM1MtyMBVZRrYIWXb41vQ9R8J5j
fyUXXGecyX0BLRdwqdys5vXCLvaTHN1LfEawaGzVY5B/x3tbX/PqXF7B/66mWcoRxCbq45zxYsSA
4HFOvRAdoHaTGMJHj6mFiDaWr611VK4HRxKC3zVB16DNzJWLvDHBwlWYjqDuxGtNQatiDJzS/X17
ey7VKYkDi0UnGJWJ2V5R+yLr9YzRoWn1IEaYB8aI0sjWvhAQCI6+1WZyRIwYx77hgJvYz9vhF7fN
VD+kcA24eM5I1Nu2LeEU82bKftZRwk4JdrLXcpP4SIRwZeUuTulZsNlZq2higIyzQS1Mdl9z/T0a
0fOuvB2WXivZYHF7nkWaTaqWFXWolwxr8FWHe8bJSA2u48ah6TNEz8RN6dc29jPb27O51PwDcvLv
dE4zcHZlTvkj0+yI64f5QY5LJ9RQoiwQE7Hih34YHD+Snr02deRQPLhNjVec/mQEcJqFOt4XEb4M
7RrMevET/5su5hjQaEDYrmum7UPDIPZ3iOzq6salezf8uD38xY16Fmk2+s7AhE7CXsBR+++IRibx
Iab5BUjERbFTb1eW7vQNrzL+WbRZCs4GWFPKNK5AUVH8+OpSnpa8tTW7FmWWfPwOIV8tnlYSZkHd
VtVKm0vwysZYXK5nQ5n+/GzZKLWGjeGU0cem/qpY9b2PqXPrvrulv1X1YBv4H2mabm5/rZWRzWVM
6kLQ3T4hKKZJG9XHDrEK9rlQr2zFpZuvok+KHIrIe3UO8jfiKtesiAeeZ2i7LsR+Zoz3/81I/g0h
X05fW5YB7qDklar10Fb2QfP77+44roRZTF9nI1Euw2RKneGGyUhUDLvKKn+Q2lcpNcH46CvrYaml
C1oWmjEyHPDdxFktV7XqSlB8i8snnkh9j0Tla1zZmvJuqF/7cde4TxrawGqL1cO2WtPqWY0+m0+f
a3mllgxUppCWqS+6f+ebWNOc5HIbNz90fgluLHhdyUAE10QzFpPI2dBns1wZXdGUU0EgC0pel1h1
7hGrRqn2M+QiVVhZnUvl2IuZnp1Jnufn2HYx0/74qLVb/CRsrd2PUMdcbKiF11je9OEK9mBxIU1Y
6GlDQNKedubZdhewDxatjJg4HOP12yKbDykf7dOGId7eGovJH+FqSZZUldLsbCG1g5YMrkxpQPNb
IInY4TTqHpMBZ1S/crf86wsh9CduMxbKDVBX5z3XIYOYL6gZ7wrFQMUrin/VhdU6sqejKyRrn2+P
bbHgzPVTNyAdarI4r4V5mWVWokY4gI/qvory+7rC4kCrvf6ISa6Ofqzysw6wVe1x594ovYkWtTu+
JXqureSG63nmKqyj5jExtOj2zea5y0qlAVEYO6qJG08fH3Wsi/0KiU3lm9erK6v2OnVfRptt0LGV
2zAsiVajxVzI8jY2nov+r4uZUxDrj0boVBWerVLZhzRoWAFeGEn3s+v1/tk02s9IzGYrxZ6F0fzh
OdMfhaiizfuXmir4Pdfg2LGE71gA2E2w1cWVGbs+YdH94R4/tT9QI52XGZEC7mK4Zmxz/UfsHscY
x9JjaWB+F52y7Ev/fntpLg0J3A8iQ1RcqDjODnTUxCnDeUPsYKyC77Zmvo1/j5JCe+rfEHMcVi53
EG1zQpTFQ+x9K/StkO7+dhQogk4UfsoG4iR2cZmn5KTG2byqYieE5ao2haMWxkO8WqFYyMH0rqep
mvBDsEhns1WH2DObSksbIHg104+8fcnQ+B1aB+Sln06e8FPL7/bYrnMwMSluw1dQDMBTs9UtmPJk
iEjMcDLAfAvM0kYSOOvc/2Oc6Xec5XpDRgBfTGmK4VdXN28DDunjU6l++b+NZkpPZ1HysNN032Q0
Wtxie5JiTfamimBbPt2Os7CumTVyLqwDhKvmGbcI/KwW62k08VvXvqTiU6H+fSa9CDE7kHHYGC1r
CtEbPzzjKJUbLwOQ9Htc6+NdX0zZn6JsgHTSJqmp2ZzVVa0Jw0Te6LHTKK1X0WxWuk6LEUye1lTK
OZ3m0DhFwmoncGmpNaVTh9DQ//oewQjoLRiWSJGC5snlV2/8HJ3+P+0z43Ol7BQ3syP3KQ3q/2IN
n8eZvYHkPgXu2lG81pONF8e2Z3z2Ytq56sp4luaL5jHtWyq/CNfODtGm5jWS69SWS+tJzv6Jse/6
/5x9V3PcOBflL2IVA5heQbKTsiUrvbBsyQbBnMD06/dQ3+5MN5rbLE15XFP2TOkSwMXFjedcVt+v
zPFpzIjoHIlJADwA9g99Oac7Zil2qQ4dornyGjNR+3cww9l+FYTvzXYMAGVDn2/0g7ExA0ycTvQl
w7RDd2A+cgWAGUDSkv4KA4ZOkXG7FsMs9FHi03CIBPAJc4VFMkg15iPBkYxwTJhANBmeVBBrRnZG
McZC6+LGdf8SK35oDbFJ4ge1a3aonj6BdNFXtdqzWAHzVa0Fv7MCnW0XWjo1PDUqbKW0XbVIwwbT
/ggRrfQKPHlXNde2RmVuRlzLcVprjVgSp6F2P+Pi4t2R/eKiAFlVb0PP6mYq30Y7TByQw2IW3ivS
tElpPGpgCItFZe5yBdB6lBBA9EyD3YPNmHUBOA9SkC9b48zwKBy0DQP2t/kZIjd8bxYdMf3L6rRg
DfEEWy4a8FSk1+WyIrgkphaAE6nHp91IXtT4ul5riloUAfNhqS6g711TuuJRp2vApsUr3w2PKOaN
yTX86curWHp+Z7D5f2RI13s0tYo1DWS49ev0Dg7FEd265h+dv4vuIWU1NUHPe1nm8rIMmF4XM1OA
Qz69h1XZClIgMeWZ9Z6xvxxwrcavyyLO40gorfGvCOnhDQEekuHQU68Bj4uyA72E6cf57QRy8+Y/
OLDHoqRDckeWRkRAlAvSc6btev6OKt/l5SzcjZPlSIeUiLEHEzZkgCuXAkCb2M+jA8Il7cpYs5IL
rtGJKMkd0+wKdL8lRPXFB/Co0uZvCXB0tr28oHO1c2CIZ6cPODHoAZG78bgaNaBeAN9NBHwVLKkF
/PA4w0vyP0mEll0bsNR4+ICsmvcMMJB9/ffyF5wpIT4APwCDqgC0xHMgKWExDjqYifABWtUxiv8Z
JZux/x0qzRpi3ZkufklCJROdUYjEv2z/kXs25/hjdAnVnkvClzztOs+t4jIAqwgdANdE0CEKzGt7
DcrjTGcksZLOxChNhYYGsRVaDkkXcNsnSUqjHNDF3ebyZp693ZIsSWnyusZkjYLN5A2QzHIcaLm7
LGH5uP7ZxLOAp0aBLYYcjzu3oNGmfX9Vr3U0nqn+6SrkUNQRqjuFILrzWP6X1wq618AvrbI70Civ
2Ix5P06e1lkSmkPghABl6qxEWuhjkgqC1SToELfBVNPZeK7c58kYPVCQ3Gf1TP+5Bq23JnVe/5Ei
qhaPzJA00Ij40KegTbGuMaMCUC9vMDK0Xm2iNltRjEUlPFro/N+PRUY9WPw6iCSd7oPGhnJNPCZ5
5aumgumUNT9q8QSPxEk6z0XdoaEd4lLAixvh3uoeqgbsL2sP86IcHUcHDxzTezKfAfrIQHII4h4P
7MlXEThtzC4LlBKAKPnaiM3iDh6JkpYElBW3M7sWdqoBnsAva9jxZECNJfdqay33uywLUTH6buAo
y6G40J2+zEAyhQweqL3H4pcdpQdkmIBniQtdk9XhpdmnP7sHcxj+P4GGVMw2AdCZdyrsBkaM9mpJ
DhZvrhqm7nPx2kbVHSZJAJ8FNc1UXJN0/x9sylywc8C2gjS7pJzVkBZhinyzlyqlH1cGDaffoRmu
+ImLunIkRTpAUG0Xoo0hRY24D0DSvRrFG5EUNDWLlVawxVcViCFoAMIwAIDepEfNacoeYOuQpbSB
Dj5PsK1SAAHpzC/RJ+gwf2AGkL2D/7CPJqBf5xwosiqS9deFVWVp38OujOFmsPqSagZw0pR2JSe5
aL/+lSP30o+RAh5AwMl7ReJ6qfHe5EGfC9oBggUTyWb9ARz9laXNh3OmoEcipaAU1N25qRgQCZ5N
ClpJvNdd5jXVe6yBFdNaOb81aXJm1ykxee1gI0lP9fCRKT8s9yYij0iDsbVwe20zpeiuB0gdyVXI
sjqQVCo+clPtBGfkOe8wt6T5CeLdy2qyJnF2Io7egqRU5jZGSNTQx9eanR+7LOiRwwZz/R7FyJ8p
H+4woPN5Weyib3J0hNKd0HKNd04BsQy9KlkFmntirqzsHMtsfs/hSoJWhaCTQ26k0HM0c9t8hHei
XEfdc129ts2VwXxN38UFCKl3GdlM4NYL4wcHRBtIcA/mlS32RunVjH83vJI+RtrnmmdNN6ZYcGf9
yMQYlAn4oe0VIYu7erRiaVdTA91xfYUVJ8nBqIegGlv/8rkt2k1MyM+lKyCgyvj5No4KxJLTTHte
oDHisyHhDHHmVGv11vlTz+74kaD5Q471khhhGQMHHDXOFqRUMXgjnjVrxXadCwGFGEYwMNHpzIlH
yZDUqaanaACGIUESQ+n4thBkU7jat4/lVIxkQRSbMyMxcPYYHANRuKOGwcjbNSi486M5lSLZDgXA
Bm3XYjHOpIPI9LlOwc0d/u7N9++qwCwHSXoMisJLkEsQoCIHT64F34e01lZzyA4EDiUFCcC2t/S1
TMi5eYKweYwZyqZBs6UT0h3Q0KMShXFlqAFoKo0YBJ9+BKxfMwZxK3pY1npzzu/QqUTpsLLIsBLw
XeM9s6Zbu6lp67KHyzu4qHZz98X/UmqupNudPWCCc8SiFCP9nec9eUmIHW7DxP12CyYmsXFV5wEL
DL5iGvH0FqWlMg3aSND0lBQHPdqBzeGWNGDgeUOa9fKizhutZlngUEN7KYYqz2YeRVPoiZNZcBtH
T3vdqI8zp1fhlVfonUto5fevzBO/tbVZvq+U/amlOJUrHZiG0MwBA3Xt2fTJOaTX030TTHfd5kHz
UvwdKLO3An9tM+rSJxOkct1Ls1UCxzeDOmh38bPmWVQF6VxxXfht0L8Yn5d3Rp+/4NIXSjfTKYpa
lMb8hXfRNnoqX0BY6zk+GKiD+qoMeiSzp4ND9R+APYu2Bl0FfDt3YU63aNb5I2M6qVUjxIAP4Nqh
rl8060mL9yS7B3F6kqwo94K7eypMeoS4qrNCmSBMT8Gme2OYAVM4VdHyW2/C8rEOg6lcMUnnIdKp
SOlCjX0X55xD9eZamyHQ2WAD77qgXbiz117Apb00wMODmhvu7xnkK0YGwq4APjTAe+kA3knM19ER
sPcT63xRX631vJ83o+JaHcuT1DvnNgEGAOTlyc8WzQvqbVa+I/rz3OJGGdGJtHFAnuOuvPNLdhe5
QMx5IHJwgKR7qjEgGlaiJA2hMcNdGO8V7tKUBVoE4g90Uao/nbU+lSWbSOb+FGQeUf2Vy/MuB3LW
WEFgm2z6+h2kXUO4cg/Pm6iwlUcy5HRVZeql3tYKXq66fpzyyRfiV5fwd5IxWo/avQauudJMfdXp
MSvGgmR6wfjGijNw3iIjfYX0pAEEOcJnYKV9X3ql+bsK84dsKDYa5ge5/gxqeoQy14rCt3UnUEpJ
v5u2luRLCpUUQMl3weGNGMMNKkCiTeRl0q7N+N4eVsAyl7ToeMMlw1fkXVnZDZaqIttZlzXKlL4h
Po1mA2c7aXZ291+Mz7FEydIVpgGyjQkSk/EprrZD5rECCON26bfdz8ZmAThva/X7mdZTxZJM3gCs
EwKK4xoF8p8FoBzJms+1tpGSgQNLp9k0JQQ0+RSB5Agc3X1Hm5xjdATUG0b4nCs5nXLzx+Wna8nY
HW+nZAaUJixLIL3DDBgdKMcfSdICSN72yuhPHO/597My8z4iRwJ6Ltsksms5tRh3TVWoJsv+9m2H
ZAzNXT/7Nkbk1w34V4ykJHoVdtrMYo9erXgXNuMNaUmg6tVKdLHkkB+vRtIK0JoztTEgRm1+5KAv
mmxjk5eejYbby6f0/zEp/y5IUg+jCseYKZBUR6U3pG1g8hdr8nV7awCcxgTfOJJ23hT5IB2kK7Jn
cyU7N/MYrwNkVQ2owpI5c4ZGKybCQFOamv2fLCHDdkam2Oel7QiAk4TdD6UkzQtIiMDqWwtQZphl
H9Rxpmwuf8qSFwCaPMyUagSYGzLevZFagtt11IAchvhR/FQC3AFRAiGBzVdKBV/jUmerPpI1X9gj
jyoczI4nDVZt18IHzCRkQtgU/6wwLlK7b2CQ8bHMq9ZMtpVuvdklaJzR49kN/bXa/VWcbAP136fq
h6tFHsajt8agbGMe/qjq+KoFK1Tqrg2Kru2PZI2VCPj/ToJvVtQ/Q77v602pXBVI4qprscCaJOmC
gbIOvFMZJDku8wo7yMunQn1lVRQUwMW5fOqLpvHoJKRbxpDAIqLEqefppq2BHeJhiBjIzCUFU4Sn
iBeNP1+WuOjhHiuadN3gvSj2ZOG6mfY2NveKCDCNr8SWF9Z+Jx7cEfmlNbqQZeflaJ2SKXarkIvW
xp6CU90W0CbzKm1e0kkLGoAi5nVLxZwyfBgdWruHZFy5XF9Z6nONt9B0OANWnMFfVcYY2k3LG8/U
rvHgeb0lKIl2U3yLa17W7w5rMPP+Qxs8q3/q3YOlYti1WLE2+rJm/fsV0taTZBRlr+Mr7Ls76w3D
O9vaj/dobFYp8Vp4b7T31X3hfZQ0on9RLlQ3ia9s0sD1p7fLarD4NgJj+P9tiHQgWjV1NSxO4w0K
QPf1/h1JDE6NfARzc7U3CZi8hbnWI7kYS5IjqfNXHRmelDE3ajRIrUFulm+iiP55d285DT8jhJFo
/scGtNSiGOvEFNde2Q1rAfeip370BZLp4+BvKdIIX5DUFIPHXh/5RTmsHPQZZToScui7+md3XakI
VSABHqcmpACJLAvETt9yau1/137226TGJ3hkg/IlVKjj831+6IKWoiHizfjxoXl8U+zRKeEn/vol
XDl0OR8lmtZwuvmzSpGgnz6KMI0IV73ZhUmkeW2kgJOIT7pxpwHSoPfsPmoPjeAY540zLv4QLSYE
HYGj+xuYMPFV12juDXi9HVCe5y4ZH6YhbN+KLqmuta4JMaRmm80PEFKJzRjFGCvR+8T1C9CEBy0f
FEHbsnQFPqMKWZA5aXVgsdnuAF1qXBV2hdxspWgPgyqsR+QgOFK2tk12IahDX7KmDw9JzUZG0WIr
fFws5L2NfrrNbTfdxsrgbpu8KYImRAccakzhTYZxPR8pZjSaZXX7My3G/hBabuQNelWkVO+m/sYt
m/y+wDDur5nL7SYTE5iTGkw7Y/41ylAcaku7emkwghGklWtucnSe0oErBInexnjjbSLuCyh45rsD
K1GNnnJ/arPoSYk7i2K81blv024E3BCpRUOtadJ2bemYmN9rR+tDxQZeRRXLW+QJhcq83i1Vg1Zu
NOzQexjuTSW1gV8bV+1BuG797Ezd+AQAvureGYborlEBCoauXW1fIQUapH2n/uWVjvbnolbfulZ3
910e4SeGTp1tytGuRm8atXZfoyR1YAlRH9SwZ4aPGpXzs1O79iaqRqv0q0rNP8PJVjZhZIlwHr0y
dpqTlWhxZGlNDgKtdBbVQSSTb5DQIgIk4KGZoeSUiAGcuL0+UifWgY43NOyBhHqEFGWZhrcNuLnu
Ea5HBrUqJ3u3axY2wJpkQG1p7FpB+11luzuV5OReDZP2EGWGcuNabdp6pQrU99oKx79WYxGvmOK8
3V42k19J9AsPh6ufWiwyIV+YqLgy+g3/AY/wPfbvk0PofwBGYqvfFXvuv/RX9n7cRFRZM1ZfMf0l
6ZLTk4Fg0+1me+lsfwuk1nbRI1BNpoec6m9T4ATxA0Y/7Wv7Lry1Z+u5Nuu/6J64mCS20KwPQmBJ
/pjiWhOWYPVtQWg7VjcWmZwgFP0v8G9/JLW4tnMcmlmM+8sbv5g5QvIG7EQzvNQZSzWvDDsrB2DF
p1qzCQ3gOxaO+yuJKrKpjQ7vg6XA9VSQnFXTilNFQzqpKPKVdMP8Ip8dwNFXSC+23daFo6L65aEy
dRsqw5Yo+ynbVnHvX17vomtwJEh6jzs0sCoosTWeqASSviLpaBmH16aqvAnu0G4VRW7RD0SDsDE3
q4FURQ59lDRxzYEArLLtrwy8O6Pj1/ajBtvcMgQ4fjfcxGsY+kurBEDBjJoDZxCBsnSb2lEX6QyQ
qda/cxuvvfli1SZ1xIu51k+zvD7k40Dw5wAzUw7HWWSrbVNjRy31iQ2Yt78yMTKtCN9By5pNNrzy
uaYFl49xyb0AlrmGQX8DvRJyyaJzOSu7Nm9gjHK0ucZXUcuDEkH6fxCDIVjQUnzNA0n3kokxqzoQ
yEHMrk5m2tQbvf17WcYc5siqD3LPf2RIYRAiYANI45DB7LLaaHXb7auEhSsbtnTBjqXMG3rkEYbj
aIhKg5SuxwhoUtEeQye97tcgmLu8nmWFMJCaQeEcBUB5/oxbeRkrCkSZfR1MPZxtvCFONXlVU+wB
G2bRHNm2qHZ8UhprpnxJMTDJh4brGUpO+wpQjtaJGBnE7WYLaFi0Q2AYlKsWNVi3kktZste40f8s
UTJXk+YmouoRTibKNWlHH4Cur5hf+Bkr6bsW4pKnhJbtWp1ueWeJNZfNMLEI/T89RDNBzIBBV/iV
9S40aKJtO0A3696ke9Y00EqjNhhoLx/n0oaiBcM1MKoCioyvWOtoQ4kYFUyRYKmu8cOEvmQjWAJX
HqFFGWhbszBOiF8y/8uQVZNblFhXarGrSt/qXbkryz+XF7L40plHUqSLFrdOnbY9pHBMnmpjhGcs
+VGBWqshjgcqts7L6hoEbL3f1+aTW+dr5LeLVvnoA+ZtONrKsMT4aZHBy2iT8dUakISb+IdilDtV
oI24XQuDF6/8kThJSc1MA7NliPXm0bbtnvnw0vLnTqxchYUGGqQvMV2PmWgXRShbUsowizKtEPBd
JpF8TqrzCfyVwLQT0BWz6458dFUNql20JAmDH4ieUScD8XdeNT11rSim5fBZOtoN55ySds2vWIrE
jj7OkQLE3LZazkJseT/Ril9NzlaAvMpsvFgFBcoaesmyHmO4E/MRtoOZyNMD1jH9H7J5K8BSQctc
82ul2JM8X0kZL1qfeYb0/4qRFHkgWg+eKoiJu5e2vBNT7I9k46QOQI2A0oDc8RqM+trCJM0dWy2s
og4S1WzyWoel1EHrcdEOa7TNa4IknWWRVRKtmXfQ/pmYtwN4SkqAkF62BIv7hxbLuakfHcAytDOx
k5JrDZzNEM0vTfLSx7dsjP0m/IVZRTxQtEEodlnk4l0Exr8DguKZZEtyyNJSCCvUC9gec+NUzrZv
QOZ1Mwptc1nO4v6hJxZcpmjMxQN1qoEJHL8J0L54e9E7PZF9hMwf8BODy1IWDdmRFOmUMmeG0Zqw
gZVZXueYQNqwVnmzW2eiui4eCgZswcsSz7GzkOk5ftclkUPrJr1VdIjQlI9W0Mq+jlBCc8LKUzQU
nQwKn9qqfTUO9OidVQMg/u2VFs+lMzz+BCl0GIwoTeMIn2BXma9G5iYhP0Yy3Nfi4fJiZaOFUEyD
Mw3iR8zYEIB0nR6iWaajUXEgvGXVb45un9j5rGDCpuoW5TRbX/Fx5cP8kgb8A0zCgVYDPQun0oAH
bOQqaTEo6Uw7FAkfCqAfaKK7IfAlDKAcX16cvIuzOMwk4uKhcZvgT6fi0CxYt1rjOhQJShqJwDR6
TFbj/f2uMUZrOLDVZyYGxF1oC5OOq8vbsGCdq2CA5hcv1IcksjeKUTxdXs757kEKWs4Qa4ENFAH0
6XKSMjf4wCPmlY320Zb5NizHp0FBuqqrkULQGmd7WaB8w+dlofUBY/cYgZrpzk8FTiIfO0VLmGcX
T3nZ3kbcxrj92uad9WmBrBi9e2iqm3HUgFonGZIU3C1ZoaSRd/UKUH/K6A+6/XjxAu9hbXh0PvDj
+AeSwPcGsgVgU4KjQ55VjYDKEZo58oM6svQ3m812e934KfX8NcWbd+aSIEnzekMfkpGHkZfQjJZ+
j+Q4hlI9KzDwJ3jTdP6d4dfV66t/4wY3dxu6H+aFb+8/CL0maE8zgxL9WB/0Hlkaij4b+rINHr3d
w+fn1VpO6PyinO6LdAK6EyWsRh7fU2w0tnKR822ulUWgs+SHbfbailNxrsizOGQM4IXPSLuzUTpy
TgcgzWm9ht2JxXBw6nyjVvbB6aubYWg3oCRfOfZzNQYaAVh2wPEHYjKg9Z2KK4We51xE3GsHcWiQ
9qTJ2F+VuvLN5pL/ade/y5KsQBoqeJYqLCtyQowVvYopC5IGPE5i2BlzRG+mGrWi704YfxW/QCEC
fjeYclOOmiY0XxjOUAE8q5g8S+CFSixMKq5kzc42ESU2F8eGgBBc6egdP91EPQQJdz/zdoKi1MTc
2Yyhrqz1pJ/dTwD1ACQS3dza3GMrFzOqpEJufAbCsIXYmYD0gCncfdOmQQQSSNAFWGvgwEtGVExM
GOnM7zCF3XMUqZvG0m7V1P6+zuF5m4ejkDCCoZFMJwnNptJmZvTYSeAy1CjBXSfp6+W1zIorWZkT
IVIiOyvrcUwrC+UOjj3TWLkXAGIhPd5vQ9mm4d9oqB8vizyLbKHkDhqtAeGE/BtIBaX963jZo+Q5
cM/U+UPU6xtix95Qqx+axh6GBIibufqiaQWtGJJxKEZdln9mOjCANYPBQ0uAV3WmhgKYz2kXEe71
ageG3N7+cHPb/FUZQvM0xcz9tMrHn5dlLqg+LtbcqIem71n3T1V/6Akms6wCwJ6xXgWWWSQ7tWh4
wFD6WgkXzqoD84AZ3DBIA2TH+bxxFCMVgxoc90a2mTSGOVw1yKfnMO12TfIsUjCEIdK1lasonbfa
y9KnEf0tWbwpExWF/9s6/GPbe7PfX94DfeFqopMaCSFgyWIYWnY+pnrskwo4g96UgxrAB7YUvCg3
n6nkmGZlN8lYcMuzrDqZx1ss0e6KQjfvo1RXApXXItxl3GHRocbLgKFLIzQwJVXpDz0bhs6vOxDH
bzRlUK6Qm8+JpyVpq3hF3w8MqMCV8Sps7rJNTKp4jd76XKVh2lCQULWZmGK+UKfnW5uAXxnzBDA/
9S42NB/9L5O1V8GtOG1sPfcrUVK3DqLvgivOhhtDK8gdAvgF8EmSjZgqDFkrZTqjHsYgWDf9olF8
hiLfytGdOSOQg7cBHffwhTFaPuv30XNrNYNrZnUOOoAUh4W+H4U/uM5PUqOfNKgxq4Z8dhUeDLbt
imcFWF7OY616UferLK8wBeiQYBB3Q+Zf/qwFhYJf/gVDrrkzDIP0VUlXmbxH901SbMOZbRpm67KE
sxzmvMHHIuZPOFq4GCrMVTcQUX7ExCPoZkUH9mF87X8Pb+l3QxvImumdLRRBEFA5ki12pwroZHMz
kSMyOorrvrlrdUKLxm+SFVEL9ggoZTNS5hxzaKb0FDM0gTPu4sGfWLlrwwksb+beKdbg0M6cQvx4
+EwExHmAv0LEcbp7aah3g6ICXbGcMuO6qpzJL/uw9NSpU3caZ2tNg4vyiAqVcF1TP3v8k3rqtAb4
NCDKTg96+8a4vmHwDddGGhe2DwUQG+YVg3jzYP3puniadDrjDdY1Vrd4sT7Al7FlivN0WfuWlgNH
Bn4u+gowaSudEuzgFMF1Bpxu/K6Zn123sYzPMlpxAZaloAMKMHJIjMrI0JyrWiS4jmk0dd9OnxOU
jw33vPu8vJilPYOpstWv3DycmtM9i9MWzm3ocg9jDWKrcDM7ZBVBGtXl8RrU31l9ftZr07WRDYBy
n7+B8WhWhc0BRKxHvfo8ZBiIo3kUo21kVPOCjkqV61QFW8LvJu/tTd6OAkOhbLrO+li172sAgWew
3YiUt2BAUCtqq034ia7v4WmKWPph2425s528Yd7YOfYbiQvt1/f3C5hIXyUGlAxl+PVK4J3q1ZB7
AvwhYQQUIrfYueHaUMTS6R+LkV6QHK0YwMuDmDQqNuOwY63qmUniT+Hz5fUsCiKgebE0tEGfgZO4
pNLLicDfF5mNydR8IORFc5LqB5I2xsdkRXAMLktc0DjLgp8BBjZ46SiAnWpcqWba6JQcA1NWslfc
wSdTvAnbNYC3Mxca4QAKTrPlxvKgeKdijFoPSdtGqReS2qCNcOHX6ofRBVi92bp+WbW+EH8vL21Z
JgY1LLRhAM9dOjVMWoQjA2aC5/Ix4B3Udl9qDzNjk5HdJ+qKS7ngMYNsfo5FAM+Jzhv56kLZrcJI
Ug8l9SsVTmLW2b4l/vJ2buZaGzxYOjZkVuCdzzM6Z1iyVej0mW5mqccm56CaIcUY4DqY0oI6WnP0
AURIZI7OcNCE2SeKq+QpEOmt7ZxEiLOS9mitoXm/8tgubB/0HWEvnvcvqM5TBWlcEJEO6RB7+ZRg
VFbtlBsYkd9D3rQ0ToA81LP+u336MICYjATrNwgI8e8vh/XIb1FCR6lQlI29rDeu46r3MlWhQHLa
gRF8JWexsJMnoiS3xZmMGKkDJH6T4rl0ItogkWgVrxHxL+v8gl6cyJHuGVfV1jRyyClMsNI2TWC3
fCem74LezjuHwWlk+JCrQHwove0qV2tSa+G8c44vtPo2BIUOavOby6uZHceTwBtiAJSMYTuUCs6n
WIH0UMSxmPuX4pfeAviZ8XhZwMJ2megdcJA4UB0DNZZTrSvBWRxZqHR6VtTjpmabwohpHH47Hz9H
ILB9M+sowC3lfItqNg4aRBnyLWlxPXGg1zfqQeSfZpNQzsf/YNKPb+2si0dqzYkSw3/GrTVq9ymt
SyOlpTmNfm2Na3SnCwcEAwHzgLolAh9V2j/eFRxfAlFmpeyd0b4btbXK3poIaTUjwLJZGUJEXQ7u
j4nVMdKKjP24rAgL9/NkIZJCRyNYvScXUpxeoRNsD0EFA5jja7HSgpmDHHB0uzYmSM/qlH1tq1M+
Aq+dV+SxA2Ji54a7SY+A2JDcGAqg1i+va+kNPJJnS5Wg0UGFi4VojkB77gDOn6jwio7ZlOnVWxg6
G8bZNiqSlXu7KBXjOHPiGTdYjjn7lJkN40CRnor0gLpQmf7RwadUkvsM7XLCWRG3FIDCeflX3qxD
Rxqv97ndKBXkAbzYG+uRKo1JwdEOTs/H3rzLkCc2x8BdpRiZrbZkn07kSupPtJKpagS5GpifjWhD
qofReOrJtsVqwW5YzBVbnm9Es7fW0g2LmnS0ZuleWKGSCQZUDozauNAcy6TqoNyPKbvRwEcwmdn3
E9Mna5VuCBlcPPzFvFb9mmkZrdCUbq2i0izew6NVzZp1dJJTGTNRz5ozum4wmO173wiggDD0lPDJ
v3w3zgticEox6AywXnA144WRlpS2KesaglQu0IcxNiLQRVfZH/mc6+PhU7zDLA8Zr/Mawx3AwzK3
UfwrtCyvY69dsWJ/zib5wIeIaBnjNUi22qgxSH646hQiTsO5s65GV1Y+aepcPTGvBhNQKCVQmKko
JmCYh+C5Qt9wFAgRChqLuA8agzv/5bAdECAhSaqBJkdS7E7XWhvAG8hR8eZP5vADXmFGU4eteH2L
x30kR1Jiw6lQgXBxAoqu+T163pRWhwf4zv9TyQM3AckI5FgslOFPFYtV8PTKQeC6KKNLjcKtaOYW
K9Z23hbZHszZHCAEoO37LGmPLM+QqRFAaMWAmgorr800vBat83xZcZd2DSGNi7IHqu2OLq3FLjsl
QjUf2hBb+ZOljum+RpPSdaS7xrOZJS+XxS0lbgGs+8UzidjmTDejjqMEwgFKmyqJ37V7pEGK7s1C
MDcehJKic+Mm7dFrs7ksd1b5s900cEWRHgMqowxFUPS51Qmm4q1U+LXTglYiaUYMLRZmc+9gmiF9
HkRRU7tYSSp8Ic2dCnbA/4gkNbCf5zy1ZBcqdxpbbgiTssZFSnpq7WvQIrwqGF4JAIeq00w4LxhL
mV7avhz9Nh6J1yT8BzOM915jz4ZTJ7eKNU7bpFNjyhjqCJe35twpwvdhZ4BmjtcdwOmn2pwqaqMA
Bxzla+OpLV/6/PXyzz9/wE9/vmSG86yJSBZpyKtq20R5tvWnIX1IM3C9+SUT3741p8Ik00finEwl
Wj5oCAQGFoGmg22AbbfS6rNkYdE7jH8QoSMlKTeP6E3boeCFXLGOSSxA9prJu2H8VACPWpnXif6z
6q+abqOGN3qy2nqxcF5zjhcIlYg153To6XmBVrdIKwM0X7r2piV+GuLSdIFN/tqmh4aZuuk90+wD
t/8ZJhjZcG9W68pfsH+SUuMT0GaC6jyKa7LKKFZhOUMHpbbHMtBKP8GQWcUPGICPdO6Vyp0AmUQ3
t8xZ3lBpXl5sBj2YRKBMfk/u9dJrol0FD3wMaaL3ANHfdvZTPjz2tW+okaeC2KYyo03vEG8MQ8wh
PZJ6N4K1aACfQ978IjnzE+WmLd8z8qepH13njrjbeFS3DJ0vSDCm2aOwD3m+FuQtuIezCfl36ZI2
c26HU55i6RUDEYyVYuwMd3ukEbkbBHApSn+Mf5iYzfr2JToRKx16PAyKkoLtjXbjRvQo3mIfH5GD
g7Kxa6TY6GVx5+byZJUyeufU94nTMIgrRkCujyOGew4J+KpakP5oQLkbP1VnrQfy/ME7lSml2HjZ
dpaSdyYgIiyPgWJeVzKMQa6NlZ8Nv355RzhAAhcUmDhyaRijDqGVCMgZpwED8hlG5B7z9I9rHjTx
YNsKxXDklPjl+NLXiW9pG934RNoCQzKYrMsw9ofCV2nc9MMWHK9UAQ/n5b3/enLPb9e/HyhFIGEG
tqVCw+aboNdrnUM8QedJBnG48zZaU/6ko0brVA9sdj/x96K8SnLwhKu5nw+uN3LgV7oPwmgwuHnn
AAK7tm/1xlp72RbP68jLlN4N5CHVcWywjwxQcYoNSuefPNpjlhckRh4AIH1i/3BQgkUm3a1eUI8V
wycpnJXdWvsK6T4ChmOwkxBfobbAwg4/K7QN5qu49gvuPZQT8yKAMZob3mRY4A740WjYHkyaVg+Z
vonqvUGAuM0zaru+cF/t4k3FhiMyxu9f5lAEqvvW1+gfeVrRjnlbz7Tj6EukBRdIDBtGgy9puonG
1U6gHTNPqitHP7ghnN7a14zZB74DYIiqbth0O4w/iRL6LN4JFCDjeKS6OKBD12ucIDNbL+YAoCIt
eB1fbRB6gfl2e/mbF5y+efcwH/I1wIh69umTpSRpb7s9mBajBnSOW9t+AwserRuyHdA3EAL1okU/
AWDWtDWKk0X1wJGBtwyFvbNGK+Z06Armk0lF2hdUABPDB87sJ2lRM7+8yHNHel7jv5Kkc2FOGBKj
hiRU/BAYZJ4SAQp12FtiDdVyTZL0FugZDi1MIIkZqh/iqZwA/G6k90SsOM1fXXbnuvbPmuRngOSV
Y48RzA6vQt8hM9cbAP0PpZgAG/0gFHRTwzYxzZuUW03d6saB8Sviwg15Tt1Xo3y2nQl/eO/HG6Td
aS3ucjfz4ioo9Ge4mqP7cPkMzvAlvmz7nEF00KUB8uJ5645CfstIQ1QK8cGWEt4OUevbtf3A/g9p
V7bcNpJsvwgR2ArLa2EhKZFabS1+QUiyhX3f8fX3lHrGJosYVrSv2+12jGOcqC0rK/PkOYqJZ/mk
+amq+5O8IJNjurlt/0iDj6aRgM0N4s1iD27ZiQQC1nf+0QdxTnKJ9HoChBYURMbil3PlKDIoKO19
C11OW6qQ0blu5bsRTW9m7F6ejJWtDwiJTgCexG0HMqTTucjVXBrjHI6i6CLkq6RDMGRel1UCYOja
EGEHvSboXgUgh0cZSW1qENOEB56IlDhSGI0QdIHGQz53wMwGreTj/wtiyoBVmBpcaTmka2kxWCLu
0tUBM8ATcjBw07zuQ1BrrV2gEk3jLtmhQd+Pl8IrOxEI5qzXAJsMdB1/7HBP5kwDUVKUw07StG+g
3QaVgvKkdYarTmgeKsljEI47S4aki4yeMT26N0blNtZ1nwypgEJoffKPvoWLFfrUztBcjEXuWbKD
bIZmJxuHcjGpHd6Ct6mR8yuT7PtccNLY38t5BkJUNgtwecACcfsamnuGEjO7aXJlKKFjdwI2xvWR
HVng/Kky6HMsF5jl3L4JzedJ27X5Nh2ftek+L6+AXtPV/VgKzsxaeH8yLu7QoDYfRrqFcRHzu7KA
GySAquaVVNw18WfWAUUBbMu/L5tjP2mssxHtk+c0iaTDq9WYMVLdwLkI9G0uga24sAWPVjZhZ0t2
ZIab0EZuotlkZqYwd6pxE6VeUHja9FBqBtBPgqzC17G/ZI6bSUTZaidVuKXS8k7JfSk5ADQeh78y
0D/WmpcXuBmdsvgJDT+aj4KIY9UV/B6rKXOliizJM6XL4Ha1NvJGW74Fw91hyCzBKRCZUU5d7JKl
yHFlGGNFHtruNjFelkCQzF09aEcj4UKnEnI6cj9h1dIFPERj7QySwIJoEJw7S6H8R4BugAuJwBs7
4XE5hVd2KeoRZB6B3w9ApQFrJwOOgUz56Vyh50rKLRlL0jaaF0PSLLAOSg2B9PhaEsqCfmUgOGuI
ARjSAEkS9EqxQR8FAqFuVaRNsDK1cjXMnyRSt0W3rUsQSyUJLuBbeQHHFyRaoBUKZseNbLYba3q0
+21Pftr6jaz9LM2fkubq6p3dFW5blq4+XkvmmwWG2LRT6eXLes3dnXwwF7mUUB3IKraVklRtb9Vk
Rgak7D40G8w3+APw0NZ5/BSGSXEdzQs4yUb51or6TPQdbLXPJg6qiV+vY0AxuWUC25YS6JFCaDdV
uRdZdu2qWiPvlaCM6EBCULgW4+iAd+gxyvLcMcYFHTMxUXHVA8immKIDsOaSASuDfiATRAQHCXfI
JCxaY3YaoUv2amcyJcVLyKgj6u+Gtasn9NuZj9DM8y4vyMp2PVkPbh6QYsP7tsR6gHkHNC9GJ+Ox
BYmPNEfRGJCSioZd0gquH+YTzyb/aNdyLjrMVSvuQHsMdTyvQAptLGbaxIUHfJjTJzqVte8WCGYu
j3R96yFW/srmqWBkOD0rejlphTHhZIKQgbZXCRqFBwmITte6yczbYm4+dSN/aAxpJzCsrg33j2G+
+zoctCzDLLNH9bd+fFXUz9CGdpH1rWx2XYJeleW+Mq9rMBf1RHAZrjg9XLV/tjk305Hat0hgwrRB
ctAuvo5ojRlE3CcrqEjrxAo/s4YBepAZVhJcseiP3sTzUzkvuG1dzXprLCjgFBQ5UrME65rsLGnk
LkWCpNtjlXRuCg6y7kW1kSnN6LK8CGafnZuzzfYFILA0A9hk7ly1RVHl1YyTXvbfp/k603Za5g9o
e5mWbTgDe3md605aCBZ9Lf2GOWE4gn/Msk1x5JnTBX0udoGH5MgUxFMvhV+Js9jr0DrUtC46pJ0y
eBuSjRJBujdDNch0gB6lc7jJpIdcBSEpGrOdBGnIzrpuRd/HFv5sVtByhlAMUudAHJ9+XploZh1J
mBVDH91kjmkKClm7vwvMXZu+zsuDYBVE9riNKJVhVsYtpiOJQS6mXinxSCPFr6pdJl3F1ffBeiTk
0I3baOqReoR8XkqT8FcygTXn3qhEDfZrlQ0G4v09fm7LGosBXoiELQ95Kfpl12QLSGfAzhB/VyUn
7Z9mXUUy5Vs944sEPvd/uPrfxnmEiQ5Q9qSA1Q1Z1Q4x1T4LKt8IDgEKX5BZIdVPO/pITEGWg3cF
jCQQgD2MGXq7AMqyPz/akKVqWUOkgcGkbthhrB2iPXepqHGEX2feCne/Z02hy+kEK3Ly0YJus3fr
6IOk3gyunSQR3CNnLp23xu1iIqE910zRFC4NLYVCNenuZNONh97tWzcqXWjR+mb3BJYkwRKKJpPb
zmpfyxIBqNPp+o2aXE/ZrwmUcpfPjGgquS3aaXOp5DVs2Codl5cx3+XLxsJbpjFVfxHJu7C/7dgh
cFP51f11tD3I3MT9wBYutzyQtMa9Cw4+CXT2C3RKZvsajLuXh3d2a/AWOcdcWZUUxw0Wj2knUfUq
B+Zu313bXkbjQ+sntNWch9n/nm2Gq5GiCCfYPfyTg7fPeWgCqUSw/GLEUtp5IfSFOpEAPdt+53NK
UCE1oalk8A2dQy8B9KCCesYqn/poZ9rXXf0UZZ6pCYYiMsSGerx4E6LHnHHcVLNfR6CfuSpQ8xnd
Hryzl1eNnd9LQ+K8iDEA0fRF4yaXH+VIDdNBBAkKIUHcsr42kEYGzNRSIe50OqA5QYtRZjBuF9Q5
ckD8hBoK66frjwXuBM9ypC4WxPqcRUnoHIMJLC6dwNT3EKyAfANx29EU5Hq+GlDPJ++PTe5EWySK
7JqxO8ZF/ZyqZolaRFF7wINGfiZPXYBsFiDqNE7S+TXu9Ry8/3l9bWSmNNIilrR3tV/aj34qpX2D
9M1eHqfqh44egYdBSnSQB4HuhVr2EG/zpe3cpAIXSA0wzWeGjo+nfpbndwgVRU5VT7o7p4hQnLmD
LkdqhCE6NMzAz4GFLqlV2enBHMLhgExKuItlY3pKuu4ATmO8gOZSn9za1uKPwZqrnQVmv+1itvqv
SEaLFFhX89oxJOIl2vQoV2a+SWvyCMpue6uj79JrpPiutGNRmL16BtDXgnOGDh3A00+3DOi5QC+u
ggsvVF71Gq04MTUhFZjuJxGt4Nn9/eU5jkxxu9NoRtuSJBC/2Im6M6CsHlnbyn6V9MRRzOs0qqis
e5khqLyseWigMFjbts5kl7gdW4M8SioY39E8oZjbZj4aQ6Fx3O8aUmwilL3mHB19nfx8+cSvzauF
MFFDbt1EDMHlTQogbvvZArEhtNSdzLwfCBRXrap9T4C5kBUR38PazXpsjnNlQWQSSZ5gLpXvx6z1
Wut70v1bmAFbwGMjnBczG8teoK2NvVL+QttWDIhWdl83Cs3KazUwBN75LNj8MocrwESPElpdCWcu
zpYRQOwK3JApoDrB2wh4b2O7GlAh47ce5w8NGzbewPbc0UB5v7x+qxNqgR8S1sEswKP4MgmSOFYJ
KkBT/QlUP8Ten7ta4NnWnClYS37b4BatzkEjkE4NFg2Cw/GyGUPVNRNEEK9q/1NvBTnX9RGhexFo
QcDB+Ye8paVlSEac9ELTqByZnv4+kVJQ71m7gSCN+18j/KM9HUG5LTEKqbpsn6IC5MuN7f3Nyvwx
wQVARrVIRS9hHG0VIwUlUUgQOoaoP/J/BMm/bx1+JDOIlBujxa1ThFD43ejTQvOkR/j/UsvUlvZL
+d0E0nsQHbK1ZWIX+H/ucIsbXjFHitqXjHgvWKgCdGcAl5iKSN5FVrgoTjKzAlRf8Io16PZIjyq7
HwW/Li/U+hRqOD/AD+KM8NjesLb1tJhhpE8ew2Ujj98XsknxNA/CTR77UvveRN/xor1sdu1UoYHs
t1XuRtMlMKWBDoR53re4foqVBLSM19Kw09LHlPwNw+WxNe5Sy8wYpMwarEnSa6x96CCQAHP65REJ
J5K7w+YJVNuBDSNJdR/0t6p9M8nAK5RXc+S2IbJDpTMC8lZJgrtz7RIDgezv4IDtoqMAuYrAzQFm
dDjBJtgs0+TkcXTTj+FNY85vZvvvRcNxv6DFFqhmuFyNd/i21tlxjLKpMyhPXeqoBpiLQE+IZD01
IWp8eVLXtsmxMW6baJ22qGUKY/bwGBh3ChBrI3m3stIl5i7q/iXMnd1lmEf0qSAUgM/nTnXQg6k3
UHpIa6jVJjQbmkzEK/69kP2pFe5Ug5aSALKMS6u0b0DDjnfGJlXvkkxwN66FVMeD4WKbfpyWWV9g
JlyKbdbpmxYqYo1mgbEE2R+koIvpVlZEqnhrLuvYKndb2mkQ2iMwOk6ovtr9p9pdqfa3y3ti7Zl2
bILb77Fpay0aEuCwuimjsw2a18pSXwFDum6Vh8u2VocDfmPCcp1AUHOOozCzvBt0EAKO2Angarsa
dfLaoAH/spnVIYFQ9OvKR2MtZ6bqSpD+9zBD8HQDEYh911f6pxaWm3yaNpdtrbgLVAlAxYRLXgPv
NDd9TRLrdZE2EK2xtrdqUznjcKPFoiLUSohxYoU7uMWsl6hAtVDUbbbV0tFGFJatbG8YQHoXFHng
SeVD99mY4zkNYICkLVRuTbookOztvy0NcISB9BG1OW2tQNCgsuKP0AiggtUQzF9oF+IWyoZmgxY2
0LytTURNckAnQ79nmk5Jse/2EMS9v7xYKxvjxB5/p4Qg9Q8k2JMGX+tp0pbbLN8tQm6TM0AMXN+J
Ie75XkSGkbURDCn1rtJ3RHUg6pu2Xmo/AYWjInmfpdsp2ZAFWiO9hUfgIjgDK0ft+Av4xDEeRmSs
VHzBPB8ywJVVa5sW28vTufa6PTHCefg87PE6YuuXSrMHVXNHT2waT+2+BagtNROvhzeJlPGxxJNH
MMD/YRwEsSBZUUGQw52JdDGXeVT7xtEQNILOCnScfhY/F/pjK5UU1QnUwmkiCcyuHhT7j1Vuy4Lp
SB1lc4DobO8roVuo4CNqfRncKyWt8tQH4cflSV5fyD8GuT07BlqRSwuG2bSH2rq1JxTpBQ+Y1akE
D4HCaCvRCc5jeWfIJFdhBSVtRY67mwmqLq5cz4EXKFruTnYBHWpD7akdqQkl+oLKnV6KBDzXxglk
C+B54AZFjyLnSHOjm6V0RDteiOdtEKqOutxEouajNW99bITbM1KGzqRlgJJ7UYfOlL5k6kYOXNt0
xmZzednO2pyYCzg2xW2UTrabJsgwHmPyQjR9VPcxeY6qx6nb2BMK2ZWXpYcoe9fkzdJv0dW2aOhW
Ry3v9fKHrPm84+/g9k8Xoxsra/AdUg5cp/ZUyLOL2JomtkhcanUFoTqDKBZ8zeiGO42cU5SNSFSr
GLFGQKztzyiPVaV/eTjK6niOrHAhUWRXUaZnsJKQ3FWgBja/W/LVIEOeaBOQ68HM/UDdx+lBMZ2p
fyXpZ7C8o5v28mewWePys6zd6fdYud0Knjd57EDN4GixZ85YztLpa0BEIpMaDfKW3V94AeARAODV
Id+lWdyFgkbbIJNM2FsWu3KzlqC+Y6pvpBNKoWlrsQZg26AsghkN63i6jFlSR2kVYYKBL3Frb3IB
UKIzOGDTGxRad6CF90YvhrASzT7RguTH++T5V+Xlt+pN7CobXGbPmRPt5e2/bYf5OlF/PozHXiOX
CuDDiA+rrcc0iEC1vEtFBKFrDkKVGX0AILN4jXHrumjjnGWF1kDZ4KmGztWUbLv5iiyeoooKy2vz
fGyKbfSjh2Y828q0aBhO13oy6hapKioLiixwLiivu2xMF1gooUHRKjVNRdWk1ZvjeBCcd0EXVh7r
A0zEyY4015HujflbJG8THSzqV0G7VyZBvWfNy4APHgVqUJdAP4cbVN8U+ZwobBfovmx5dby3RSa+
Kpj86YZeNl7kNtrXwZh5ujSAe+HlAMocBxizq9ZvN7btth/x5hkihD4UMN3ACSgqkblJ223pSYL7
eM3FHZvndoZU5gT9TGxSK6jcwk8jMjb1q3j5GzuI9UGzj6Yv7PfTYVrGKCdtjGHO021suHrybpS3
RH287CpXF+zICuewZVUaGVMeHHYiowtha0B/rhU1ZpyBa5lz0NAZDoAK2KHw+9OxjGrWszZQpDas
/EaSNw1686ynIHzqF6qR8jq173LY1y3fhmql6KStmYfgEVLA4AdCwYXPdWSzEUZKOUOPjKmjjO5k
3pvRM5k+1OKbVNNocVvjChyUvXarimRLVo45Sx8BEQicCMjmuBPRmnh/gjke2pWy9NOqajATkUEQ
9q7ZUNHaRtAqDq42nYv0ofrVdrNtIHdaAeinzMSHYIngdbZypwIGi1Q9QgdUH/iOdHlUjLQZos4h
kUWX2FsWnTbWZx977QRFFBGvycopOzHHuS4jmnM5XmBOGsHJJlmg+ZhoMyCmJ9P28hH4upo4h6KC
ng1EiqDxMZD6ON2dkaUPTWBD1Wm8Kim6eJ3ALSmBLJ7bX5UbdAcutPTeLbem5GFwImo6aGx3P3I3
3WuOTM1XEffT2lwffRB/l0p2po+Ljg8C6FeNf81m5MJlR01Gh/BQNSJZsLUHMSZAVwF0Br0j2iNO
J2AISambBewpCrWphCYQkO86H+1LtIVQ3uuY09IEJYcjmHf2157P+x+znO9RmwHpyRZmn3JvkmlY
036DjhQa7PS7eL9sbX+4RsMytT37B1L0OX2zd29QHQ2pRkO/fb8pF7fzZ0ckLrYWxWI+THQI4emq
AeB6Oh9hF8uoVeLDgu+SX+1Dt/uApJHlBvvQU8CUQgFzdfJd8hfH+Nisemo2CDNJWTSYDVuNKtpA
refLM37WqovlPRkYt9CaPJKhNmFh+hhcbat78U15k7y032MneCTIAdPwUX+pEE4CjuBeRV5KP/+f
n8Atel6lJMzCvHNmp6W9170re90tv9/lh4/X6kA243PgYKUl16LEna8twaZbQyudTAEXPdhqGKK2
iimQtofpNv8EfHNLjK21+3gpNwDuBQWVfqBX/dHemPcz/Xl5+GsPzxPzXPQwNcAR6TGGT25vLcfY
DO+KO1FwJt9DxBfSr57mNBMVFFrP+gy/1h1yHtC/gEgBcnqnO8uGQlCVL2nn9IHXVj541ZEdB8ON
AT5oR+4OUniF0qGcOFbnyD/iyJtEhYDVO5ix+zBNNPzLZxDmyqwMk0nnLR0e11pHU7BewCk7er3R
tF1p31otDXughIqbxboRiiuvXSigcdExfqKZkFk+nQJpgpKQ3sM+iIWsBN3FuwI67ePwdHmBRWa4
MzxCFUBtZaxvAOKWpS73qmJ8SE30oHSBINY+axr5WlUgk8HPhgYVnVdhioqoUwjbS/Zt4HRutAnu
LS/bTd+sb8pG2w7X04N0KD4fyU9EHT6uEr91Z0hGt8+iU7XuMY8+hRt2k7TmGEqY3XTGsR3wBsbT
NPFzB40zE+gfHJUOG9lfrszd5flee+OwmAcMI9DPRMs2d56nWZFB1pJgEjoQjpnTBuQwTgcl8HHK
F3S8z7dIsL51nQaK0FHgTNbiLqTGIciDowWqNy62y6RGq0Fe1zlqCNDvr0HUS7ISnKsG5EQY342M
xxT398szsceQXZBqNM8TeNVLM/QnJczQC5+HtXd5Ktnfxl3H0F1AfIessYKULzeT4AqLClNGTTdv
M9pJ9mPdWBD4gjha/GOoRAzjzOVcssY5wiZQGlCMM+xVETpFdsgbJwhMtzQe0rGlaXvQNcFWWbeI
xAuQ8qwYz40PmB29SFs4PDPOvLbBO1F/TiAK1efa49h/ZkHoQAP74fKkrsVWTE0JsSWKrcB7cVdu
oidDZxCAQ5TOaQmILUKIihUUzPjyuFMzUMxATkNC0fyN9CVt0l2tCeLblXU92UVcKJ2EdTvXE3ZR
1nW7ojH8rtW82RrQBqXTOXq9PODVM4EtC7QnaEUB+Tz1s62phGM/lpBI7WJAE9v9JGeCl/HanKpo
mGYiMcjyITN+aiNMylmWtapzynKmIOKkYIiGfILlpUF5PRTFFdTI0XwQb80GJAAt+jaVDElkzVGJ
qDFHXXP4wLaaqGeCZ/msNqcOeagNfdM5hWR51dSh1QydKHO2mYJpq2SqXxSZb46PSmmAY1fbZP28
K1SF1lZFG5Ls0Q3oRNBV7EGT0wc/kuItRbGS9OCUTbPDHFtgcOkyFM5NgfNa9ZzoN8S7RyMgpubz
KKmuRlIo48uV+sUc94pN1e61gqRkdEcqOhXXBnr/L2+ONQQdI4L6bZM79UZAGlluYTNk9K9AHRSa
5ISjl2uSL5e3k31Qsgz9K0An+v1fpIVPjHPbJoLcwJTMMN6P0veuRSe49a1VOi/JcjqBEkqf3wXD
XTt6x8Plj15hkXbq2HArYC2R44uK1xQJaUN3jdCgY+1qzVYGw6OmI+3S0UzexBK84a9xvjbtX4Kv
Ya6Gc7kn42cO8iinibpYFsoTvgaKmq497b8QwwQ0AN4SpJ4Z3NXFiwwSoyJ9rrNfkvUosM+6mM/s
I3kLTnJdRzGec4UkVZoanWyYf/VbgyhXj56QfVHVHTHQ1+rbKbCGotr82lPaPLLJPTd0aHVXkz7A
92aP0eCDznGWDGpr/jBVtAwFnmnF+Z04e85aNI+aFNq41DSzfCladEXZndoI4r6VTXVihLvH9HiU
QhAEAn0+hLswjB2D3Dcgx0clye/0vwCvwRrKfkyQh20fbtMknZlPC25NO5Y9U10cK35W4vhbV1r+
nCBAUKrd5X3Cvp/bJscWCdcMj7BNSYaeITaB563UbBtARSHN/iLDDzMA1+iIetCmy3kDCVTsY5kA
zCvhSUYrafkhy2+XR7Ky+U5McMc/ULVqVBn2VE6KLRKj1Jh8BjsAG9wErThVerlsb3VngMYPGhoG
KsV8HkebYgDIyhpDKuggaX4b3DbxxgIbdjG7l02t3cFg+/9ji9vqQ2HPoO6DLXMp5bu5qw52bNz3
i72pBqCjNVV6VPW4pQoyynRqs/kOktSaB5q8qz7Lk9vOyvPvgm9acXAn38SdDHuoxsGO8U1Bnjxp
Zfsjl6ubLEs/gvEpRwEwDQJ3BEUGSRO66OhcDcIP1YD87+XvWAkJmHY04P2MaxE00KdHpgo1wMRr
QOvAIDnWb33n2ulzDvK1y2a+GHH4g3Jsh3vSIo9RB3ILTaPOBT1U6MXbAJ1CDhwrJZs36TC77e3i
5W74KO1FCrZrh/TYtno6xsEektksmW013ZAsgYqVvctBt355jGtTebzLuHihLEmfWAxx3xY3A6O8
a0GVOT2ZItnvdTsQHQOzLCjd+Q6vpS1KlPxgJw4dS96YYbor0cImBJR+eRV+zVAK+G2IOzY6GaZY
67FFB+tDjvqNMXfILgfm9zAqtlr2atjWVrEmqs2dm7fPrTrc9cR+rrBZlSK9SWbZje1c4HFX/dTR
R3HnpgQWYgKXN/wUY+zb6wjNIPSam4Aqo+lnmgWLurZ3jueAW1RJknqpUTHZ/YwyQudCnK0ENOlv
dg5WE0hGtIjwlchRnopmSoCcrCsnMis/KAtKgGNLFcF1vD55fwxxTr5MjGCYkxY9E8VPnSx3JpjG
LB8ygf38oQUikbz1jfrHGncdN2PUxkDt4kBoGpIAVLbbjQQRChARXJ4/9hedb9TfhvhbuIQID4Gk
W+tE8WuLAkQmu3mXOx15riPXtNLrSUSCs5alRJShMlUmS9UhA3TqU9IAINCvPooln7YTRK8VIEOK
uKKZXt6k2uRIRuVb5CfUckjxS0UnMh5fVC5s1+jzzeXhr+3R42/hVnUhag2SSlzd7ZiAdQVQDHes
tcjV4yjdXja1tqTHprglrUiZWYkOU+kY7rJBoWHc76BH7iyT6lw2JRgV3xw899WkTky3nSjSoaxR
PNHUrWHeX7ayGhscjegrB3/00MCuyUozgJlAyjZ9rD9LJcDzpPOkUKMZmL9SBaDA0dhMJsrbQ+KZ
ILhvdZ3Go4hvc+10wtmqYP4iBrLO3B1pyWMv1QTbuA1HJwNlttGZTmuT/di9xwoYfItFdGetRWGg
fwFIxUJSUuOrzSMCviay4E21WftuN31M2zLJYLSo3VpToU0TKoLDejZKBdhAFdpZoA8C/IJ/WQ3y
CGljyYK2hbwjyeyM0Ckge015aoYHYU/v+fKigsB0LAELlpGH4btomILXsEhl5Lz47/7u192Hd/MY
uiJqbOV8UDZAaYBVIbOqAPDDLV0oVVofLXnsPBEKIW1K95Cupo63FVRH7LMDyCoibAaR/ETi0+bu
ZDVQs1INq9hxD1Dsfjn888P3D/6Bwix+4of3n3/xmw3dUfyEnPZ//ox6HvUKut877vb+fvt5v3Wv
75/un34+CVzFeciH4iwTf0eZECQoiPNPXSRAQ0QPyh7atE7r+L4fO18/tpHg9jwH2TBDgMwD1Ibc
M/bVqSF5LPM0nzH57rXr+q6PQXtU4I3WVhgc95B+gA6zgacl5/Abzc7zOq5j1Buvr5+u3cMPf/P8
odNnT7DE5/1KbDhHltheO/JIchEqgR3B0vXhgGWD8LvA5Z1dlzDAahAqUoEafA03lLi00SEXg+jq
+uC6Lwf/F91gOzhbwUH/SsKfXMucHW4gypCXUVrCzuHHj/dv376FdKHfoOqOIBIwBfbPN5j29p6z
ffysnMfPx5Gyfz5nFK0j9h+Bs/+qHZ5/EdB4toVuDlCenE4twC2kiJicsMuOy+52h+llcvfOdus4
guF//WWXjHGh42gWgM7XzJiL3U/9hw1OJiy5W1dgymDu5cwUSjvIrMLHIct8Oi55asO5s1tm6sBO
gL9jx545AgwP43PZz8u7aH0uj2yqpzZDO536tu5gMwfGAb+gEI9fnzDa1ImdX5vnzd3+br/3BIt4
HnqxbXVkmL2sj85HXw9qJKcwDA9YUt//tnl1bkROZfW8H1vRT62YoaJCTIMNzz2A8RPe826Dnfpd
tE3O08zccLg9acRZw8DyMPTi+rsNvRFZ0NiEnO0OQ9dBCgWRGGivng5FS8pCSiGVwVbq2qQvg997
rr+5+6i8jy9X6WzZGRC8NdaP/5FZ7vinWpAjPQazbH+k9KV3Xp5ab8R1MCML0HqD65o4FRQ3pU47
/JPht88A0QBZACYRalD0wuF0uoKLyT7L7bIZP/ow7r6wiggSNvo/S8uuUffw9QsODjs87EbFNcoO
K/sFv+LHHv/9Okw4TvjhsmN8+TwZ7LxcWCX+ESPVQd3LJ1/19W2++8/tzb6CfQt+4kZgP0RfcI7X
xrwAggs0OkQ4Ecdw81KWILzVG6hMMMOIKL5+wEU+0GeM/sa5Ym7SvfdFQc1ZTAN+VnBMoJ2PFeIg
vcftz6aNtMGC3aGfG9ob6DGy0SOSEk/LRAJyX2qiJ9PMGeO8cpcUUhJZGi6/kt6GNKTgqHMG+gu/
W4DfYv8LIjcP46UY9mZ/5zzsHjY7z8PwPz/vf2Jadj47SE/319t79/7p6fp+29PP0B3pT1Ha7Cw8
R3zMJgUBAfqSoM57OjMkHfMCFBl4kKCnDSDiGRlTb1E0JNTrKejNDVqX4l3YFJnAya4sCWgjCFAb
ANmhXsgtCXrb6nnRx9SZFHCTAy0KdqtyeSEzSa7SAqQVgs3P733gbBA740xC30vR+UdY05dmMywT
eAKBZ6qhyG57qs3EUr3Lds6xH8wQKp+gBScmWqG4cYVjLKPJC4YUtCMqBqo7E4hxIrpA6UPzI+kl
DL63hT8Vz6q5gVbGrD5mkmcZG8F3sNuD24Un38HvwnSy5T7AdxhJQC018DPbN/M74H31Cs1ZQHbt
TThOxasLQOuATJcE7NbM+V76AG5ntQv6z2YVH6ArEfAnVkiJDHUHAkn4Qk69PAy8Brw5l4e9sp1P
Rs3dCIFW9SQZYbSbIi+prhqQymSRLw1baXr9C1NAG0EkCP0nKt9+0QZ2r0LuPgUTfAni9E2lelmD
pqjBDUTYJrZnzqYSKQRD1uE38XzHnx/FI1ZamnrYQO9tsm+XDnrCz4uIsXvdBASS8YoFwIZHTyWy
PhS1Ch7NaK6BsXdn5TMLXy7P2Hkgws4GtJ//a4QL6KImChZoj6aO3EIhHIIfcutJWti/5AOQ7gby
PtswXeTHYkIKPauqcd9VYHL1pl6Kd2kWE9FDaPWQHH0QF+ih/rpUMaj9nAjMLrLTRMinWy4Jrk2Q
DkT3dryrbT/ukVIzDzFxGkX0AWeB09eMmKglAg1o4YF5urJql+qLiWIIK0I7neLkkqfpO0M+ENRL
SExLybXRvzlCiOlDJzvBepyFKZx1bj2kWZ/JXGMLl/Im6m4WM6Bq/G7N7jg+y+hQbfy2EYx4fZ/9
GTA34/aY1kPRYMBa8CNLH+bqkOufl4e16gPAlfXfOeXi6rKWF6ViJqCuIzcfKHLn1u2wQKRKpPQt
Ggz786Nzqeclqswl5k9L5puy/yHZsq9G/5p8klslzpPbKfhLmoFZAawvAipW34yWY4L61mw80xa4
bRaCnfuaP7PHue3SLlICWAp8zXI3jlS3bwxjPxWbGEJh3RXUQi4v1nkJiBsd57Fr6JUmvQR7BZhZ
XoLPlmrb5T17D3flLnkAKmiTfsOGfCeCaHht7TS0v6A1EmqQ4OU4XTtDq7MmKO3UqdDtOr6FCVQ2
RLzgAhtfmKOj/dGrqZKjBgsy8DSAxFFKVXTPQtbi8hSuRVJHI/nK9hxZUaFTMxo1rOSZ9k0dNQ8l
VnkYU4DmBYd37UpH/A7JOKC7oGzPHV4oaumNHUGzBqJVYePnEMaYX/q4pz25HoPN5WGtTt6RMe4Y
KxkxpkGBsTEYPSO8T3QIVw/vl42szt2REfYRR3MXwAMiKoQRE9eeOhxyw8+QeZcDkatdHY0GfRV0
aqJpnX/5WF0RLnOLK7wCvKf8mIaRziR3ieI1tepZ0WMGOSClxBOhcPrGnbXbaHpresFnrA73z1d8
5TmPhgu4wRBLFb6iSPb5+DaRKy17DCTB0VqzwtrzIUdpgJv3K1twZMW2cYcbKaSmu+VGT13bupEm
15IFnmNtRhFeM5pngwBbwB/gaojaEeBc1DImiGe/ttAfHRMBL9B5ig3uyUItASo3ILk7eznOowIJ
dWZFkaGP02d1pkOtqQRDhVpDkwr+Hzw+0ONtvDC1+oNlLRU6B8a5PEyG2aLn2sqs+tcoIVcKTcUy
tFVnSaLetcJM/SW3GUmgYBdCX7EkhVz77QwBL0+38q7bD4M2yZssJxMik0avdFfXilBU2VxbLDRQ
A4qrIbV3hnPOgL6U+hgCv7WiukXg5QrkxCzaz/8WDMYmkgCnCqibgkifu1eqStFqycRE1k2IxtTE
/MwqIiLaYD6Bv7wskARAaIBJCPGQn6DXIwlCuXj0lO11DAXRsIgEPnB1vmyoajE5WHCHcRGbMUR9
vSwxtGiB9XCn6UeDHihjImAqqEWworXhoF6PXk0GR0CjBuedUHeoZ1BNoI8gp1Z5P2R3l93fqgFk
7BSgo1Sgv7jBgFOVSFmGwaA5H5fTLuk+/sYAtIbArgVf8JUrOXYFYTKFth6BMWI0f9qZ7FjQsRE8
7b8uOH7V0RWMDmus/f+R9mVNjvLAsr+ICBD7K2Bsd7v3vV+IWRH7Kgn49SfpOHfGlrkm5jsRM08T
MWWJUqlUVZlpQm75dJuqlhRNm6KpOHTRVks2LsGLtggUK9DN1zgVQaMcSmdmBVyxvLx9fw3P/360
Ol7H4OfIs9y3m/IbGEV9IyYrx2bJ3Y7XJl1QWpc7EJLG2sCqBWRyoA8bxTHD0Vy5bedoebaH85SB
YdkaHpqSJwBGbjvosud+a2uRT5sfwwwaEW8tT+/dAaQgRpkf1GwtC1tcHsTegDQ14CNyV7NA+7GP
OMyO3KIYvdaDLLW/5xW4P5Sfl11x2U1wT8xk8ejjyU0pFcXi0pp163mt+1Z0sKu70bqlyZ7ov6pm
Z5oPCnm2+e6y2fmMnm2shYsD7WjVwPv91EeMpBqRFGCFVkvvCQCd5c8G4qNOtjVEeNnU4o0Idpsv
NgADlEGnphpqEMC6EcqVxr0VCfE1oR/6ONtcNrP0zVDo/2NGytjzzmBVD6QqxH117ukCtIPgfE4g
WZayfGX31mxJl7yRgUcbLPj4ZuWHk1+X2U1e37I1kevz4f/5ckLXFROKEFE/E1GJi2TsdNzGPh4j
v1iX+o3KPDunKBUbXkHb+6zMg6r5nrRrgtCLIcT6Ei9AVRJqbKffrDI4tRsC92h6PO86rQWgd3Xs
e82I9M5PVbuEZ8BIIrJXEanPNljpLzvFopvjrgKkcs4vZZCwMtruMCm4SUaF/WriZF+LEbPE7s4R
n03LVzx96SGC4ag/1qQF6Soe+RhXzn2mTUikVbZBydWLxTeHKm8Rd2818+3y+s7HPOAiwPlD2Be4
f8iUS4fLtHWlSBSYrGj9IDCPpNXJiw0KfJAUeQKC5WapBX1Z116kv+vuGBBmBMypN3a7RqKwvNd/
f4p0ACMMm+Z5g2vHNYXfKDh6t32zYZgoytd4khY22oYqJIrmuBnwUpbcs2vJ1BRf2o8DBN+7bWoH
1MSMFMZonU9lDUG4Zk36rAlzej4VJY4h3svW9NLE70NM0KfBk8m9stY44RaCCyhTMGqBERLM71lS
cOnq1pyIYLi+TXuLuh9Tfpr9ozM1wWXfWbhbbWRxeEDMk5dnoChjADd8W/Dcz6DK0j5bYmcqV6UB
PFTnteAqY/VKY3RpH8FORsBWiJXhXj0NKk7BoHgc4abLp/uh8Wk5XJPNnqUb3ncrtIgLvgi4ACrg
QH25BEs8NaUqVhurNe6cjjnXA/IKb2CQVjcxihhl9r1l/KveIga6YBBgN10HiBAD7qcGp7gaokxB
qE4F2TLF8Xq0NATO2eVvtuQbR2a+OrxHqV3bkdrsZzMRnkVpd4P53Kgm4UBWItlSVgJaf4yQQc4K
SKCvfz8y1Lgm6+tp5lSrW6jKAjaceX1JmusxNx6UoUsenGTUf0SNhfnEsspCmlqMAi1klc3Ki3rp
GkRb1kU7EN9ynqs63VuFOqToHaADp/RQA4BuCgDUozl393Q9VFQENPRT3Obb5b1edNcjs/P1dbQF
0MErBk4J8vdBeWgqHERqvVbU2SrudN/YKZTUVqVC56VIadnJUqW82oyGSO9KPfdr8muoNwPfEmMf
uwfb3dvGndu/sCJsgPY1072IVp6QS/HgeJuloApQmWaDDhLX8fCZqJ+ChPk06ytfmaofu52XrBVZ
1zZYiqtTFzVJZcFgNSqQf3prppcCvCGkSn1RfGp0d/l7LsYEx7IwsKi7M83Q6fdkop+qeAaZ9iqA
p92utwEwc3yVx57oVsrV50wKczxATQGAcMC1AaU8NZbFQ8SVBGvTrVpFbTzBAIgYoUhWGAAza9EP
I07rTUYFuQIT4JMCnshA2L3lowDs4hKna/CBpdVjyADKOGhq42ktBShX1E1qlgY8K3I2tllfG+k2
7UJHybYNpI4ubzWZP53sx0fW5IoeFM/ivgYsHTCqO6aBraNpQRzTPyB4+bQyAlGkQdmSm4aGtRYQ
395byXOdHhCkleJRBevo/RAogZau/LCFlNPGl0EfHOWzWSH39LMoeqegpIZdGNAXzZr6DlfD/vLa
l0I0WJGAukJ9wQGq8dQECKcpyAvnaJUldhaMAFq1kMsCjrydmiRMBrd/+neLGL7FUCPI1lCSkXyN
N+iYOSX066akTe9Y3KFOpk7ZTcO1JIjivvMu25tXIH9cvEYwuoIZCdA2S5uIx4epYJIZj/JOCSK2
n+Cx9NdlG4sX0LERKfpCOKFTBYURrriuN9SpP8TKJjf1oE+FV/FhO6GSUqbuw2C7Cciufq78gIUu
JJi6/n7H+TsfhX+D9RlBPo9k3k39qvnG2Ys1bYSGYYm3gdwUFA+Jj8s2F70TgQkeiENqyPQrharE
WdrCdXIBgqWiO4hoDQq/6J0YfUVhFWUpDPSerkqLtGzCYA2Q9t1Bza9tsI+QrSseLi9kMdgAQYxp
fg2MH7Z0BpxKbxurmoNNXN5nunLV0OZpdJJNzNgtjdvgsrnFfbORVYK0DlgiedZd7WPRFxBN9mfQ
1nVnVe7BmpzXy0aWvB7u8MeI5A/QdYGYE4cR0xyAFWw8Jc2Chny7bGUx2flidse8g03OyBlzJLNl
mlnwe6N4aIXmp269TwTdKVGNkGLsWO1eC/OX7f6nPAvlVhsREs6nO9K5BgEGdaPExcOD4ZQlHxpA
2LQlIacReGCLbWF+imrYYkp7JSqfz5yC0OzL5oy5Q945n8Wjs6YNDOyK5jSnHu6uKkEuMNhBnLzq
I9kpinXV1c9tTK/RWglcA8yRxICWFlCGKRKU3n4xUrozmIGRnh+Xv4Z+lqJ8/TCUurW5hosOwekP
a+OUVxhnziEqp3SBwuLsipqVSvzcTdJXEqnTh+Pm7h5wQQHGzjELWtajPw3e8MyP+ynyGgiwvpVt
rd6XEUmjAKS35oyWzpjhVWLoIR4HSDDkWS09sAmtf7KUxyIgSjH8zMsUOl9Rm4SdMYBbRiQW+Q6G
AHNfijG7HmOHDX4Ut9Mjc1vtue7V7CPqmnkwjnYhtJ274gDVG/cmU3m1UqNf2hkN1UMbr4OlgTKM
bPKig5/aEP/aKtZENuj27uu6bfe6XhXB6DjRrF7GV16RZ4d9preeSaoMG8gTDLSdfpLBoXY6TZCb
7+vnqESZQV8bPjw76ZIF6T4VoN0Z04IWKFjWyHoPFruK1vR6ziLkbMNAvxpFNoDYZZ6bYsQ8uytS
rEI7qEPA+Ae3Qz3bj2IlbH256Mlt/WUJTTTwy6gg1pIiPtNTOx4jZAcMhHJ9MI+q2yHCl0eekv3k
1w/gmlp5SZxXpSSbs/McnWenJD238Gb0h9D4nV2LjRNM2+qQ3zZ70GyE5n7tk529XSSDUnabm31r
2RwG1W38WLwkh2w/bGpffbwcDxacHl/tz17Kaa1ZJ9QS7ZyUhHYI+uYuNLEcvpIGrFmR/C8tKWrz
c341/JiC+CE6gO9UCf6Zael0y75S+ONvFJMI5Mawkh4iMDrSty7gmyS0VzpF5xeaZEe6VZhm9Gi3
wY7xoIV811+3G8SF93y7lnQsHtujjzMHjqMFTcQukB/AkKXupiiI231EXi5///OsFAkvuoYanpCI
ejjCpzbQYeBqPyUos+YfNdiZkcpUfDNaj5EdOi5kc37baljZK9Wss6Tty+r8mJzPryujd0zKIguy
5oUfzfLWSe8l0a7BJVCtndvZs6RYgeWBfnfm/kMdS/I8LWd5R4Ap8zuLbSq9wdjhW6W+49b3oEO0
cTg4wzuFbTHhEMTTKv3gwhdE0uOA6gMCKuDJlczXRpS6RoUUC4ppYlOH5a466KlfX0e7ud66BeNR
udWe4rfLX3Vhe0/MSnWIPO01g9bzY7W7mriv6D8xJwGZ6JVn0/lMGZIJIAwANJgXBz6TU+dB0Zf3
6IahQM5bKLNTSvkN0gPxO2EoR6gGwzCyldXDd6c02G05iBqKezxDmQC6ZFfCHtrHHLjVGLxvU/HS
JkZ23+QK+167yrRyu5/XL/BbUcfU8KAEE9tZ4yQpanOePsl98sBeXa/Y6MSjgbqfrqqw4p763O0u
f4SFa/3EoPQRoEA1l41h0O0edBAS2mtkGEtf+XhFUhzqjbh3FCRrvqZvQGNdKWiJJKqfGsHlhSw5
MYrAmCqxUXc+A5MoDW9YoiE/cSx0P1h2W+qopfN2ZQRoYb/wPEaaPrMAglZRutbLgjepAEzCZ44I
EgWJ5+BfXshSigJkL3g29Bn7KT/iBBgbBW+xEDJixHhDyg1nxOswl99qa9IlCx8HtZJ5akpDNwt1
+9OjwVWjzjmA6CgOebz8bIe7vtqk2ZpXLy7pyIx0RXAhGpCLIRcat+4TKGWIXz3a1/lddJ/4/e8y
9rLEIxDDVoJmJbSeV8RwDToQg8doDt72oMQ7XaGhZ32UZVih9mQ+GVfGRtmk342H7+Yt6o+g+ds7
pcegKuv5yV73x10KXc+VALTgMic/QTpimekmxBnnTS4/LOcmXRNMWrodTwxIXzFVE24mLgyYP/TE
g8Jy4nHPCBIC4dAN+26tFVmXEqXjPZU+J01yylMKD6V7dlMBNgfy52lrMG+6Kj3tQdmOb5Co8l/1
534lRVvMcI9Nz1HgKNlQlFzPDYKltu8gqd0nTsDfDK+pPG12JL9/zMJ/D5AnmzsfoSOLFBOhPE/m
uDKUnqps4uGfm/6Si0ohBTqAVl/MaypJtrd4uqvqlTUsH/O/h2D+oEdraCA800wj1tCUcejqoNMb
3iwgILXwcuhatAMC/BnRNytbSY5ochTQQTsChJv2MJlowTvfev3WTelKiFyI9RAN+GtHckAL4prQ
IMFLMVbuR37TiTeFrXnaHBiknOzEhuRpmRWRDn0oMI3Ej2mELlyxKdF8isWun25I+5CUe9X9Nv6H
6/LErORuKJ+7SuLMwcLwGWAfrFEhRXStr32qtS2UnY5WAHAzLC9ynsz6rsXUrJ4Fl91hzYbkdmM1
RQXpYaONHydnV4HE01jFTS9GV4A5QfiAp/tZEZIBxxkbmPb1G1BWMzNwwfQFCvq89G31BfJxRvLa
5k8dqMsjDSqs+bOylnksPrWAGsC8EOgnwN8tuX3VNUXHK7g9a0Id4uFFWGrgIm5AteaChEh46nDI
V+WklnYXjWJM3+MkzM+H00Pdm9Rqx7ls2AZDEO3r7xMg8Y3nAskc35l+faM+Qo94TcpoKUOd+9N/
zEofNVX0FLsA3jxra+NdOYSx57XXg8/em6fmeu0ZuxRRjq1JDz/byqax1WxUKItdbdwAk+p0mPvf
XHbU+TfLZ/3IikxK17qFA7pwWDHb97IOjOnGgVYI2J67IYyK98vGFlOSY2tSSqIpzTA1BNbA6b4d
ghifLL2zb5ECpV6xxfuHvMeoF9HHJ/0KuplpAHk7vqansFT7Pf6OX/DwozuhGljdR5AM9qe7z8TL
bqYd6Kye3M0vsu/CCECbGp3D6+s1nOSy12JuysLQNHjBJa+dai2rHBWpYN4GbduijOzbyuPlHf7/
+OhfI5KPiglD3+2ItfUhD8wdu0VN8VtxEEEEpnWxY2sZ3mIGhhj0Z1WSmzIQfZBOg0Gy1fIw2g7P
8UP1Pky+Znmqt1bEXNxDzOhrSN1BDCOXCwAnMNxmzveSEsnzoU93Yu2Zs2ziT7VXlp+vRJuKZEBI
M4rUw8D2kMVex1eu8YXQfVL2kBJjnmWq4iQoe1TJ4JXOrbaW/S9ED5Rf5+Y7wegwpABOQ2RuQ/tH
OCjgdAjCmfJ7QNuN3tC1C2Bhs07MSOvoqd4nrQszenyI0wOnOzMKL7v04lYdrUS6YiaiOE2cFYUP
qYZAdKpXx8+XLawtYv4FR/FAaeMW9QgsAn0XzNf9prz3zPrzspGlk2mBxA7ge0yFzpJPp1YmTDoD
cQQraWx4EN7wIpqD59ory1uUZmBvMIOp29TVy8BeojWE5nwMpTh/Yl1KrjJF5ynAhchPebrtXPtJ
5ZisggR2rFsbELMFKQaaSqfbXl71HNMumZViXpKnMV7fWPSkP3bRITdvBu1Dbz/1aeVAnX9DFA5s
EI+BQho9THmEsQDnrNWpNoTYKxUSTay5LSwFxNl0pTB6vo+Y48BMmAHBDhQNzvL8njV9OVrAGJbA
bbObGlxxDZjV9L3aA1h7X4qV5tPSwoB4n0EBBk6BPOY31IUFALid+TnG2bWXjD4q3cflj7RiQh7x
M5lVulEFE7XJtq3xrjMr6NYgPAvvV8cC/x2ooKBQiTkHyf8jze3xRAIkaYKYy2+n9ovfrldfQ9Oo
bz37U7mxnrKg2l1e2nnwODUquf2o1LYQA4w2NrCT4DcXa5F8IaeBCWceWYS6AbDWUqRt+j6mSRPB
xKZ85mHuF2G6LffuId93GNf1wd9avtrb2n8QnntIt+5hDb5+HutPf4EUhAtDsUo1wS+wOQir9ybZ
cJ3jznq9vJcLZsBUMxcYIeAwB5PTAIbjBXYClmCB7MV0r/UhtNVntjai9zUWdhoyQJUGD3EhSAt8
6Ff2dhSN1Y64TZEXyEi94jF71bgXb1LNR1nHS66SbRTknh776Q3fxGHx5K5mhwun4cS+lNA0+UQ6
KEGhe3k1hVqQh8aHdjuGxMtfnJuf9vbbz8vbunAxnCxYbvFhcKotUgcGo09T84TqZ6/8GoprG/OG
DaH2G2Of3orJ87CMhoeLgTGMtM+1T+lOTdVRaU2MD+MBpTyl980tf8JAu3WwapTPpq37qfmYNIl8
aAKvNTSXvMiZKR7Qyp8rvVIYMJXR0jJomgGkHeXe1ESPucpuxaR0ew2i9Svnf2mhx9bmX3PkTJlt
ppOiAzhYJk3mGfW3ocyfSfzhTGQ39r8vb+uC50DRBVgMXBAmEJHyrqY1jZoGH9KtIEKrfhtG5ln1
02UjCxHNmY+gBgJGaFbJNfJBG/rKdhny0nkaykNz0H5ACuiseOWSGUtHtgJGIsyXn32mxClSWxF4
YqPQD0GY2vn3VN5B4QI0zCBHBFRRnhJI3EQpSIZBl6nsAmK/Alzs0TVY3dInAUUoplBnW4CCnX5/
w86TWjhotCnOA+/CnAUY57v8QRYyAscABQBYXYFeOmvQjtQttIb3GEuJwmx6p63wUqB+0KbVQmDH
0Fwo1o7vlzqQFCNx46BLArAWViX39eikFC6NgQ/RMZ0+eaoRjX4RqdH9oNvwc5uikobNrA3fdjgL
XEGF12gOZldQ+oK4BnZe6XxDKKj4J1Mn9kIoxmsRdXiNJCqvd2mtZ1PAdSRUKlTe6ZaJHFzHHMnV
oWsFO6Dd2N422hiz69pOjHtrsnDzTOMUkn6k1xYp1E8yVoBCJE63ZziIia9pQHB6xmRoDYAtmdJ6
Texavwu1GsLJcMbviTKaD1UXFU9U6bK3GkDyawPkh6EJGw+1E1vXdVkSGhSDy6+M3LLeOeb8tiQb
6Yy3EP0YaLFS3laJw4NJzaEQMbYq/4a8G5PHJNYgqGPB37xWgAJKlG0/XWM2TUT3rqLqd+ngQv9I
uLrbQ+iGVnvbpONrzVoa2gl3Y6/SeoAgRGZtaaJPCZrVVQ3iXjZiQHSCbs5dDvaw96yZooeq7xLM
jdlmA5oiJQ3sehTtFTfAJ4ZyNC2vyzqrrvAZ9Xiju9n4izSkKrxJZMVzwkiN8pmpqmHZdcnvrm+g
GKTYbYkikG2zDOU2kAURQ/Qf1RRz6nHqpN+1uNU3AJUbUA4sc/1g0A5V9d6K1uC+cxFBdj8Y11B5
BFAPCNLTU5UgV6VKU+HNX0y+AcUUovTbKYVKTV/7QLH+SpW1OgNZCkgA16BVhwQfAUOyyYumoXGP
uKc8oUBVHt4rSEx4xY0BstNbfg25kyfzNts0AbsvvtONgzSMzIqglw/74q8ACB3ktCA6BoD2dOVm
FNtGWeCw61logbWaDav5x8IF6YCJ5Y8J6crSRTRUTg8TbhSazCM3o/8ddWTbI/duGegPzT45tJ67
X7uY15YmpXd1mdtVL2A31jH8kwPLV+7/b5sn1ab6UWNgGZkjJc5Xl9wO5OGygaVUCikF8goMAH8N
pp9+nh7vj6rsR+SOFVE+bW7bHyWNUURsnBJdH3fq8rCIXPAhGIXFJ6+nUUICjF0XP9tYT+G/SXdd
J4KvId+WNvf4OpVSgzyOBhEbuE4Fe1GQ0lp0pTm/5DXHBuYfcJToOG2fVQRybn4jyGtGym3jgs59
rK9K8h8sHV+p0mvDLUpElBRjmN3wmZlWkLI6aEuBIZY1qsK1y1vaNLViVS0UXN7duNPaqw5P7TXm
+4X8EIAJA/koYBPmGew+4SPhiGbIRrMyLMwqLLbWE9jFN0akbS8755opad+GSi2yUUHtO6qTHSj9
yxxjiX3Qqzf0n3FHBlKro1VJGzdodsyzCI0KQASD3oLgnhHk1auhNkGpWP7ldS1dBhDcg1A0ZFkt
qKieel4TV5x1LrZQ1H7SJV5Nfd3Yua3umcNepGtOseTox+YkR++0zBhLSGH7Y4FuPw9G9XfEPZ6/
Xl7VQpNglptAYwvyAIZlyrAFqMq0VNQcz8AN29g79+kXesg/cOW06DUlnr5Vd+La3dXvwg3WZkuX
HB9JPsq2szLv2UCPxQZm5iZsU6X3MNvtYE5Em6rN5SWuWJHfnSModKxkxI2a0tJzKCCqjxYLL9tY
+lpHK5GLI8UEBFI2YiVmbVpbAf42NAi1G/CqamgrR+nT/82cdMaS0WjyLoc5Xf+R2z+gsQjw2eDR
9O2yna9irZwBHa9Lcvq0KRxNmV9hyTf3WUWt0ZsOKJrh8jzYGzS0wLty64TJ9xWz86T5mVmkHUiD
MB0FXtXTs9YihLQRA5aG4wYtTODeHxl50kaUcZOAVmE/rk82LJ3veUDSnCsFQFJLS3WpRkU8I2v0
qqz9etKvK8aemKgLiJ7fcjSZFXdlamopVEJ7wcISVdfGiNbpMpEJC92ecaGKMBiIMe/NjIG7NSnV
fe0071BAWOulL1qcZ/vRSofwmyz0ZLHe6JoMV0015jbmAbRk2mUi0T5JFinUb4wmyrcFICkrXYGF
vAD4EyAkwf6LZ4U83YtPXGYWSBP8kpr7it3YUbO97DMLpxzKvRgehswB+nQydE7BwLVjMMwPq1lW
bMxJpYHVdgMmEe1fly2d7SHYkzBBi/rHTCWAP6dfDQC5URMuK32j7z0ClVP2szUezOSHtUZuexZV
ZkuzYjfev0APyV+Lpay3tYqXPgeFaqr2gZ7sLFTMopVL4Mz1JTvSitLOZaiIYkW6DbFWlv1wgKwF
EVqY5e6HGRlXdbY2MLhmcv6cR3mcXQpUrCaYxCMDhGgBpY/dCAXiCpwJPyg0bS9/s+WdxJwgiIDI
OZnHCORmTmxRoimFbgm/rUXq8eTBzP450Zq30oRnzKUetHykQswEMSyiFjDU5W9mcaPkYYvaQulu
GpGsrGlxC49MSZdAWQ+uPegwNSogaiIeKdgmz69icA5l2cH85xk2aWVSfNQTnapuO28haOsyGl3H
Quwuf6XzZESyITliAW23xGDz7o2fpfU4aiBfGTxnvOrTq3YKMwEaJy+vd+iHK+boW8mLcB+t/h6N
KkzPP6/8mnkDT24h6ddIPpoSVlWqgV/TclA0XkO8zkNF0uOYE6+tazdqPaKGgEXScrMq1ns+bzAb
R00S2Eeg3NFMPT0gitVksdONJaa3yEeGNAL0g7cKiCAcLduOLkSfS0wFtZ+lmyMXjYq1TzH//2eL
B6Ej6rsEKkfydYjXwigSZSan1CzAzjCaDLrFkr2oFjoUhb5TMOfFi+ibYbXvhrpyMZ430bB6qMqj
8oKrigDqerr6Smfcyh2snos3UVpBRECR6RS+GTevkUv2dmVv6gGiwuOwic3sXYhyE1n9oS2gc3fZ
DZZCx/FPkY6ZGZk61MOxEeCrrWO6Ud1fOr1Rm/i/7PixIemAQRFUxZMchhq79vPsVXe2RK2hnvVs
obap4KnLOy+t73W6qkt9lm99bfd8dYKvW0VJ4XS7XVDV8sbFds81Eb3emNZPXX0AV3w6mJssvaPj
bUE2/2Vf/9qcw9vRDTAZOFmsgU1QVUzNhoD0JA+stBDbNk+GD+7W4vGyxaWLGwv931WeUd7xqWW5
gSQSdOfQRI8a3Nz2TZk8FW7po6QbXLZ2Tn7+takAIEKAAlmPrCGVg3ClYqqK/5s6Hp18VX0wjdyr
7WfH+p7OcmxQbzfeq+iO/TPR0alpGfXbDYqZOSNM980Qgm6kYCwodNTAs7UYueg5s7ycBb17JAmS
59jtoEwtgaWieqVR2I4+iW9QaQYX8RXm2uzJn9YI9hZDIxpQf2xKnmNPU15qFWxaUNrN7DBXDV+J
Dk4aKua11WynaGMpQaJ9W/mg8wGUQ+KxXaljmnBHYbkGu4CI+K27b/tb00Ig9HtxKBgmx/sgykM8
TwDmiKw1DMBiHMJbDD0qELeCAOX0vGhdOmZuYZSzjN8LEylIrCF8Q19zZU0ofv6fztZ5ZGn+JUcn
sx94rg4CliqwnNWUBjpPwlr5ZxprOOmcsoMweBYFORtA0/gAHhcNC1JQYrfTNPacGDGnNIzPTGMr
kIal7UONQ4cyNP4asqM6TVtoiqqUvkJKH1xAnttTsO83D5GxJt23tH/HpiT/1NGFiXW0Z1DWKNog
00G1ColLK6itNRLP8/f5vIdHq5Jc0gaxAOcFTFXldUc+iXtvgS6xOdD6B/paOkS9tVct2hH+VmWP
2oBB/e3lQ7EUU49+gFxcKQeMIwH9hTSh+lkUV6pz0IzUd8h9kax18+dtk93y2JSUE/AmMjo3jiu/
m+zfGX3NSoD7LR7UaMI4NQ25ka8sbskiNvjPtSjtLp2SuuDzhWEaP1PlOqs9Jao8Ovi6epPmawd8
yW3+WkM8PT12kdaMKalx/9tldZVU3a7uIiScvy5/sCUr7kz+C5l0UKLKmZWSWkrW8QjOWZp7t2Mv
rKZBw6PNZTOLx+3IjJQ16Q7NE82AGWSR131lhBNMJIO5awuyMqq28JUAvweqEsOLlgVYyum+gYPy
f13QdkW3ySPDDYRatIAk2Pdpr6iB2Q7Uw6Bou5JPzK8RySFNiCiB45rAviWTypQ1s2hR0ApdmER5
1FlhgxjV4StOODuZbAUqznhPIuw7gAueLm9q9KgqdDyMi+YVmklqchgnr4s+HXf0gFz2tLXB4PMW
JFjWUefGiD94c2eSrVOLTcVB8teolZ84tacDRJcz7rHJ9keGUpwwdy6ZNgkxvMxU9jrTPNuON2af
bPsJ5OaxuE1KzGFbYjNZ9rNaaZ7j5NvczcLUzYK6dP0MRNqX3W3BByx8Ax1ejSQEucHpT54y1BNy
RYMuj400OfcaZ2NFm4Z9xHoDPYEVa+dwkHksBaOt6AWgcA0ev1NzrYOCApnN2QVwNd8F8NxoR1nm
gz3tNLERbKuY/uUVLgRaxCEbJKBo7gHnKL0OzMpxjHwyKh+MDEESo8lnb6r4tnUOjZGsrG/h8MIB
XFyTYDOap29OlzcOIm+GGstDVz6oI+SrqZenP4v+4fKaFr6aCTA8ug6AbQPzPK/5KNGweakkGcea
hn5rEtTq6D4WzyTDC7Pf2Yj0/zdz8885Mldp7aTa8xYO8UvlUk9zb1N+R6OXUnCv+C+PKqwOoPS5
tQF1QGkXi7pJhk61Kh+kM7kDEe3eSzMt6Mhr4niduZ+qmyryLi9x6cvZ+Gw4AzgKoK09XWJMmDnQ
XFQ+b4MeZIdl/qscn4XarmzlgjeCzOCvHSm8x4ULBRINQcl0dhxMrZZnKgZ6N35er04BzZ4tB0Dc
U+DVIhgCQuftdE1jPLStkcCWrd0Pxr0y+ATlCGj7sZ57phvaWlDVYYvBrVTfOvzX5R1dOutwTpgG
GzD+yIJ5hWWnVjEOX07aqz+y5tM2Q8J3teurJgZZ2DYfVs7FHK3OVnxkUnJU2kdD2Vn4ihYEJabJ
fSr0NQDN4gc8MiFFMGrpozA5TCgNPTRmGypxE/I2uTGz/I3TcWW6e+nNdryL8uw1sfKudnrsot2I
ny29s3MVOm3xHSqKVxC6flJiJ3RR9u2N985Zy6yWnuIn1qVj4VZuP9YuVku7fdZsmhSMT/Wjwn5G
8atDD1X9BF3AVn+ujZVXx/mkBu7SI+9xpYOSKISUowPLbZMGSov+WU8PppXetVb10tV5OIrHUadb
JeZgwn8adQwC5yvhfHXzpbsj062xEjU2P2t+5tEDa0TQu36R3vHGz/m+nPBaf+vWBh8XY9HcVUYo
whCVnLiMY6wOpQGrVAvK/snu7iMRpuVKErZ0h4CB6f9ZMaSsOUsjVikmrJgGMiSGXCWctB0xP8k8
/fZ8ORgs5GIoG0E5ZSZxAfxCOjWJPZaGBsYv33VelDLbWvXr6CpPrQoezso6pCamp801AZIVo3Ix
Bww2miJ6GOUVKHFeIFaXouRAod+hHuw48aw1/bE5oErhBxBXNELBlgceMvmJAJCVG5MW+R8w3nVP
PNLuR8zeXd7KBe84MSIdDLOwiqgHr7s/Dfc96jhguoT0CbZv5aZaW4zk+4niaJVdz3ac75hZRWcB
HdY13s6FaIr0E8gVVDEAUJZdvWyARMzQqvPRWTXyV7faONMGwqYo1659nMV9O8p0pfW4BACISoWp
Orqb+K9GPNnxk9mvvKmWfA5EOvj4GLGZJ9hP71ynoxWJHKRKVUG9Ktu72gut3p1h8Mz+x4TpS8SM
f/cHpO4Y6MEVj5FD6WiNjZVDuQUWMXHrKX0ELYH4oIFtiuT/PFqD7P3IlFyzQM8hM5tsNgVCezAA
7RTyBo5Eb6qc+8uLOheH/TKFJ9QsOIeeoJThdqACq4fYrPyxb/OfZRRX351aU94F6eqnziaRuRmr
PAbtJM0P+TTZB2sEJfdW01y6byCoWnjEmCrtHtPVGtskE214oOoFX8k4FqIoGtkEYvWY70a7Sdr9
2hyGjo12hZwKoloktLp7E2REOTChekU90X5c3pilA4OpB4wCEGSpaNif+ldssZrXHezRvvGyCpPB
HwMSSEu9dxK6cv0trg1tXzTtUYk/a24oRlsxfV7b1LQaCGbpuCF2fdPGNXCWU32b5VWyw+JXRh6W
ntFQVUQLb5b6PH+x0VxvEhQ1a0DOrejVgWzEox0b2tOUDETzdZ73H8LSsx0xCvN3YzL3mztQvuk4
iAW9AT2fPYaozXc8WOLRA3+I8+ikmZltlcoQIrAaTumm5Vb2ZlLIrf0PaVe2G7cOLL9IgBZqe6W2
2TzeHTsvgu3E2vddX39LBu7NDEcYwucGOOclQHpINZvN7uqqTFMaOxZq6SuYFdQ7JCmQuKn4SrUf
DM+YaYPeFtSjWEC0X4JHZUgAfi6LN5ncyCZUMLT7Ur6X5dEOx11DHLQkr7vKyuc7s7kExJNXG9Hn
uidGU1pCiqZnOtvZ9L7UVdU0pS3guy3a+dctrnUfz0wyp3achmDUyWKydkSwchEPPN5LD1bSN6UE
krhyawY3qDO1lZuX96X5cv0HrC8ZZGZQSULMYNMMXLbgbEo7sCyKN2VhN+2D0aIvB45k9B7gDNet
reWoWO7/mWMTjAQjQ6Uv4avGIjCN8qYwj1O/7SpLwHTaIgDgay8lmP/Q5NH+jDVPw23thXVmn7ls
oKkKdoYAyw3mbQz56OgXOKkD0Zqi51DZjOprGcScNa9kBWcmmfgDzW40JZYdluX7sP8rQrew+7q+
rStX6JkJ5qIu+z6dRxG7GkJkuAA+Q5RcFe1VM9tks10vX9a5bnElqIL9ClQhChjSQIfH7KMwSOYw
KzPIjM3dZEAS1KBm/RH5ns79Zmum8P6HwAkB1Sp6EOeH0qwzjOIEQMKOwu8it1WI8RgJmOwyOs48
SM1KxoPJH8w2Ia+SzIuaBmnBpgOiHujgZuhi5gfkpk4cf/bV5vr2rfkhpkrwlkBsW5DFzLGXelHz
+1QqLdKpwC/nOulSSlIS2kPTFjOdGlEOKWTW84MmGO1gZzHGhewqGDMO9nzNPSWQ10KgAFKXFyOo
fRD6Rj7F8J0KQz4B+F0xQO8bOic3XvmK0MSQoNuAcVcJLn/+FUUiGq00JyUaqTQFo7IoP6JxaiYf
Co9BdO0wgCBDETE5hhI9y5/T55gyIqA+tAwwX+Yv5RRTsdmBWC8TRi8rwi0uPs7XXLydecUslHdg
9TQh3IjSzfniDKGuy0oqcP2KX2LiIaWlUhdRzOj3Y+Im5ltRvATKS5zzaFlXd/WfYZ15kY5ll4it
AsNE6K2qA9mBYMfmneq/y2lPq8GN/J1Zeeq8iUyrIXe1/hoFb3NxbLhMPiuFpNM9YCPC2E5Z32n4
KYJQWyqcd5AAJIIKrfge642l1Bs5OwSznU80EIBdtvx8/A+RFi9lgnEVXGYXkwe64isBUSr804bp
xOptGIIvpXjjfOy1xAS4voXGVUcOwrIHyHorZ74GKz26EYObyu9+5hmLI9duPO3quLc0veMs7bKu
sgheSP/kGpZjfJKaFJBOFtIMLC2BkLkk9/T5LfCPZPLaJnC6+l4WnwzlCxrh11d78VUZs0vAPDHb
1K1iZArAtGpcuAJqntr405R5sQDcFaQSwKoKMPS5hTqQAqVpMF+0wAsVyZH651jwiLDpkthKI960
2UWEhzm0GjC9i8MK/BFzcakzaOeNEHBvSTrgDrPillhN/LsQIk5QWNu5U0PMtd+Uah40OmZxSZk/
dnP+pHDfsRehe1kLSO119CLB5PY90nrycSLip4rRA9Mdtq8GBFYrUGVwwvZFesiYWFZ5YkIV27TK
vuWEhmeoZugRKBmJanUB4D53FQ/2svpxThbEOLmZmGIV+fg4U7KTgIQU9JIOBl4oPCgBzxDj1qMA
wGWfYOdifycZz316UzcPeri9fnjWvg90UzE7t0QKwmLux3g2Zm2ZGQpSA4yowltZVhhTyu+vm1nz
tAVqAg5ZGf+xNTQ/FNWZ6AgNRhKTvehLHQ1aKX6+buXypQJXABDdROubgPCeBQWJbaznwMtiPqMT
fneV4smCQgWQ705qQocxPAwNYqBhV1Ptml3gBDhSRhlYaWf8l2CIAXEFLRIkLRcUeUqpDZgywouh
nltC86gfaYKp0ZoUkGAorEEwQQIF8royok08W8WscX7BEpTOLvzvvfj3A5hjoZlVmunLKIwG+ZC8
cxN9n4OnBPLrQSY6wPJCjIpzEtdc9nTNzNlQ/QHv+wDoJbMe3aj9aCKvGBR7bj8433kJTNfWxpwN
NTenSJewtkmFpEUOntJyAJGFXu8CcMBTPCFtvf1Q5sRbkLCxjDxH4QFhV6+709Uy+TFJetkYlg1u
MJKWyh4ZMkqMv7P6WWkfU3jTAlaZEK/pOM2jtXiHGhEKU2D5BQqC2WVDmcIESugIqVK8CXSTmgWY
++PH1rBjICl7+/pmX+Rv3370zxyz11UBdRYB6sdWEM6/8qlyeqLtyg7thEXkUDK/rptb9SEVectC
N415XiYJxyhubKK8AbHIzrCnCr3M4yx68cRLBleXhXFJEJIsqG422Q+juehIBDtV9rgcir7yRimw
jerG4Gm0rZoyQeUEVI4I+ABzn5d1Fmp1XCEUiJIlBhtFsLPCnfz3SOEUWNdcYxlPV1UZnXbkLOdX
YTQZY9tBktuSWqdVbU2675NbURvQKz40Lee0r10dp8aWH3Ny70pRAvy3DmN53+ReH0sixcxRu5U7
peX4IM8Uk4AlyVyRTIIpZTjq02cq3EF2jGNjzfFA4IIMD3gZTAYzX0lqADgvYjhE2aEG26HbDBaP
UhaAjORYWl3NiaUlup1sXAztodksYCnAxJSgALPkH/v+7fo5Wgv/p8thzlFc9UTE5B6yYhLRCjRs
VUQlFZX0p2yqaDPeVpVz3eLqBpoEAEFQ0OCxzjgfLpugyyfM+Y/hkRRuKW4jkO7EHK/jWWG8Di84
sxsrWAEliElB+/EbRdBdJMm3aciDj1w2yqEEihOLxxrWg4C0fMmTLxUCNyjFBub3MyQLdQ5KJrOk
WpXSjnzpqbAF2bqM60fdBV0PERAJ+I+ac42vHOll7ERc4CVotrJHeizRBiyXn6CTL1l3AGQp1W1f
1FTUP0Fkz3HNlVC1jIMBXAfVQrRomIOGulIBOKmIBas9Co6CiwLUE9HGjSkU+yzAtN11nyHYQOYi
XzaW4D6DnPXFmOIs1WOnKPias6g5g2Y4kOW8bmHlsBmyTKBpstQBQR56/gkB2UqnGt0FoI9/l8ER
0BUapxzOfZ4NxidJGol6BpwdlGJrsCn+TnThIBmje30lK55/thLm2wxRoipBCU+oY1S/GysFJYjy
KLU6Z8eu28G4xvmOgVgG9TFQwFsi6Wkh3oYRpJNRjeZRvn1zt7AfHzUBwAbxP1NnSRVlSDhXSo1n
9VyD9pV29VQmNCSSafvSiL6XaRRh4WRdZTo+qJ624TAO27EBJ0QQKfmGRB2wk5OG2mQ6hIk9G9Xg
zWEYu7DW/c3FRIxojZLhndGafuYkdQwhwmicA51mU+IPTotTp286yOCK0F1rFCdJSxnQrXn85Q+z
+BYHTXAwo3L6PQap7t8nnay8EfTG7CIUILY5iHrgGamk/fGjZL7TUzmTbcHoc68sy3yg2hgMMTr6
ded7td/q/cGsEwGU2U0ihZ4UBOGvGqijX0JdKYqVF0X4Vk6GFFEh8LPcMlrgqqC6nLtDXMcm56iv
BRagaBcKB0AYMHrAfOYS12AmYcDbz0FHoXo10teSbMbqUBIH3bXrzrt2RE6tyefWgriLAOeGNQCe
KDDW6Gljdg/Fjetm1nz31Axz6zUJWKbMCWYk5Y+U3Sf+Q999Vlz15GVvWM9FJwqMb8hRTeRb56up
fTU0lVBD6l99lootZ55CbpMwBjHXXog9vbg1qztNu7++uLUXByhk/5ldVn9yHQ1tGKR4D4AHQPnT
9yotsoe0SajWOyqGMUVy2whOG1lCt+UYXvl65lIXR/gEtTCA0OeGjWpuBZO04HvXo09S/J57kHOp
90H/3EEwSAsmx8CDIEjU7dge5wTAXw2AzrDYTYruXf8tKzfU2U9h9qCtjRSit/gpZJA0dONVW1BB
YK604MIHMgNkWpxzspJIYeG4oSQgwEWMGp2v3df8PCLZkGHQSHssUmBZjDKx1Mw/dkLxBZ3RTTM1
jyXhUfF9M6MyTnZqmNUfVDMpGUAahAJ9MW99MUWyYwBT3wqkvcHY6TggBUrifTwDOLBLQsHfi+C9
iywgCcIvf1JEwWoTTYLIZtbfifIUb2LQVxSUCEkq06nz27cwUceXPoAYN41JWO3CoVd3kyimd2KM
CzkPeGKOay6MrBRdFlCKgsWQRa/Gwdy0YT9C10zoexTBuxvRaFREBfIGrH/i1HXyhIrMnZp6oBBR
KBQ7v6470OVUNSas8GwGa42IzwkahvMPqgeq3oxml1na9KyWohtK2Ys55LSP00cTbZHAEDGD1VtS
U1MpHO8iQP5bNXps5UfSxTe+9DRiIlVQeHyuK3sDvS6wLuo4Z2AtZPcGysoKqcUKIh85SOcqpZWt
SJ9vUVuifhE65SzSePoYobaQNp9+pT5e35i1Qw7mGyhtgh5UxIP/fF9IqIMzMxIhciNkvxSAMM1G
f9Gk9OfpBUg+lqoYyjB4K7D3zhCPmlrBradhphpEXxfNj9DLMMt9fT0rH3qpOIJoEqwUGBJg2z2N
hA6wZEwg8JHfRry8ySsgg7VkZ/OuF59J5/odBQmTUo00hRoImADTaBsGG1GxwKnF+TWXu7tU8lHW
gLgrLl2NyRHFFIykOFgox6mgfw+BsMGkH09JayVm4MshuKLNZaCkqy359skNIaQmEtwQ+ra2e3P7
tPx58Ci1dtbjRDch3Ww4me/lfQstNRUzGGAFxLlm2Z27sNeVscKNFEAgFyLgI4Cm8svYckAvl8+E
czNM0Ef6qFTNotcHLhY6kONk8riXLq+VxQLePQuVlYhu9/nGqekUSZkKC5i1dybxOZ/tJMeYzuz4
P+bD+44/eFaiAwgEFttN0rTZhysg/iRm3N61eQT57Tb7OTgJZk6jCbNnYPZQe62tIfxamW5fodU6
CRMobsLj7H/VTeROgBTSGe+JkVfDW9tM9K9wXeLSRJBnrsyi8CUFdJuIsHgyR/0NWqxLcuSP+zn5
MVByWeY/Wyx6MRqANguhP2wpcwtyBgPkZ3sl2hu818rqmlQFlTVg5ojM1iWTUENtG7AzMLS0VBIL
Cm6Ybjqm7e9c8DiB6zK9xJpObDGneOxJA+pU2MLjFTn5X1FCTr7R/MIi+seMAndE3EJx+/HpuuGV
NeIpZoJjA/oRWCKT5smmETU6KXJryL4CsMbKOW5mQsV4p5ux8x9socywEEwBPvd9GZ5GqqHOcnAI
5pYJZLpEPFn2xFLFREJH2583VCXMdqA3jZwD0Hg2fS3bqZKDqYKtxtNAQ5aYKIBJmFXh7N9K/+nc
EHPmSmWqtXSEoS7bJ+HNXHqj8kc2HBA05ui39/kePRdRfimKrdE4XcJ5IFymqjBP0MvDrYdBNbZW
lKtmGiAZBUmKOthC1lhtpFnD0g/VH3Pg92TlT8KbuV65Ac5sMveagmgmZwQ2Z5K6ZuxKmb/RlZ3a
8jpqvMUxQaWsWjUuxxoNeOBBwYyPRU0U5EySCrJD0luR6EbG23UnvXwjn20oO02Buxzi4jIWl+uo
ue3axp7J77kheORbY1xvf24NaakIQjA8scBwdX4HTaPY1yij4+FfRI4yVVZSHwRU+hKwVlTdQAGl
4SQlawf+1CLz8VS1w2yqDgoHQSq9ZgSQNLEGQ3OjMAMXLC87WbUm4wWLdosEYhUm8wNQJQ6TGuvD
4JM95TpVodURTYUtBy+5wHukX3w7wOOgf4lBtSXJRNJ1vpv+IA9910kC2q0WWK8lsB2GmgxQ540R
3+PFdv3bXWQoizXIu0ASAundxfUQRmrepD6sCeZ7kwXWQDgp0PdFdvYcZCwwl4IfkrYqYvQjNG/+
jDbp1p03fxVP2JUvkfXR08QCksjG5ro/Fj+BZU1HSAHmEMnRtxTGSajui0aPqlQXaC7iJYTqQ3ts
ipcYoLUEExAZJvOHH+vWMCaZj5dmoC7vZbhHMP1O0eXERFER0zx1S+m9NzB27XPO3kV6zhhkdlfu
5rbPUbel43g0ZFeBEroUedd95CJUMjaY69WfgznTQ9gIEZJ96FIOHQVUvSKctaz5Ih5XqNSg0Alv
ZOIIYP9NKEewU5dPqQISaZ6o0fpm/TPAhA0taac5KxYD4yMqEpJ0H46c9IC3BvP89LbqpMRJCxNG
CL5c0EDOhOdjHBPsDGYhgVwpW7apAQaPBC+iyfkO69sExgDwIUD4jTDZgD/KWo8hWqwhbhYYXl0/
yNrDdZ/6DmNsWNAw3IzqiAESSza3GbRQE7Qeq9CeZe8VU5MvKWj9PclLtrnXbLio4FUnPrHHLKrK
1U6US9jrXelReu1fZeshsXxoOdwdhoN80G3R023OImV87WuLZDyatHMSAmCGnQwSO6hUq67t2dz3
HVS1darpt+GiKgA4a9LYIo9Kc9VPgLMGGE9FHZClBJaCREv0GivW/ZsquzWan76hl7Bw8u8zpyno
+z4GWQaujkmziNI7k0HF+SbliWLw1sEcqUpTAnVaQlxRpzSTNr7IQwRcznedL4XF+takE+IhgAnU
OfTA/h3dz4d+8wmC3PAr36dUczO3fOaJ3nHNMolF5JvRPA4wa8rW9HCffYlWRDNkhPvh7ddkZ9tn
085UTu70/Yq9cEp8Ogmqkkgz2BdMJ3aCiF6SQGeTVjv1U/Ymz7ipvlr76S5O6XQb4iwEdk3jZ3HP
U829ROcvW31ifTkyJ5cyeN6BifBxJCaVzqFTvEDduKaj7wie/Cvk3FzfdFCXawW9C0o9QLCwmKMi
i6RiXlKA+FB9VS+yhXL4XttK3vgA1cddTYGj2Sci5fns6jIXRDG01PEHEsjnyzTieZyHEcsck4Jq
ql2izRAfa8VSpm2p2rF/rHj9z9XFgmcWQQ4UI6jHMjabxO+7UsBiswwk4KKTd7Ty8r36gFnAw+Ri
Mv9+2Ixe7PwY24BvemqYia1aU7VVL8JwYh5bkU7SEwFusVI318PpWiA4NcNEU3xL9AlkmBHlN8yv
oX/097qB1Vz11AIT0gTd92UfeE8MqFkVlXelS+5aSoNDE9gaNehzs8m9e2Wr3vHOxcr1pKCdKRJw
w6CQwQ6tyGMZqnM9CbRqniX0aiqQ4G9H3kTays0OK7gMFqgEZtKYgKPEmamm9Yw4R5wczZOwTtC+
5ol+r3wnFC0wFi6iKgkUChOwRb/WlS6HpHFsPpv6vRhyBvu+x5bPTjUqkOAAxuw+tJIWZaHzw9VL
lYrJ5iy09qNtWMHGvFWo4cW271a0daN94rT77J5YgTNarTW/3A2eetTw0shpdtfcItbsfYccj7MH
xrWtTAP7ObWuu9LFTjM/cdmjkzAXGlErANAbYnrkmAz7RHMU/6fHASbwDfHgBpUQhtaZbe4DTBeD
yDe0yvggpg9E4fz7y3Fid1lDT0cDME/TAUM5X4LQi0GUDUVotcqXVD8O7W4IXVBChRHH0IXvLws5
McTsVWD6OBcBhBhkTGcN/i7Sf5PU4ZLdyMvpZRf0nQspCrLaizOWzihLKkWHBdnay0hBPXvAsNvx
d2kDWGEFXnuIdr2VbUMaH9X79MHcZjYyAE94Khxe0+zijACyLqIDhqo9pvPRhTjfXCXLwW2WD6El
yV9tZHcYeLnugCubemZg2YwTB8zaWNKmCAZU/Xb23TDblkCk8nALKz6Crht8T0VbAJLujA8mfib5
artYqW5Sv6G5vFkoLowUHRX7+oJWTtSpKVb6WxrNQpFGmBrnO1J4XbPrDU5Gu7YaVEO+FSMx6s1e
2mkRkqFrFXwU8klK6Fjs/QbqY2ipJhyXX/v8p5aYGzOXtRn4IlgqoIkX5+hic8dxL94e8LBTE4yH
mbkhikVJsF+uLtOoobLj26XTBN4EZgbEzfnP9Q90+aRjLDIuF5jAOKUjLNaCu8gsUGJVVr4PDhVS
LfKpGhYPDH1ZuGZMMv7XCjOuCAKT3S4Xbkq0TK2/pjVa4iskBNSJSpkt2JN3faErnohKNfwdqEaA
S9jmYTsMfUIaFbyjqNAlz0Rz4poDiP5upjGxCjYweQTeAaIiap0fX0XQ5j4ftdDq7eoYUJ0aO/02
e4DenQX2nS/Nhrqb1dLkkB+/FGegR8DeIOKR0feBBh/X13v5YsAE6emPYbzVqLNGhYxjaE1WDJ1T
M7QJBvbt+UCs8KN1fDenY2UVtm/JVCuoz7nvV0LZmXnGkzGf5Rutj71Ilb8GoUGp0ip+KMDffn2d
l11oZp2MA8eLJlUzw9DkKDSjzbF2ZSd9AoPOQ7uRNrP33FvEhaCrQ+z2aHrmrtugOcOZPF1drgJe
BrySkMnrzL1rGIMJqhszxLSnHSuQOrA143bmcd2sRCB0i4F3BjEQWNHYUd4uUuRIm7vIUltgWp6i
7Pn6Zl6+RrCZpwaWH3ByAdUB6nlRCwPtZ4MgZ9J0G+0Dx9iGH/NRvFW9wMpCxzG30pZjee18nlq+
ODtRJVc9LDdOkdL+lXx13nwLuU7gnG+E39WhiXCv8zJ43oYyh6SXuzwEuUtklYnbZHdt+XV9WZdu
sQx3ozX9Xcy+SPeiEEKPTR0AdRrL7cb026NB5mbbFgDSVmPIg49dvoXQEFh6AugZIwIBb3T+/dJ0
LpOuR0EkVKzBAdofU3CtPbzP1LDbzKnp5Mb0JXlCySCw/ojo8nCO4xK7z0MgfgCGeBC/McNKCPMZ
iTEK0OHED+gjBJsl2pHb4G6g3CLB5Zc7N8SstCJxmsoRDKmP6QGo3JkCKV/uo21m/ZI/ZdcwKY9U
7RsTdW1xTExLsnxWGw02AV59EneiRd467Odf4zayANCl2QdP+GNtO7+lZSHGhKPHkr70ugyJ3GX2
TK1USmInD+3RvAMEUoxtKClSnwfUXfUgXJMmCMiAWLsg1hWnXouFOcQk6EGx423mDI7p4OZAdwSC
ZPFX8KTf9IY1Ud0ePztwFnEcaOUSXeB6/34A82EjU8N8tY4fkFHFFTZQQJUOxld7eP1juNNutIP9
uMd0ggMMd0HzffJEgCe0xN2xna3Kp8BlcH7R6hk++UHMV8cbaJzNOEJxYXK0BiyKtRshVcbQ/vVY
sfw7rHcBjodepYEsVmY7KU06d37XQTA7Gm+lsAHc1x3Ku05u3HJ4v25qza3AMQtiJjxFwdzM3FZJ
pQKBSWDKKDrzPsnF8X5Im/08JfWm6JvIkqfhQ2mmcZ9E4+d126sHV9RMHQzY0DZhx1yGQBmF2sB2
qohNvp47DW9qernx2Y0EFeDymMcoC+CX50EwiMFnlmsx4FUqZPUE5D56CwLx6FerT1YP5I4O9vL/
sKiTuMuEvVjporBsERmi6i4Gc3P7YyQyEHan/ChMltOkLRF7RYT8YTjeN/NnEb22UHeYEvDbz7wM
/cLjF2OmglF6jEWKGFE730D0ZYM67kDGgtc3MkNdIJjuy18LU38VUsBRr+/dirVFbResOUv+BDzJ
uTUx0sFTVsSVNRrZL6Ns+40cGbUT4iq77/2JB3y4SDRAoQg+sqXQBZDkxTELgz4yKjOpLBHj6LSr
EqjXSHJCxxYvkp+vDOTky2z4AjxiGeiiNOjNUKwrDAiUXljnTt732zHSN23XcPLPi1OFVS1jR7h4
4fHw/PNN7IYBJOsNTBlxu8n00Qv1xr6+mrWNw0wTwgVa80uP/tyEHwoi2jp5BYoI0AL2QfNHD4XO
lmf973VDl3V4LAZZNPYMhxgX0RK+TrLQCtlvWdZDBf0SKL2J3R6iGI7Z+9tS1D2xrY+JXO2kpHQl
nweEv4iMmBDDjAWuHwKGArzhGNOmMgVzAcIjsVOOQmo4UvFmjg+6/CLPXUbVDpxO1c+nu7FgTP8Q
pIki/IW95kHm3MVARFeW7E9O689O0aZbKetdrapv0HUF5VlDM0Gxs0z18imMOZ/24upZ7KP9AMgw
IIcKW5Wsu7xVKkWsrHLQgE8eJx3Dr/0R7M+hQ2Ihw/xfJznXv/KaO53YZJnPOqHHSUBVGBxdNjTw
fosgQspT6GlfN7MWXXSsaKlzAWRImMCZ6X2KDoFcWVFkeuIwflaSukHVfoOKknvd1CWmHtsIRBUa
4wiaeAkymUJUmymZgR62CogILxOjpCd2AAktKWrtBLr0RlfZWf+SgGCt7wPv/2meWaoxQmYoqGC+
6UbdyTIwnJNoQBJBIEoC3XsLN8gt8pYJL/HgQ1fjg2/UH5wfscIGBDQ4UGU4O2gnsI3KCJ0KaEGo
qCGF8Z2mQrR+AD+D6Vfv0iTvYl/xOijkdSGGDhCzOLiltY8NtUYVCAUJqvEic3pzo56M2tQrC5xI
N0MzPpTB/CAE4ms1m2/XF7rmviemvmPYSYxa5mQhgmLAVFt2djHl2W3cowqh1YQnebAW29EvwOQX
auAqHlfnMUmeWkOBiCJuLOgOKFX5NhD18/pqvisHZzkTXNcEEHCZRUeHhg3uGWZOkP3JJdiVtxUB
rgHJ4J8u2aSpQvPmNWy1vRY8T+XWHx8r6U9sllaV3gilm80bPffIBBUvpww8tXQHZXv9x11+VUzt
ArCHQR7kxRjnOF9/M6oBKfqotKTKlqWZdoC8TfJnbD78BzvfvRkQEILtgrngRrNXelCFl1aR+lQF
V3EMzFSq7EjO07NeXRGWtCTBgNCyTd9QKGt/iNLSmjDJ0M4POnmd/Nsx46T5l44DqVSUUsHyCqZX
YMnPN84cVTIYPjjm2iHVrEpoNcv3kfX/fNtwEtDCxoQLuKsZ92w6QW3qEGSLfTmmezD0CTdFLWu2
DIEsTHs1HHrky4O3UOViPn3pboHClvlKEpAk4+yDbqzWfSRtnad2uqUVvIR7be8ABEA6iqbrJYwb
2bySpAuOedQ3mf9HTl+v79oSjM8PHJYBoiqsBTPwSKnPv42ehP2kZX2J4XdbKamPmQwS7iVZRVth
S7q/162tr+afteXvT6KVJPmRkiawFg2qM4vBQUt5uKnlFF4s6P8ypwsJJSU1Kg1dpRJsQ5umc0PV
m0RLGDMv0iAXAbgU4PfXF7XiCbKCiusyxSahOsLEBWMMY7MfFTDiouFjzq4wizY4cK4buSz64OCY
IJFaGGIWemzG3/xxKCZwTYCtX81srRgt3RAwgRTjjRz/mmLtqS9e8JS1E/8e1Aqfk1juIY5Zm4pd
ybxxtkuOCObHyOffsRlATukvObhp3gszIm7rBJDlTnAb0db4lXfFvofIgjkLTjrcjOPEiSgrW44H
IcBpuIegjMy2l+URdYO4QN8gC4wnvNsCC7xhjZU0KS+ZWqIG404E6j6QFFqgFUgpzldalFIUYWao
hlo2wZip0MKBZvGu0oNPVetukwoUU9e/9De0mDWJHFwFqxeGBVGxPTeJxnxuDHpbW/lB/r1UTCPn
8y22wTnsJFbo1g7oN5xu8zxQld7/fIDQwCSmhIkRwNWRvrDJIzGEUJWHrraaiTY1DY753QyztuoE
N72lvCgpxavumD1tEirwMtfFb5ilgy0Iw3xLhx31IGa3A6T9glJA8US+KQ/AZeyMbWL9Kl6LbeLy
5MnWnBj0RCBjwHnAE4/tYoyKDzKkFvssPDbWvIEahgcy0u3sANixiTnXBdcaE/rCVA9mzcTSKkfb
BTsAom9TO4J0w+0b2ee8l9TK2xUH42RxjBPpZlpJUo/FTfdgT8EgHAVoIbV1L+bXo5c74uKrndha
0oyTqK5JMY5qB1vDrnM+UKzzuldI11NwI7njLS8NW4uEZ0tjLnqJdJgFXZbWvmJs8V3f97TfYYCL
0JIGj61XP99nvDN5+Zw4307mTZNDdmyQCtg07rNNaIMIzJ6s8GBSF82Nym4d4o7eG5SB3dx7uR4P
LlvjGK1AAWIpgOEtA9Dz+fYOqSk0Uw3b0qf5J3l3/RsZ/YzORXVg3hVbbnthJeSd2WM8VY06MSmX
z0lu8OS+hUotOrftawWUyxxQ+RbKMVZ6Y1g554pbubnP7DIu2w6TCTFO2O2s0gW75MeD6oki313X
1weJA8CbFwgr4z+pJJehZPaIcDvZ6/5mN4od2gA+WqZVO/17tH0Pd91+4g6nriQ/WN8/u4wPmTmG
uEg8QJXwNXlHlSGg/qH+qB3JGp08pc/3PBHSVYOoq0OozkQb7NuxTs6l2ipqLi+OMwjzAePi+zbn
8V8pqxH7xAbjLP2Mgew8wnUxWQTd7Ma5lbaTdfvw6gNRhy4J1Y/y9iZ6/qvR6Q34Lxq4XriPbHI0
n56Nn2diKkY5iQFCEBTN2ILdEKmREcsyTkrxVE4Pae5NvNOx8mRC2Q/Zngl87qJScn4YZ9VIKj9R
ayslow0ORkkGK4d/E/S8q3DV0PdAKl7BeGYwp0EoYqlIclKj0W1Nu2gzU/mNUPVegxjLQBu7Oojo
fc13ncjZxNWrAykmXrqKAewE2zsNSdVVzQQI3ej2xqa8C5B2ONqt4GHa8HpoW13jiaXl708cFLwL
GEAfYWkhWLQA/aJQhvwPJiDMg5qiAdQqewaiLu2DIcX3qvrnEHwivrKpoq3By1xWV7LwaqA9imSC
zSXqHAXrfoLnBcJByx/kCg1Da+Jpel92RXEVoKKE0yyB6hVH63zDEgNTp76u4er7HG0wHNLE052A
alvjEKZ0dtpdSI8DLTb+jb7liawuHsde83h3yOhmoToDPotz4+YUlmOlwyN1o7ubNGPTtaYbDYTz
xdYX+c+OwnBxZbMEEa8RdqYdhuh7xQI/lWBJHmLkw+CZzqzSUABsqXDCpeVqQsvF7nnqEN/NpcvV
gpAatQQZOalyvtouj0IpKeA42k3zbjwEeHQdQJxrT5+6W2/Cd2Wmyu/aCZ7EDXj5PiNI13E2YtWn
8OJYVAeBWGaxPElAMgjV4Bdk83YY73W/wjCAY0Bg4T8ckRM7TAifssqYihB2/ExxQ3AawcOeuzjD
+OHEaQ+tXfELS8f/LokJagubW2x0MDUJ9Y0m+e6gmnZRFZYs9S+19pnWJaYdOcnbagJ1apU5NUKb
K3Nfw+q8cKEkmJj5O0m0wqwx2oo62YJnBm2FFtQzhryVG+f69q7cwhiDM8G0sUBQMfZ/7kg1cv48
zn04kh5bEDyDcO/PP6CODjOQwCgNoGXFuCpgtKB/X+j9cymkE/QF9TfQ+kSzfX0ha/uIShR4R5aL
YSF2PV9JKQeATHRRY2XgZXLLW7L1XfVG/NM6vQOdCmgB8SyupN1nFpkvp8tTZzYgCwEaKwWKR74b
7syGAuzRbGoeYcLadzpdHZMW9nLSlcViK6qAjdStAXW96xu4EkDPVsMkgHLfzG0WwEJpblWwXAgN
RBF5W7a4ExO3zowwUTorR62rTeA2RE+7D+3OgeZk6gz24+Tpf66vZy1TwCwICCagb7X4BeN4c9ak
Yl3EGDT/xFfB5EtGcRGNtPa0m/mNY2wl00RWZwBHgalsmbDNyTGCtkOgpo0le+at6Mx73zWtEpNm
79DY87iI/1V3ODHHuF6llMqgZjkoJ3vFbiAeIRm8T7VSez1bEeNxiU/yGXo5DZjA7OGeeGFBY7fW
qeQZdmfS1lHulydJSf+HtOtakhvXkl/ECHrzSlu+2nerXxhSS6IBPUH79ZvUblxVobiFmLnzOIro
LAAHB4fHZJaH5Lf2wtlP3gIZawRNY63PBdA7p1xSS6cfvS864QNUg57Ln40T/7oPuPLZdbVaxjCF
sRPHusKGDtZDknlCYcsK1JBDu1A4Pb9rSGACQXsFug+h0Lms/CKsVMYR3l4sW2fK9w1IoUOkQH+W
iUt5UzS3zc2YtrpEYjyiLMj1LMhA0o+pYA87PdC888NZrOxqM9pRkNk7iD51duh1vILySpX3Gpsx
0LlpDJlawC4fe1uyLSc8k6D3fndo6dzcP7o1Q71cJmOoNYlksI1WraN+Fof4TDfCUXhsOSC8U2Ps
kXZ5nDQl1mPhFRukZRBRqSF8BoE+Hi/ZWnCHc1vmzMApjzZmZkEUWjGJROplQbMPypgIuSpo2Xvj
ttl8i/3ywzrKL/HTtE+RJCA/yMQJ7dZyWFc/gFksCFrbxhrwA8wQPffNR12elrHW8kub3AL0VcOX
qn7N7QlFXEVrbAiGc9Uabkea/hjv301gLmSTzx2ErJZNOKbb6VEPpL0ZjJhwFX/m295G65Pf2yM6
9CXMuia+gYG3OBjPlv1mbP9xA/T1b2EHdOq86cRpwm+ZIZHe649qyZHT+pPVYd9FfRGf0pEKAUEK
c+SkSeo5EZvW6ZGWQAgT5HZ3ihHDRDGyouoGc1Sb+UEMeHdnLfELxv2/wMxRFwJGi9sRwJgLnbci
vnVFdAlD6nbx8UnFbUle7v29hTLHKoABnTQ58Kgk2wMqF01oyxI4mi3vvldY/tAdIHbw3RQmMHaZ
ODNxcgzJacO9muyWWjXq1JrqK/HXfbzbgZ3FSP7uJFtyRatXmoIFvHU+o11b27/wguDWzg6CXle0
O9vk+QneCpeQ5OIhKUtQkUY6Vtilm6JyGxV1Hz/XMPNgV/lvgwe3Fh9ero8Jp0wNorQaXSwFfGCi
OzY/IvrA2cO1iPoSg3kbtbHOO00CBuY+ne5X+JLthc/U1k/KvyiLXp0W8za2VGlVKmHzaOeAcTWX
TlnPscBbEgTGIpg3MNNVGv3vjvnQj3PkXeHmAVp6KCyCbFsf3fAb+V19ur+Jf7I5t5YPejVMFoAK
gW0V1eqMUN3A0qxnfWfslXcL2ePWfuiRiwF1nF857/CcTobUrrgRXenbv0g3YW///gDmFIc6JUmR
4BQlaLnVBxD1x0ow8ujq1iJEVJvRwqyg3VL5s/sX5g/BQ0OYkQsE7ZcI0frctriDhotJ3+ykaiCV
inkRUC0wJh9bYyZ2JhaiB6iLOenPGBJ9p+RBcDMvC4Zt5N4/uvWo6QKQ2bkuNdMwtgCoIcCwp8F+
/ybb7fO0KTcD53Nv3UwusNgbUCOV14TAKj0x9HTwKhBbdEZb3VJU7G3dhrD2Q/jwVT1FHkXxihwU
SKVwfsXKIULxBewAqANAfPFPtu3iEAlpwqyWQaymo3hto+zq9trIE0Fa3jDmGDGvZaKLCL0qeOqY
Y1QNMtPUUlEiqhtX0IOGfKAld+4xoNKdY57++dqSzEXVEZjiUim+dst1pupzE6MRTc/E+Vmn9euE
I+UVbFc+pNE9iFICipdgxWCZCEA8Xs/4oMH7Gbnh6GZt7ka63YpvMv2gmWeOB+j+zjwa0ZU34BKV
fVTzGQpLbaeg0Fj+rDLtXW5kz2yLj/vXYAUFrVJ/d5CJSTrwfpVlhgbFIQHfsyrvqK7iW0zf3IdZ
MQuw5CJjvbBOo4TJhCJ1Gkpp0cfYQmQy/bo3IIZJoCZSFOW5bizzKVTr+iXJuGwfKw83GucQ5KFr
A60bLFc97eOwM6EQDTqcbWR6nfXQILxNjzX5hCQQIY/317ny6XIFxzxDaoTlGyrgmgm3XPSIUHlp
3SC/6Eow0/tgK9aP4U6QHuiwTHQcMV4lUq2qy5fy5Vxve3AXZhDBvo+wEkFeITDLMbJMq2I6YjkV
9K4LAiHGJzU/lu3o3gda27fLpTAXOR7wJpAUQLr42A4Yo4oqb673UpmDcu9fpLmvVsXYfKU301iK
KL92s1Cf85iMXifU0WM1W49iQWXO2lauGC7Y0ukNKp/lBb12UlPeqdWkAa63Hot82yQ/uQWCte1D
ZhkuUIXXRdftNURfkzGf5BmF7PIh0eyh2wwE0ujPfcEJeNbiLNCW/0Vi9m4Mocw5V0CagjDIf88+
3f+YUZQxPO1JfY4eqkCNkPW7bx1r3uMSlNlBsOlAZZMA1Ew3OdyT+GD0rtq5U/wU95zPw7VL9RcL
CcbrrTQ7ECnEJbDo+JwMO5NXJ1/74IdfX0IcNMGKUFu+BogKYw4lAr8+n0vTEb38OATjwrGPryU8
/AM+YCwXHzA8nrA1M7zEla9xpygekRAGbhIt8knvaZi5osCpsKyD/OepZD/MhjKzqnzAU4nPzYBU
CMKzcqeYPKGmNYMAS+zSHo7m8BtlqtCC6FqkYi2G+LvMNkP+NJfE7hsQeuNd/nHf+lZt/hKN8YIy
RHkoSYCGoQ79c+qItifQv6LolA1nMKMoijfCOh+oFGkOmFDLgwGx5S1mhVoPmsCJM2Z9u43TXHeH
hpoeJdXP+z9xrVKKZnkolWPSA5QfrKxAUirFlOsTjIrIXk/fO3x8d7HspqnlD/WXbICkDXyB0NNy
JLE/UmVS7aFGxqv7NpsPWdxsBUndoWp01kTwe1g8Ha/VPbz8gYz1jU0J0n4LP1A/jn4KKqVok+EL
TaVOuFGf822xi3GxA0w03d+Ztet8icvEo0NsyHWYoiZQkneqHnNeUmfNEi///oJ/EVSXaqoSVYW7
kHGrFPQM0t414l2aPoS9beWcquna9bpEW/79Aq2oeujiYlYIk7+fU7Pkzd80HrvX2pt/icFYu96Z
81BX2DEh81PyoiB/Q1x5erp/LmsVIwwbgNkL42XgUWK/nCHllY95hqXM8htIE52m3jYStUtkFLVA
b3cq2glqXtJjbW2XoMxptZZSm6EGKxz614y8aBm+lo8676tk1cXDtUOxDhrky9Te9TGp6GVJJqi7
OY2Lize75zZIDA+n5VXH0DOR8xts9YlXtlwzDkxrGyiIYWzuZkg2Mbo+l03s6FARL6lRgWv7t7nQ
OTWVNYu/hGFuspmboUhq2EdMg7l0caftfsakO/jIRZHYqsJ5kNct5WJdzBUWGr0dxD8GOVFnBHu9
ikExfEwcciV1h1I0wOgSn6FNZFt1z4k8eHvKGIwcQ7BeEbGnofiYdN9IFzQjR9B2LXa73E/GWATZ
KGeRwFiSMXvqTWgTmaCuNZqXJu49dBJxjm8td2pd4jH3Gw0C1Awz4CnPrrrLfONDgeTcc+vPzrRF
fdFvJ/f+XV82ickJWIYCdjLMIWKWlG1gQ2FMS9oQiHom/JrS4UeRqRyItXNCm/wy4YfP9BuWWiXJ
VDpYaIdS84eBnDLjRRR5HmvtoC4xlotx4XwVBNltXwDDkJ1xj3nfJ8FJPH07pPb82G37HZSJgvGb
9JPHXLS6OBN9I2DcR7MVW7DozSwySY74Q5tbP+xJYpdtZedhyEl03DIXIbGMkRx8a2mYcMCA6vUK
J82gkz4O4CN41oPSk76Ec4gb7USnOEGGzJVcNKoH4tbs7Hmy1Q+0Ae/ML/ErfjP9hHOiK8MPy4+B
ECcaC8DkzWaSaGJEOkTUKNoXNL/E1waIVKDAafjSCQOlqR2BPqk9KL+kbZTZRZAG+ivP1d1u/PVP
WAz74sQx1TU1oLYHg0e6s2RPRncd79Pm9kUCBAYJMQsH1k6QDlxD5K0q1WK5rLL62TW/LbW3E2Sy
+t/3r+Ct7V7DMLZLUG+PxRowGcQ/+h/isA3LYymP9iTy+FJW6msLFr5wkCxDVp4d8iMzGec4BFY0
pkHW/ZxVfU/l78jPO/pQ2RIEmdHcDoZ58ovqiWtM/dHSoC3RoMs8NX0hexgj8nJ//SuPyPWPYrye
CpXysBdr6uDbBdIjrSegy3vaTomr6B9zvTHFk8ITRFnM49rvAdNcaB3AfnQ7sSc21lQqMtJMuSk+
klx/zlKDE97ePsbXEMyylJgI41Q31JELxWtSZ5ACkbhCFW0nYReDuvf+Nq5eiIsVMdbadhYV4hZw
UEqzB0zvxVkLbvqaA7NqrRcwjLUOegXhuxAbpxNpE7V+maJ0oizDexhg2f6LJYEJA15GxrAT27kU
DX2c9pBXcSQUErUaXPjUw7D6fZBV87MgeAWmbBBciqw2jV40GR1zrKiRfsfoIkKmDoF1EjqQqbLz
1Il1W5Y390HXzM9CtyMmUpHxh+rItWsx5lGvTQ2HVeUYuG2UUzY0nGBizXtdQsjXEEINopQ6wbKE
JHUEzDFBpQKpcaV6vb+UNYO4xGFCwKQm2NUKOIVBENae8WE9o+Ue+rhU4NgDD4rx+bVcSqRVAUXk
wo1Nu2pktHI7DT1kydf9Vcm8E1qu28X70hREn3KRYvs2HagQZds80q3qWY58xsymA95YsA1L3hzs
zHP89Jo6r5Grufd/xJoHudxaxoOg3WLoRLpYZld4eeENc+kP6EfQpL0QuYLw8z7cmge5hGM8SA2O
jak0AYchpxdBnpHSwzRlXSFfcR9o1TSX9g50JeISsORVErIbitB11FFrf1agIHY0o+8zz1pWd+8C
hfFUlpVkOQZOqZPkwWD2GwHkTkm4H9vcq8yHqPPvL2qlzQxjLRd4TCa0qOvKAD87xRCqbf42Ijv/
UFzxUXnXcjvq7SpyhDe0QGzkU+1TzIdFz/d/wOrxKQrSbhikQMcUY7G9ogljPGG9QgrNnShxEtXR
eZIQq9fiAoQxyWjSY+HPpoZo1RPl96TjPTArrTjLeNAy17pwRktso/RMwAoyhtjHQjjX5UMRfWui
wBi/EvVn05/1dKdXx0gIiPjyL/bvAndZ+sWND8EWQeLlxrdz5EqQW9UMRET5032UxQrYwONydcwp
CU2f93MIlLo4qeUvdTrISKyhsBdVBURCMq/U/zHPyfV+Mkc2llVtITsFu2h3VvoNqodR+03jvdUr
d3rp+AUVBtqzETEzz0CPLMBMZaBUoeCkhuJnKBUR89xLCecVWEnhAOICijmoCCLBg1HgUwhKedaz
1NvzJjnOgXBUH5rGzrcg/Nhb3yROU86KO0EVDIlQJMRQZGFnlKpW6BSIplOHVkczHG0dQi9QhlWl
Egl1rys5qYeV23wFxyySKkMGBQTAVfIhF56kdCMJHFO8laEF38flkhhbHPVqMGsRGI32BPk/oQHf
0LHL3L6AUF/iSf1vqvqNuRfNx6bfa8VDm5yhk9DBscWc3V37pMRvMbG1KmYWDLYYLLUi1O0HgvW6
0Uk5dzjZ8rvqPCWH/kA38VPn54IdbhY6ZN3exa8tT+JiJbi4+gHMNSlCAZV8gh8whn44+lXsxta3
3jpVseHcdwHctTIPbVOLSZZogFIit043ooYpU/Vn7P8ih6/UT99LyU22EYhQi0NnJy9VAMrn+z+B
t1jmbTTNcjRqiLxCDtIdVFcFY1iTe0n0qaRv/x0S8ypmRjnRArpcDlh/+nBfZ7spe2qn5zDhPRzL
jWA86+UBst2pKhiR1LQBUiMfGvWTEk5AvdKVhKFBFc1kYHswF56J6weiVStIh6gZdabxrIVnzLiM
mV8r/lzsp9HF4pQohtgkT87nD+sYszAMleNSKCBdQzM087EQR21bgXWdOhZV3Ab+bQT9eRqk1LLl
wctMcA8RJ7L0TV7to/4oxHtoRE/aXldOg/ahD4/oQrPlCdJ/UUBCNy17D2TTg7gnsz+UrjHjy0ex
oUaSmuG+Cyc7MUevh/Y5LQSnhQx7XGHu6rvcBVmuO0Y+2RXZT83ZoKI/xo6FD6YI/PM8D7hiozIU
fSSwBSEUuBEuREIGrZ2zhjgAHhAdsqV1JMSxRK/WGve+ka749isoxtmWgzrTTF6gkkOiu20MRjto
2YJDH9TcFcezr4JhWhH1Ffx3Q/wezUOX5QrAMlBmj/nsi4JuU+lDGA5ld0or6t9f3MrLvAD9B49x
bF07gXpMAh4R3kQMsSjyS9Tq/tx593F462K8mgSumarVl3VpIbQXc9+Uv0otUOY4qAxza868DpgV
QGWhRVp6vxaFCibkEOTYDGXd7Byp8cSo2ibz50SPQlGfE8n75yPlSELImKhDAha5cvb5zwsDtHCR
1TmyFjpT9TqhvBzr/lBwrGPl3b/CYUyxkpRYbcGg6BTWeSTHTHpJeo5LXnGUVxDMs6/MipWg2NY5
NFShvDs4Ok/ncXURYBhFghHuCl0A155SnhU9KmJslhp37xSK5X0VPxUpJ2ZYXccFymIfFwF7L5mC
nohAAbeeraDztSw3902atw7G46dCbMnoPOqcOv9V1VC+Ra4LadL/CoSdpFa1UolwQdABAEktqm0H
U4Xn5VSnOXvFcvaYOfr61BIrETvtHPeyi/k99/461pLLGDH8z6n/YaG4OI+mITXVwDGDkfr5mOgH
aPo5QwnOuklxq6Q45BTFgHjAx7gIHjvDqyG4O8aSG/eFrQ1iEA7PlPDqBMsRMY/n1Y9inESBliFq
CdjdvHs1y+d6OkXRHvTVfXSUiNd3nCbDFWd7Bbecw8UepKHYF6m82GQyBH1i2ULynslBSDiVV955
Mne46y2zrazlDpP0oWvqfV683D9OHgLzbJR1ZJmjCIRB/QiLQKYSx+7XEq9Xe8V4CT3JZgzBYK8y
TXwx0xTi2fMAlmVrehh7wbOI6Y9JadP2yYrIfwvOOI84mjEyMIS4EOJLHjZ2jEvenfP5odV3Y2qB
jWVfCDIHddUYkfXC04+aA0barq2jbUw9UoUYElTwWGHhJWqKVh/HGEEd+V1/Eumv+2e4Zo1/lOyR
Z0b/k8rssDmqbTVawOus/nfelC8jcmGdVLiiwt1QeeWiXWIxGzpQcB7UJMEI7gFN2E2Efrnqu3EM
n1/lp+ar5DSzrTQtYZIZCsLa/y2Ncc1mqGYQJAdc/yWekjfjmZymX7UFVQfwtiueq23ftEfuYMLS
Ych6kwtUloe4MmTo2GdAxdepN/xG67x2VLdg9YjtiscOxjk8VsrPlKpSLEZgodDpFqA8nwuHpE8m
j7Rw7ZG7XNNysBcuK9ZSDMqkwMkVa6tn6j4eIEE08RJEPBjGEXdS3Cg5XWA00TGHXYrsGi9rv0J+
cGUVGuN+J3Mypm4BEUB8ZwbNR/pSHCS32Jcf6nOq2wnHDa++eZebx9xosNmIPVkOqS3eou9Q/P2k
4B0TvCToHbSNCr+qvfyC5kfrMXu7f7d5+8n4Z/jNrEkaICvK12C+yUpr1+LrfQzu8hgH0k9EEsTF
NvSjgnbAT8mm+2SnFW43YEnlx7wbH4irVbYcmLzPbY5D0RiHgldbj8ca2KiLo2NKOqsoxNs6Bu0j
75uItgKDEyOttN/oYFWXtYUC9w851fVNCKc8sSoqYda2SvBtf86zHUm9THEx/u8m6fNUH4tw03VB
PblCfUpJwNnu5Uv+2r0sPwBN3OgWR2Ga/aKBomxkZYWKkbWhsUmPLsxKcybRxtmCIyvFAHCse3Po
5ZXHQTaW3bwHzdyc0ozMBA0DoOfU92j5o00OBqENGbYJOQrWOS8PTf1RKkFjvFkQe5ITWyg9Rfwl
Sd91fKNotjiSR2vhbYlET6FeMhzNOtzMPXGM6gVZEln4yMvGtarUbkF1SJvPMRYdSs8RaI3VaqPI
MQqU217FQCDSF+2hnQkKNZ8m6EkFqjrj5EvyJgWNab7V6l0pFF49bAshCNOtXsw2RYOnGehT0PTP
ZDyGylmLCkjyRm5e/IwgTJWDxhFRRY6+uPkhS8+F7Oqyj4bDCjQAxTnNt+nkixTxavGWo/s73KTG
xrTeyupRocgIQCZ6esygZSMR12w2Rv1sUj8nil31B03fpdGjXh4EEFgZ7xYK/vOBNPtSgRIM2Rrl
U06Cov0eDi+omxTWs9FvSt02poAo5wL3R+xBEJV8tdBbo+dh9iHm4yWgZM8/xPZbaSQOSiI2giKi
H2PTUaXXIn0Wyu/K1LoWhtMRsFA9wnaB4K1Wd63gWsmXXGqOGn0Tp1OenoUKxLoopMg9+vRNH+bn
pOVrWIOv2J/pbwqlBusghmeksfr21SQ/hgZCTPWhh4ABhcQwCDet0SG9H6leK7ZboasPNJoCTT5n
ymCLpRmY5APdQn6eeLnFqzutVNfAdYauTUyviSgLscQiuRaFjRZ3SzOOI22NbeNT0KYkdnZoMYZr
iw/K0XhtPFjYM6bzJk7gtgaPGVII+1gSWrjR8HXtGupMK7tGBnx6yFzZGRxIzZ4b8B7a78/6IXKL
3RcKR++txxsNWJlPRIr+Apm5mHo56UaDR+1Pe1Doybvant+j2s4RujpPhmccIfl4mDbx1nArNw2E
0RZd6N1yHMSKf7j6GctzdBkl9G1JI2hnOvJCRQLo0NUDOOMBPAyvhY0XzjUOxP6wft4Hvo2CrpfP
PHN9RcxJNFAvGyM3zj8r2Wuryu4U3vqW38/4v6v1MS+dSPKhNjTUr3I7P6mOso99gnXWbh9A/3Df
bjqHl1JaKWRdr4154fIYzPLUxJ7mb7Udbwu/VkHogPyj+50eT1mgOQMnbOatkomaM6UBTflixoa1
U7QgHE+KsLl/YGuv6MVOYrSQsRTQS+ukAUaqRz9EbTOLxbZKW7sdvqPi5FrZ+J0Osg1Sc2JDU8KZ
JMg+JP0jIbwvzD9Me///oaJod/1TLCuTK2spySMYfLRiaIQV29Qlp9D9QYLRnZ/wqkGKrbBb37R7
6G5SZ3B3Wmo/39+TGyOGPhKE7sCVvBAZ62zT+SDEUybKIcKoCYKTGDas4Vxb48ht3b85XwD9od1F
4z5cOCsqamVzVunQ8UDiDXR8emFXgqfI/v3V3J4wg8LcSblX5mxsgdIktonBHsRndpkGxSZ8LreK
U4x2ieIVj96XtzbmhhaYSjCiOh0coXyk6Uul+YPk3F/Z8ieu7IVZGHMhkbEUWrHDwoRUFLcZqfN3
WVD01BvLqTwaXZr9Frp05OQx16wD/OigmoHYN/o2GCslKdpk+jkbUA4MRJDdiZi6aPay8nF/cbef
zH9W9xeH+dCbVRm6GOjxdizEda40+noQ7eRvguVEB/O5eKr22pFsNafldULefpYtyOB6Qq+lsrB4
M0cXGbM1WAkBSfEWt25riPY7JhM8JWi3qYcojcepywVkDrKL6i5pOgDqR2h+IzMcWI72aHwOIICO
d+aJm464SQwwK2Qcq6BNxWDEAKw1MNeUTg82F7tBpOYXDlfG9rZwf432J7N28Rh3RVb2kwi00ZXO
ZtB/QQW1BcOms3yfzYF+bhEYQQX9O6xp2vDerdWLiG8BCFFAll5kS/WTVJaFPOcDGqvQ0tpvhiWL
pem8kGv1Wijgf8bgHPRC2CKCTk2jsrCtCLY66LuK0HMVDvWu+hE+GB7Ey+ZT/hD5lCd4vm47oO1A
6WIJ9dhHAzNWXaSbwEVh6Ut9RGO9H7rZD/kF84ROfe5+cK7lcu1unM4FHnMtNUHOaByXIIqV0clC
qY3+UycJWld0BxDm4OuPs7O3/QeL+VwgMsGs0YWZngtYofkZQd8JeWq/8IUevHZQn4KgwHkC2ZKw
TUGz9BsSFp/VTjjwqPaXsPVm1RgTBR+mhZ1mewCbrGrNUlmcUXZQpd8mT8RkfZEXAIwLQGfZkEcU
vpyOOrq8SxsqsE4qmk9Fh/bUrrLQ74JSfpPZ6aQiBR3b4Ygi9xBvoiqFCJ9my3oIpZD6PFTDlpiK
LQ3Ns6n1SPUJCe8D4zbMX87k4ucyDqQnoKwW5eV107f65yLCW+p+/FxtnirwaJpfuT8PbrpTdqMj
6e7oTO7zP+6Auf4JFhO4KYI6NpmGHQOVbS1+Ct2jmUDi6R1CaxwLXD38hWdwyXLgY455D9Jeq5O0
hf+aUesq5uo0jmLAuVar7gNjR5IJjYyFIuQ69hsLA5+ni0cGT5MGorpTd/K1vQI6mW/Ujl60HTQI
0CPpN/59YB4u872Whg1REgpcK5G3ajUfUKV2onLyYh7V1vou/l3h4qcvXoE+nbSZRkAyrfckeVMT
7/5KlhvCXlF0uaDlBc0DCFqZuMRoqzgaohomGWlBi6RH+AB1w6EIoDF8ynntHmuruURj3GCuV3Pc
ZkCbrPcu8hfB4vvL4QEwBqEbiTZKC4BuPqvST0iH3v/7a8HjH/ZyfP2gUcdgbrAkT4qi983g9MaP
VoPictAmPqZZrIgTpa7G3xdIJnNRyxHcvwYBUqKIPbTzYmScSXrMo59RSPxIVtBcmlG36K33ISlA
V1TQN7HHNINmlqcwazkWf9uxC8cBBhco0ixan2jrvjbEKVJrpS/we8hvUJFYLkVTUQs+1BOalJAQ
oSLnK3btioEREvOEoPxGBw3jPtREUc24bgcnCkE0YRwqJcd0jVe27v0TvQl0FrU1afmSMqDqBJ2d
63X1eQr6m7qC8jDkdWaX1I94je9D3CaWFgxosOoahF9F9DtdYxi0FqpebKFW/zmeU7xSQe/7td1v
0PNsORi98kALPIFBPXd5bfjr2LoJdjTI98qg+77GNvVmlBKTZg7ZpJ09Phfg6o0hBd8iCekIyH1Y
v2bdmY+RP852u+dG6av7+xefpVFCYaFS1BH4yK08Yri8wTyj6c5OGQzednaG2JWcZ85+39zSZb8v
MJkzTcY+7dBhA9F78PhuE5vsoFNc2j+IU3+hmQ3iFx7YNN+rI+91vb0ly9cPhD5NfAcZkLNmrLaS
yw752QhZpeTdCB0x2db9ZoQKohnZpfDQd8QFp3Whi2gDD+6v+ubCMNBMLFTRUaKJAmjZGLej5A2S
7o3908zltV5u+tWTwQAxFkUTWQqLGUAQhvrZ+PNHvlO3yhHTbxrEdxLEXRyne8uucY3I2lBKWzXN
RCCC31L9LDejm56nY/TUbzI7PyJYQtBePIp+8orI1thVnJ29rZAx+Iw9FSk0BhMd+PFWOFvP0Vu2
rd+QYzqYL1PkQe8SQrVO/SKfZoHjOm5vz5U9GcyDKWV0GKkUEwRRma2T97iofCpw1rcc2J0DNRjX
3oTJkLYDljeDp7TokMWTq6fWQoaHim8RSCHyJZM18ARBbnMVzLYuj/lFbDNiXQTz/TjWoD+I6QYp
Jif5NVk2Co+LuNG4k/emb7nKy/2bsrqpSzMh6NAsEQJ617jV0BJxVrGpYQYVpTRoyrdQ4+zp6m1E
XIWHC9MSFut25TrqhX7BqC0dX8+a9YvM0pkKU7WBfgDncV5d0F8w9n70lkJASgOwWPmlgZAdjScR
r4PgtpNnOa0LEOYSGDF6JnUMvDqqcAhVt9cPqdF7BZQqGnnXYkqu+kL57/5JcXaRNf84na1JCoGJ
OLtwmyw9aj2Yc4hVCh5Ge/t/HAtcL5ExjFwMi9Eo0WgtKo9x+FCjp4YXAfOOirH52Erj2YgSHJX5
w1RtBXVRI+L4y/WLBaF0cN1JMkhDlx9xcbE09Kerg4Z1aNZRkEBPdyxVm+L1VzZhttWSF0OInAhJ
h8ivtbOaueiakCmvtr8YxI1bufgVy+Fe/AqobFWTMeBXjM1WVGwZcgRy4xnkezyeQX1rD6guxVBx
54Vbq0ZzgWtc48ZowJKqFrhT+izrjkw2c5W4esLxIqsXAjAgE5MXiUY2RdbOXaoVIXAEFWKmKtYh
6c0mDEsXou2jHU+5U4uSK7TKLm446eTFTNi9BZMdyOagYa5AzuR6jbWSJgicS5hRNKG8U3sk42UA
l226gVjm5yGyDPUpVl+rTkDUI8lYHqnNnWqAB1ZE5WRUPiGtu414b/zt4AXcCyQ2/w8OInvXKxox
yFxOMpr/MyhmGL+qUXIj1MbbpwoCdE3RuHHp58WwRcD4z33MJTCzlegubic5AnCRQstL0bdR0viG
HD71EVfSc3mub/YUIwFLeyAYddjwMOvaEXJGwDLbPLJRYoEA/GwXWuZOOr7cqtFb/n/TKiciZRsY
nzubHJKR9Y2++A1MnFh3Ay2yAb9BMNLwpTGEYZ/rheCmc4nvTLGS3EGI5iAazWlXJXJzzscmoKY5
8Dpx1jdDg6aSpOigTGK8lBRnOfRM8ENEPXVC6vYdmjG+BOoTDQ0ISI1BWAubhHaTkech11wEamig
ADQx6Qe23GtjkyfLyge9xh4knyZBf8ZPC/q4mnPfstZ8PfJ9II4xIR+HfME1SiqMilBWzRJnaLtO
LzdxhyT69OM+ym2mADdHF0HktbCYGCLrC4ysSiQzRRgl93CxY2i+FQbkIjVaoYDfZfJrqCh+SvPQ
Cc3hx1iVH21rPNZqaDlSrryGVFU43mnVNWLIDwOUYB1CixPjgvtMwMPUgBKVYBA7VMKnxEDWe64d
YaDQRU4e1S73tDH3Ip6K9mqsvhCaqSAjkoDPHi1q/L0iZICuHhp9DJJG/ZFNxM7p0yxRV4riXybB
Z6H12mPmva++0RSv0NDI21YjCNRkW7e+3T+h5Uaxtx7ngo4zSB4gFGQ8zGS0dU0nOOtkTHekf8yV
Kcg0xQ5Rmi+L3g8Jj5l2zb4vEZnPhqq3smkCJaNTpXNtKwjXWjH7lmjU0YSS4z/XrPwSi7FySaDz
KA/AIoimrSGxjeqtGjghzdpjdAmyvIcXsUSjgfZEsgAywT+maW0nUSBYuxAf8jwq+7WvoUsoxoDK
jHZxGVfg2qUyOj49K7ON5DMkkSvjOw/K32DS5vjkdUgVfQNgdwc7yfLvF6tLhyohvY7ViWENpNRp
iLydLBSGdOsU6q2t5WcizJy+1j9DJzd2CTFGyHIvsTublsrCTkddCv5JDZJ31ZlsfMYeyqNiZ85e
8CYn3FqH0cWgipsfK3e2wxdIz6rbcZe8hB/1T5VzxmsxjYEJTk3WZTTOa4whgSRam2IJThn5IhCk
mqck4sZsq8YK3kNLBokD4ifGMZVFPmtQroJLflSfJL/cRV5vodIi+1oQ+cStBhsiu/ev/5rtLocK
An+Qg4IM5vp0ywq5g7KlCDB0Y6oe8qkfcpfAa2puklWDk0ZUe2rb0uCRfq4tFhriGlDBNw8O5Gvg
psrx1qN12cmnM1F8WkDNhxclrnkaE6lYE9TsaGll52VFOg5Fog3E6brvwnyK4tfEetVN//4W/g9p
X9Yjqa50+4uQABtjXhlyqqx57hfU3XWKeTAz/Ppv0brndKYTJdr7PmxpS6XOwFM4HLFircWRQPgA
S6YhJyx70MkcxhTXKQ4Ij57btnuLq9Dm/eRdN7OYvuO4R2fFWh0cjpKnbizfD9QBLU2pdWuEHktu
+hzo0W3VPqiGV2gewUOJHbXu5brhxfGd2JX8dThobdiH0+xDkZ9N4j0RT0W2plWxdA+djk7aiHEQ
TUHWYxZDk5ZORcz/zEZ3VkRzRy9zcxOVreaKPF8hp1i2a+ClBPpB3MmSezP6XJC6weimKAOegN90
JnPHCeR2kB7LNWXD2Pf1+VxyJfAg/7VIpceE32RRR3IVrqQIwHBzZ7Vr9fXFEOfUhLRV8MKjggUw
wVH6K1ucLC8MHoL+vWRoZt7pkFeDwuT1YS3dEwBjaJAhnnnG5Yn0jdKop9jANukKjxuffV6AkLN3
SdfcRSDGbGh2VPtx//9lVZ5Mivs96TpY5cP9VN7H7YMevlXKQ013QGgIurJbls7CySDlgoxFrDZR
CMz18XOR3oSEgkl5xZ8s7chTG9J5K0CHzAIdNmiCshrEnGlo60oK1QB3bLzp3+TnTs1JB2/MeDIK
FebM8Geag6Nr8Kp2ZZUuIS1UB3MJ7nFs+5lWRzJCkqARNQIJpx3TNAKOvgs+IafLfkdTYm2sQsuf
h4Ind+DGrkA1WgXKfZarDOWQJOiPoUjTmwbdcmsCawvLiesc9X8wYxsqCiPnlxDPrahs8L6eRRJ8
qEVBq4l3a3qeS6cR7AFUxZMa4QM6xc+tVCAyLkiHRGHfC+OocKE/BJlxkw6g4keBbzt2eu8ihrtF
aWi0w7iYnOuHZGmYoAJEmxCqowzwN+kDTFTSsxSPWZ8/c/pQ8J22Clpa2LXs1IbkckhXTrmFnLnT
gO0tSSaPNoXdT6pr+pXXRMpRb0w77NABpUFRl1hOknW2mms2lB12Y566A9GBo/9hIid4ffQLUcDZ
l0nniZuQYq/nxGkVeBZ561ucoUOwVuFa8OrY3JxR9JxDQkdOuLEurZFGwKtSr76T6iWsXq+PYun3
CWgzZ4pAxACy52EF3vDMxO9DCxR0q7mDC/+6hcV9Cj4DdIzh842LkCyYhN8YAR4XBbuxmt1Qe7xw
UvOTok0GvNtDj5TLSiF9KT+AfNNfm/O2OnldVKHBtM6CeAh5tjQb3Ry2ZtNPoCXvQCIbv9VHy6Ur
ud+l0wD6AUj8gfwCszn//cRkytAFSIv5uaYcU7ZV8Ghb1ddduAzZqY15T57YqDTVB5HXPCzhaipy
RO6U3frRqwotdt1u10LQSzwm/CvqH0ALaggML7ihIFZlavWA50nrdK76OkR2Z6MM4nDIjEVHfq+i
gq/cNOAgXgO1LM7mLLYLYuD5hSjF8XU9BrNwBPIH2oGGh3L4wVd7HGc3LL0FAVz/a0PaJFAqpG0e
4GGkbk072gWe/ukf2421DW32BKq0lQzR8pAYPDbyVjOq5HzxMkGjMJwwJK7hVvjdZ7djs2ICaJyl
MeE9DeUhvBxwps+NNNCzGZNIiZ1UicSrivvpF4T9ujfKs3LXlr7+I61za+9HsXJn5nFziDMt82Io
yez8Qg33QVw1n3Tw1Z8iLvydqgXTJlYM9OXgQUe2RRf4myHQ24PKpg7yh2Y+fSYj2thYMKTYHgNV
S1sRHJRbY9zeNlGKPVKz0onqVr+tR1O5rwQAibbKx2krNBH81GMtvWVZWz76ZT0caRw1D6lStchK
haUFJENmDZuoBUFXoOq/+JS0sYdeQl+3dVyzL20bRbgVuujOMCtw+kZGFE9OSYACASuDWXN7Ksb6
rWEJ3WLi+idcKcFeM4TmocMsnOy25XQXluCTQ2lKVMeIkPnL0H7XcctwddHmOViEwhj9bUW/Ecyo
NmreW+g4Bxx7h1JBv2d+FgWOOoXkNUgnfugZRDfROpiTyENH91ii402lR71E913QW0Nsl7VaQ7Ya
k7jpM7RiGtWkfA4a8Ku7roV+R4umHWsTsy7aZpPFPrImBOZAVZWXGFfcj8nn/n1d9tRTtJC0kJqi
JLWjxhypS9KAdh5w1No7mSCLPgQDu0mzVvuJ1lr9P7SI1IfeTGM0lWkR3pS+nqWukhfpe5YwtO0H
VpF+5b4xHGKiZG+x1nX7ItdAp9SP2S3+eYtePZ47TWqSW18ZNRRgSbjngx7f6pEh3KqYIC0qUBZ6
t4TOHvs8sGLbaisCaWLK037jZ0GQbtsy1PcF2Iof0SsgNugzsdBdQ8h4UPq8/2F2oeqZSoWiEleK
YNtrVAWUJjLSB9CT13epL2J0zVpzmGMNwXOQZPlTkU+scOMyLPdtIcRnQFmIIrtW9T9pFyuVnWrj
ZBz0MG0+4sRUNjFaSw5+q5KXvC2Jv6d9Eu3aRJ8etZ7kaIQcDUfxFfPRMIW/RxetgdI9RQ3fE63w
NZvlKJ44NE7GbpvW9fCYlt0IAcbU8o+9oWQ75ivtzo9KBUTigyh+5QDqvBDMS2iLsFKeA82oczc3
u/SliOnwrAeN9sMqrdgJUgtU2XEZ5y856cRPI0Xm0dZzQMjtMAnFe9Gn1qNvgfbIzktCtq1Csxve
DwBotN2wSYu6f9HFqFd2oFTF99D1g6cB8fCiswja2ylHUdnO9GIoPbQIh88k8eNjFhkhZIHxfn3R
R13ZFH5LQlst1BTst/7Qv5EqAJd3mlWWnfeM3fTgD7sLSIMDXKjGgFMEzq0wK7ubvk/UTxBSQycy
ERSfbnA/c8euMO+yCokvW8Mu2ws/UuA6WJWM2wg6TwdaKcnDGE8t5BVoKPYCjVeb3GiQVzcmCLrV
jTEcFcReX8Dh9q8luFn2GU8tANpQLEDfaejlwShCt6yK6mfA/fAO3rB1lSobf5mZDnZWShQ8IfMh
RLtSCXjaNI7BTdRFeN1ZI/O3AFVnzwPc9UaNa33ueqDBvrBKseGEJ7e0LOInxR/DHQuJgeOQlDhI
LGy8gOQDGmqnblNMLPlEx6hi0zFsvWxMzF2vmh0oFgOjc6tqhASeoum12JigYNzQ0QStJBW9F8U5
9YouMfptyVhlOTyjBhQ8iFZbdl9EonF1YEpD5C0qwFeMEsocdkdJ7rVm1BDHDMzEY1qSgn2EIJWa
14MywYUZ1ehMNZ1KsI3VyXfIcqiVDoVo3kRh+d5IqvLTpH6z68I02Yw0rT9JoDQ7ASprp1LaxqvM
qgTFDiY9zJXpnWqt+t3ThNummRSPgImZx6BBk6zJ+bTXsBFf20wBIu16SLkYes+JMRX3N95ZcnBg
qLU/1rhJM8sTAi3XqT0Kl4PV7bqdpRvbgJI7nlkAW8OJnV+mvR7jbZkgciX+QVf+A6UPnq6kwddM
zPH5SUSnGiM6vwaYaPmz1UV2W7nquFJ1XLMx//3ERpFUHThbEJny4lskXlLcD+XT9ZlaXpG/M3UR
mPIWlxGGUcJVCOOdFz98YFertfTu0nPldEWklY80PQyYATt5ezDIa9z980QMO/19KSSEIl9v+RRT
JTJPhKlTG28af7s+V2vLIcWBcaKTLi0xhqY+xO17ZT0n/uN1EyvT9OdJdrLilp+bTKtgQqcfYSqw
q/4pmxseBpBbNUzkN/B/ck1hVNtkVEGL42TaIRogbBDZqr/2iFuKz0+NSIvRkbQ31QZG2GP2U9wF
d9NOcZjbbvoOnXXlT3V3fdYWX42nBqWVSVJAVmeyH3RmabjbHqbdQ3cD6NUD2b5arnpce+QsBetg
75w7Z6FTA4LY84OpckUXVgM/NmbAe/QPXHlsjduA3wOdfH1olx3D80vu5F0gZSsITYeqT/AuMGxA
WDfVR7O/772AO2wbPzDXhKqC3X80B2Zb2/I7d3BFvFLN3vVIrHjXv2UJjXH2LdKww0gZE8L92OnI
0xRtVMBBNPNTt97nnjsMXYEY8bih3ea63aVDAYiyBeQ7qkMXj1lwzYeFNiMGlXorhsxOq2pllhef
5ycWJGcetKUeWDNc0GrHH6X2BR4w21J9mxFUvKLfIBR9oM2abvtifgX6W5D7ACLC0OSSVx3XpNbi
P0urg3vTNpB42EEuB2Io99Gv63O4akw6k6I243ZQYCzhyK1Fe6PbtDj83NhE4W6I3n36FYvvFaPz
5pQf6qcjlM5lUcVI/mcwCkkgsqu+sgPSyg79rbroYN7mryvm5jFcmsNjwwBfM+p80iVDVSECX5nB
JY/Vkbjp/lfkBLeNbWZ25OgP/qbeowjB74L7tWrV0gYCLut/lqXZtaopDPx5i1bpptyn38FR/V29
xauMQH8EP68NUZrR3EoivwphCKy+oPx620zbyAadv01t9pXdGk/hLzz37tDCzO6qV75yThazFEDw
gOUMtMMA80lZihqPOp2WWNDb4qm55w+0BKmVQJjloGfbiX8UD+MNHtWWm73/m7U9sSz5QcMKCyuc
t1LzwQ37HmGxtmUuMe3iNw/tcVPZkVvfRL/ibZeDj2XF+uJGPrEueb5IIUqOwDl2BDrh7WB3r5l2
+ta7aETdRpu1PpSl6wUAC+jUIoadcRbn10tUhylaPbHIhX8XRXbPNk257etbf620tBTRnBqS/F43
VqPVzQBfpXppqw8S7Ft1ZcssOe9TE/MnnEQ0scB2jWbXOpn7IQNwQSP/IqRBmR31JEIsyMlLR6Kw
kLXTZ5yi1d/0I5qUPMtYSRHPUbB86k6KGTJAXquzWtU6lAyUiR97nh6aKHG1InJIvCYAvbT2p6GF
tCQCz9AwD+fQQt1StP5W3KbscUq2heWubOq5zHMxKgMEX4BdQKFD1lmP08xgXQZT/mN8b2oe7p/u
AHUS3SNf/tN1Y0s7beYp/n+25MBW10pf5CBDdzrN5fRuopuu/zexs0mQxUcBYeYnOt9p1cD0VPMB
poMegmGBpnNNKWNxF/w1IHMtpnlTMB7OJZ3uNe83LLwp/C0jK8Hs4kwBwoxWQqrhP+nAmGqUi7qd
SwXmtg82ikhsNGFfX42lkYCQBd2tQDmAyF1yMEU5cXTSAjoShrmdAUvERjuFhl/sXbezhFFhp4ak
3awqcUWzZjZUN+URCeHkkCMh6ZlNXT+YFbrOqg6CLR1Ds6Gq1S6bjE3KIuK0NFqLt5ZOFopxePUA
gQqxOenuShsyFZOOR4KZbFQdjVjhU6DeNOi8G7QVtNqS0zs1JV1WeakLBAswNTftROSxD9egTMsW
GMD0CHSYJoc6JE0zM57LLE29LYs70q0cpsUdggL1f39fDmhySMZUA35f5F9xG7tBjkynZXokKlfc
0FLD3B9WCxAcqgCpyB1d2IiAbICr2eEdc9G4g2hU2RhBZpfIN4OWGVhr09aDyAuS4oimpLsRefup
bpHVBkME+ufJpNpRb+1a7a71LSStV+Zidhyyn5xpN/77gdImbrqindp5LlrlnbOHkB2y0AtBxdUc
BGgC1wCWi1N/Yk5yAKgXINiJUN1KgPeoowYMk6OjF7sAyd3rx3PJ1ZwObP6Sk7s5t2JDSUcMLEbH
AnltlDtVXfEAi/uUQwMK4TjKq/I+7ZV8locCnjDWj2Gioea+Cm5anq+/JqStOrKCooCB+QLHtXDC
zGnv8k3ggc7bZfftXnHz7+ilfV6lA10bmnTfdJMZgsMQdtHBFt01D7pio/Bif6lH3VXQKFyC5Ov6
ei16sL+TKfNhRHlqFUBnAvEXqU5av9TmJk8/0vqoZGvdZZemiKGjUYiB3tDAwkmb0J866GlRE2GI
BjJ0P1FdZRoOPCqOg9J85dFayLvwPp0NcnTtUXTQQwbzfC+OZmgOAee4XBWQeNEaXDOkPVoQNTKn
0a2EhfAuw23YbyuarCWs5h8/P+EwDqQmlMXJDKmQjA9TAjGlSUH3FwC2Va/uFNXamGrhABexgczS
6wQSkqisbFRgujJYKf5ebiRYt6g2f4FJLnpLcmgQTZlvoQMu+NVDRVBHVej6xrk8ImjpnxsMQJGE
fJVcXE67YAAhgg8X63s03AvtZkDJIf+4bmVxDU/NSNeexVpFVVACctQ30CIGr+QXikiuzm4pCDC3
141d+q7zIUkhzJCHGsApsNWBenPALSvuLb7ivBZgarOR+RlmMkTIRDoFdTVFU1UHqZMbwyZJ29IO
AktzzEYbt42VAIIONLGbFsDbD3Ez3EGZGMGM1huHOmsfu2Ya175onkJpp6IVSwP9FNDnaMuSvmiK
e9THAZpzRhQEgP9AIV+z/ba7MQVzfB0ssFZ5Z3KyHQ3/NjSDx1CsZNqXPAP2K3jTUMAxgHM+P6gk
8kGvVcbAH+rfqWnaGb/zVeWhtfptUQzu9VVeSDliBaCHq5rgfIHmqmytq9M6NuAWSs1HW2YGABBK
hV4oCvHZRSwGLYt63wSTeQdU+W3MFRO9YcnKAf2zztKso7gAXCDR4J80uRXON3g4dD7KCkPJIPPG
uwwCswHL6Iti4QXYJCCyta0hycObSggcsihOAMnSEOruTTOuXgaSIFnaKCb9ybuAuACNggVI0Cw5
qGLMQy+Z8Et23bD6pbAizS39cq6X5s3oBRPLXnXWgLCgKbQXtaHKt8hrsbViRX8zfFDmps2YuXFI
we0T0exNaX0/tANUVh/aoBr+sT4ItKc1PBowE2CRBD7hfAeokal2o4asQadPrtL79jD88KdoxWfN
O/l8zs+tzF7zJDjxrTwzyhRWIlCfxs8tmnWSNbznpV+EDVw7SMBCQRj5lnMbZZUV/gQeQJDk2fkE
uQcwX7SaHYa6c30fXx6ac0NSjJJYeeNrJgwNIJWmyu9A3IKSeapssZYsvwxW8RxAWwoaZWbWHzma
VtBEZ6FpO3Wi3jPy+y5yG/O5K+5wVBKw4GQrJcr5w89XCX5AA0O4qaIFgcnNc8kw9650eepwPXjM
dPMhN343XekmWgVYG9kMxdf1mVz0CHPuceanBE+MnDWPO0b71izA0TJ6Fn+EYl3evufmS9j9bK3H
SHcp7ptVhsPL3YhxYqdA3AkCyRcUg32qjwaaF1NwwAAJqc3Nvsk9q+jKdC6PDt2AM8cVqgJyf2Tc
NG3VU4yuAIl2kv2qR9vyb0BoGgwOp55uHrqstss10PflrsHwQJoEpVYLREZygovTxvRZJkD607xO
7fNQHoIYby07UV7VaqdFK5f3Ql6AGEjRoAQ541eZ/CxowTyT6UGVOrR5Rew6gBIqcaHw2CS2GX+Q
1Algld3xNXaUpVDr1K50DmMdSdyeY5xQFd5G5rDrxzWO38ujjqHpFPgGjeH8ye0/VdM3egpMlhPE
u7Lei343iswxGFC00z92keempHgrKQJm8gKmeIBu94DtuJHaapZurh+5tRFJ/j6IRzFVIcz4GrXL
4WFIPkBa7/jjVwigz3VbS/4E3HjoQ7bgUKgc3xhtqNVQUsVNSxDKPFmxZVvGY+U/t2rlsHwlvLgU
1abgXoInATkBAVRbdiaaUDpRkTnAC+0JgkJW+QyZ6SD2FPFY+28W3yr0tg1+jgUYG3ck+a7Lu9CE
Cm+85d2NCgFgBcTn5XM67XLmRvlaynFp6k+/T9qvTNQkMQIEHkDTxqrdoc5hPpL6VxOthDgLhSXM
BHrbkQ5E2xUg6+dXIal4rYUGZqKaZQ+ibTo+pH9wbnaTPAo2uqFG7KTJvbSAZ09/lATZTycVvw1y
SIa3nAMdBRVI9jisssvN+0u+Y04/TdrmrV4SY5gnQWQ3AC9g8j30CVaxS6yXONuw2O2SXQHOhyBz
8zVu6SXHz1BcACQX8TZa48/nRYg49HmXpM4E1HuBVn9I1PVrLCBL7vfUyBynnMQ6CZSzcrA64HbR
PpvGNpqtmW1I+NIbUEO419eYvy7DHqz1yZjmXXdiTojRCKIR5pgRO5zZlNwNBJC9tWfn0u4FyAt0
PgzRFRpqzu20o4ItV8DbkqSDQOi+mp5CPFuo9jNNV07ygt/AdYkm+rkShP5OaZlMH7C/iMIUVFFY
ANFlE2W64j5APwlxAAu67qUW1uvMmrRefawHqTLAGrofJ4G+FlC5RyFKsLqd0R+ABPZNsOIYF/bh
mUlpzWKD6rnRwaReEU9tWrcvbtW1jbGwYGdGJHcz9THYQisYCfrMhjIu4mBMKyjV3U6sRDr64orN
VBNISqDRWOZMzPKYpnSc5zB9joZ9jxQamCHB1GgEHs1fohjKI91XnX9BuM8HbRmpIAzMbKJuIAEX
Rfsm2FR+6mqtV/W6M6Qtuok2iCgSsHGE9731zy9B9MH8/VxpauAf21yP8PsV6stWFUDjc2uKX73C
PXMtxF2bmnn7nZzPivetNc1Rii9+FYZbK+8R2RCrsZNwr45eFW1KcrQ0Ty8eGiSjR/C56U+W8ZFm
UDZdu4KWkiAnI4dcwPnXgIzB71UVX2NhmgE8CMBr5RiJatcddG4C2+8/2mrYGsZDDu1mqMJcP2sL
zgrm0eTM8NhE0ChNBnC2pB7m0NQXD4P1okN0TC8Ow5re9+L5+mvmT5XiZM6VyVesOoKZvP6Iqt4N
yl0OpZnrY1nyG6fZG8lvlANIpjuO7A3h+278D+teQI06mgcR/Cr4JlqlHF7Ia4IdAo9BkCLNXf1S
5NZZUzj0moG3EpiFoQ2fRq9m4aX+YaCTPVjvBCmVBiHOyjAXeDxxpjk6DJEw0cFuInvjTBkrv2Ap
tEvqt/Zn5pFfxA2/IEwPibU9SHKCr9Au3ptbfrPGW72wjjBt4jk6v58gony+W5OqET4Ki7gIph3n
btZsu8H7x6toaoBr/WnhtLhcNy8zs4QMGDpwmYichm+Yug2JzVVmG5ELXxQX/xh+QE4NysVzpgMt
Xg4+tg2I7VO0TkzRfmqPMVnJgy/N3cnA/jxOT85ApwYBpxnQ+ByUa9xEMmmw67UzsGZEP18gs2yN
PIfndsIesb3vEHACr6FcF+4xE3kdSFcgJYGdIF2WCVOmjCTYfyBWPNZFi7a7+KbpI6/IwCXXxSvz
tuCvz8xJd0Ok4AmhqNhzqf6VCFSDILWQKh6oyDjmcq30u2ZNcoiV0YJaKYc1nblV/DMG/zutdgNU
7/THpP2+vtcXrmlkrpD2ALcxXrN4KknLZaSWaEDq7dyUR2CrNuh12Y6Hao9m0D0Y618jh94Hx9yO
75QflV145TY+unA4du2tiV1e7pzzT5GmWVV9lrcmQFhmLfDYAINAZ+fFyj1/ed3ACNr8kBAE1RfK
sOfjNaYMlaBhxhDWqU1bV6DDJTOfTGV/fWIvrwLYIah3o+jFQDslzWs8BYVaRrCjad8J6uroCBXv
OvrtO4Cmzd4JjZUXHpkP1vkz6tyiNH14V4Ma1odFcv8DyKWP2nsG3/C29V5+W/b0ET39zmovcmoH
3Qxlg3bR6Fja6aF4DjaTRzyk9rZrBZbLc3r+SdJWTtW+0ECShMn2vSrfddahbj7Rurfaf7tQmjq1
BOT2+bKC97Ts83kbT5QRJHl9P9qYjQ/NZRLHm8gCMq2EHu0XDVnwFGo83LLWSl6ur/kC1+X5V0ib
Sx21oO9nbl4oFeHV4IWO5TW/UtV+GF303bkRjs2NsjNXHkeL0wxCn7ndH48xuRfdrywonarIPjfi
tgaQI9Ufufk5GK6oVjzh4q4+sSQFOJkRq1U+57mTHsJataMIhmZKkPOiUbN/7+gjXWPuXDyvJxal
c8SpT0eNwCLgUkXvTbqJcsS9X/6LShTW7m/VQ+YzoUOYg9gHhlTTiZhjaLXdQSMRuYCq/fbpkxq9
DNadtia6u7x2f4st0sYFxU8cMNAwOkRzYwiPgsuEWZA+9NQ1jsNF9/p3gHIRXAsqVmcFLCnUM9Lb
fnrQxo+VAzB/7YUPOrEhXf6aopRmO8OXa5D/a4WXIZndTJAk8CPb6F672FbGfbdGz78wMqZh24Nk
h8z5LWmPxCEJOp5EiO3jo6k9pMZH9s8jDmQPT0xIzhUEpyzuR+Sokvyh0R+q7lUUzjTe6+2KG19I
WZ5bknzmILimokSIh+hH8pM6VQ55nu4tgFZccCR3NuQkqB3+PCDmua8PJLa/v9Ufayxhf9jWpHVE
shQFQNyTlOlyYXzkeK8NUB/D7WWT1kaD9gGN56mdvBXb9CYPHejwfg/1Zk2nZeE0nNmV/ItokaQ0
O9iF9EeqPkODmkPSCg49Hnf/fKuemZI2De1QCiohCe/w9LtRPhj4p5yihBhRe6uJNy2+hdbDyrtp
wZedmZQ2UapQmkN2Hi9tkJ9pH5O6raxjvlbrmX/l2tpJGwgSyvU0cgzM0r7G7if6aX3rSYRPabTz
9ZUsz+KIQJOrg790zqFKD1C17esQvcSo8yBR0KEqF9Vojj6SNUbexRN+YoeeX+9J3+kkaWAnmO51
w/XLl24tVpl/Qp42bPiZ/hUjMeSALW94WOg+0KK+XtiF+r2qYrhsAB1OfFYxu4BjE47sgDmlGING
wOamP0/GGqH3ogkoD82VKQC7ZJBVEmpGj0HPXuqrKJ8Y+CGvn5ql9UabxP8MSP49bDR9mPIsdYzs
UUUxXU/uzfQpXJN1WFruUzPStqpi0eGmwjjCej/lb6awY3/l/C95mlMT0o4KgzoIhwQj4cWbEn1a
4DBDC38CctZ0jQB1cVVmsiCwWwKWLJNh8YT2Wq2ivmZER9qUTp2JlWVZsyANJkGwUhRzVRmdqwR5
oHKtQWJxQU6GMP/9JHNQNSVyeBZgAAo4FekLGQcnXqNVXbTBQRBJkdXRcQzPbQT+lItkQAm+GO4V
xeXFkWTf17fvQvjKUOf5n4l5e58MI61AKkNLmCjHO1A1tCAbAp6rvBUKKFgEqB6slYVZ8sU66BtB
LQPROVO+R4FuQB8DQdYxHDeC1a4OLpMUWu7sCP8s+njF3OKmPjEnja8BsNjs51Qur469tovMN5O4
Y7Ur1xCVy2v1d1zS5dl3XHTRBEPt8INBti/6YazRNi2OBUUsiAbQuVIsXWNcWJmlmkjIk/KlL1+j
cE8DQPGe43gl4loxJLOlgYO8zTIBx6+Ouy57QdSalk4HXBb7x5QCCKX+jkgm9Ax0DmAhAG8OC9+V
tLCrKgJB2coWWPTQlgWpu1kGAGDi8y2ulnoaR928xYlNwSJRcVdt3/y1jtpFj3NiRtppWhPHWhjA
jK4+KsqHUNzrJ3XpQT9zQGGJ+dz5/adqcXJUi5jFuT8DBcSEjn8lvOFx4pJI32lhf6P2d0OeA0ui
58LOrXqlvWOhJIIsgQFxMfBzzPJN0vaOwQ5k8maCK7rTbrItUr6uqtgo3G7JYPsekGTDismFLolz
k1JsCE/RiriGSX2b76Onl3wf1Lb2bkEUq/xG9mAb3mmP2g/iKG6l2MrX9ele2jUEYQ8oGwE7xQPu
fNc0JLOg/oHDNvD7IkltI971CjBf++tmltwGcBhz/IDMLCjIz82EDVQGao4TUGhb3f9PN96P5lr+
eQFihZn8a0Ru4wKVTCsyE0ZaIPQLMGXzWx+kdubWMhwN9dz8Kba29RpfyNKBOLUqpX6CkaBoO1ut
85sIVIglfb8+d4tLZOIg4GyrFvAz53NX6d1UTiUORDMorHWoGddbMvo6WE/NhIFMvVWtbOUUzr8p
x8QEyEmU3QFSv6DxHMgEWRcGm+Dlz0eb8j7u7LpUhAM6G741el13S/B83iqNj9zeCHne64Ne3DB/
By3TvaKAXCd8HrQofmYm+IY+23Zz3cSypzmxIa2c6DtflBNsaGwPYne7rwyATx7S5mFCirj2Xej7
qLp33erSpUPg2QDzBokNSuTnq5mmCidtCqMUoVRKPIFD54PdXUnf9Hwl1F3cOXOFEBl+ZPllFQI1
I21nWS1KZlXkTnHugTpI2OhBRpxomCv3z+KKnRibP+bEb09FnvqD6HCblg+gPGv612SN/XBx7qy5
CxR4RpQupJOgBKGZQjUECybyrUgU2+Q/8bB2DFaggm6sDGjxDPy1JjflCCYaYGAwoDGizyH/nKqP
wJoeQVd7o+YcsQK6BEDIcX17XN5AuL5VMCuDPxbYNbBznk9jEettiqikcPJxM9D73rA7C4DyqXO6
xFbbW/iyln9z8PhA+c8Fad7KB1ws42yfI4CYy7saJC/P7YMMm0AeowMsTj/00W8qHsNg5c65BIme
2bjI2Y+m4Rusgo3aoo+63tpZS51B/Q1S6SNg9zsS5T8gqfsZt4qtt9q+TBrn+jRfhOfSF0hHXwOL
G0s5vmAGWVqANtT1XRk2N6wZXAPR+RitdszON+mZS4VJKHxCBwt+9bLhQaRzp4BGC5CpAPi/VYy+
+minwK9tdeybp9DoykehKka20Y2yrW3fMIPgqAU02Zll0ZFNm1L1EFsc4iXXJ+PiBsOXzREXkjkz
sFVu/GBDVwwFAf26ERtbNMJvStDn/QsTDE1YaNZYQH92DKR9Jq58pwfTo9A5Oq3XJFQvnN08ClMz
GbJFc/wrRTJqOwprQgnaKbNsB+U7WxmOVaTbVuivuPAlS1RDyyNgaXj8XsxXEaeJjtw9IGlgkekD
t7AORvEYrF0Vi3Zm7RqYgGiDnJjiKac1sBhYl0y90dTfYEHZ1YMKGXFDWRnS4pFEtI0AauZvQ/x7
fux1hZQ0BGMc0LB3fv86gNxODXcamu6z4l4pXll70xqHrHsN2QoGYukonlqW4t8u16sorNICr7Bb
U9xq+V7XFMcgd2b4qk0rN+JljIhdYgCDj+cFQfMjkw5+TMMgG9WicEoACGihP43di9WVXhAUmzJu
7Ib0t6oKTU2FH2rN/7x+DJbGCmousLLNBXfwV5zPctQ2RisGUNWgbvw2QgheL8jGirkTVuoHNutN
E9CVw708Yo7spo6OYCRBpHOhDCMJ/QAjHhLjZdDVA+hB3UFD527CgiPTentMrINaEsfwvzLK1nbW
kndhmGugNVCmhBTl+ZiJH2pm1+C0FPWRl3ZT73lfO4KD9bnfccvj1tbyN+BbzWJnMNDLsrbkF6Up
LDkg4DMKHK9iCMmdf0BlRX79f5xdyY7juBL8IgHal6skb2W79q3rInR3dVHULlHU9vUvVIdpmxZM
9BvMnAaodFJkMpkZGcFVBIY+2Wk5WJgsjKEqXzFig61ss3FnRsdBRsSw9KU9LDYGkAC5RrZ3bnSi
Danj+YLBwF9ySNsm9wdoYR1R23iaOL2F6tnPLvVaCWXKUsjwMKRg4vGMyrwIktKMpsio3paBWaMK
wCHraI93dOh90AZLOgAXyRiyA8QmzLXimeyBTuDcw6gyG9UpMUrbWb89xjcYX4QcN/NBn7Zz0AS/
fnIuk/XZHBpSHkw5Dvrd5+Y4dIJ4Ok8nIPV5GkzTd/U8KNV0pbk1KHTuO08NOh6tiSarrS2s6Zll
4VMqpZ3UvQLLLLrvwZHWFg2ydbLGiIjsrM7nX8gRYAqXlwnZMGxXYU0V8OBqXo740E7GjUkTHzf/
IVZIaFTNKs1NTCTE69J9nEBRMvX2hqmySfRFZ2do9zyoMY9rny9zMdEaozRwdlI+WuvIFMwktY8s
KSQJwcL5AHLcRoUPYBwN0k/ndribRwxnEmmuxm8at1shVAN2p/1Winar5MMOj4mNZAst7lhAF/Gm
xVjgBd2cCVLWwgWrcpCCJa3cUutGI5tmVjhcFe42nsLcebOUQ+Gt9eRFwbO37beWc8dlJa5F310P
D2vc3ngHChGRG94QKyN+RxKHeboxjWfHOrpNFKTx3sus9XW3F7/oX2tiVaQbxpomNeJ/AWXFVn2r
WRwOA+Z9ZCFvaXl16BhjYTEkhSra+SeNMEnXcz6VoLJtg0qhQeLxx0KrIJ6SPg5e83Ddr6WUBU9B
kO+jXofpdzGuM3VQqWlqJbCAo080EFmzdcpV36yORR4k1Sqij1HxSl0KBfTn68YXLrUz28JFnna9
pjagacYkMAkmUDRrcSvZrvMJEGMBnuweFLuwYwF5PV/OjlVV7EazMAOQ6G7CA0sdkQXS3XVPLik2
ZxELXM4qRoRc1xNBrxY3rc6EMGDAGq/cUBKDQ97MMfPpEi/srCHbYBjsmDg2jAPMxkZAVWMyIjEk
1ouCy2YHJsBREgkX9hI+rIr/AEtHtBfCENDUZj46eCyVKeN2gEdQdHDjdCpCT8+Q2zuNke4tJUpk
pDXz2RNWHR0HpGiQtFXBJjQnEydVDJumNi9RXpg1RPTmFvKcoQ4CTOiqgJv7Z87CtpN9gIWgf2ZS
+NCUF17fDTDpuENYVy9eowYqVClNUG5jOAJDDy2YrDEp5We6usk8L+gjXQLvupwSm3fB/C+UR1SQ
1gvxOB+RpCUch6kxQPydoRiWEr+2Pjuj3ZtqHkC1Zm2YPz1qo3bUbEzeACFSbGl+D6HjbWq1fkSh
Z2nTfeTam3imTKmkBd6lUwcKNWemnZsZx4Rd0TGekNHDqSs6F9ncDU/fk8hHpyti5CUxq51J3zUG
6LvdP4NBf50kjd+ospHvpYOJ4zgP06JSA0LK8y2CA4AR+QmJDzUUkKqZ2rBtrLwIDNZInkbLlvDO
dIF3xhtQ2Bka4LAZn0sGialvXS3esi5b2ZkjiTRLN4SD0ecZ+O7hZSLcR4NqKInV5FXgxqgMsi1N
P2lZrs1clsMt7HQ0YfHKBLMuXj/iyhUjtZI2qaughBKBvoqpmq8ttWmRuCnAiLmj86ZxTdvmmMQ8
MIdpB0hGaHuzqLqg1jwiuUEW/MZTV8M8AfqZ+GcOQidnHW+xrkmmpgDrzvhOM/TklObYKurOZbKB
ucX0FUNsMw8W4Gqg+Di3VSoVsFYRGhOs8Tt6iMpPrnzp7cox3y19g3ImmsPXA/tlYwlH+tTk7P6J
ezThZeekMDkGWti8oSDy+Cutfbxtfb7HKKh/fxP/Ab9H4IS5JJwsrOyZaWFlx7hqmJd0VZAUP2ow
GumZ34x3vSGTolu4Js7szJnWiYtRHqkl47ADBVFQCClB6g2BMjAITUA6RIklS7qUuJ2uqHBQegNz
E7THimbt+9QM/lQ99fRRVcIyAnJINpiGuQb8fOEyQo0CiQaG6WceYSHeTUmeOIWB1A2VNYcHeTNA
BJvVaKStEBnsm6bVa2NFPMdbj3nbvKpVo98rljcaN62TA+3dV9qwtlPQyfkc9TcoGkBV4UEfS0Bd
jckwwH6sG/UGCGrT2dIoHX6m2lACAzsSYxVPBNGeuCTdM5Bi96HexCaILeyuhOCtpTQ3mYoOCZ1P
p1HokRLkXNU+vVZlW5316RiquafQsIuTwgkYJKFvLaVOIPykudW9QUz1uda17N1Sc1eF7II74fHI
VKIGJtWgJROXbbLjeW/gOTR6oOV04ga/weW3nRMZlp+pCvmpNeCtQzG9eTJqA9BktAD7FU+gL4Ze
J0KaOcuehm1OYnttxbV+Q/oSTNNtNXeYc9Zb8YblSr6rEF4m39QyMwSKTt16tQ4AcJtxHSoP1YAG
TTIUNSKwOnY3fRp7PKhJ4n6CvxoNAu54XymptF1ueHSD4tMYelkEPjnooYKbox07rFuJRfYJS8Yk
rB3OQYzQ2lHAVTP/U1cjP9qTV7JAS5OIr2nEYw6cQGJ95V7U/tRoO7pBSljzG0jJ4qmk5RT5Vj26
Yesq3ldmYXkfndIht402YHyUjFlp+D2IY6CcWK+gX57scKfh6uwx+94VEXgS46rd5S1Pbqa+L3ao
n+o7KKm6P+uhAieLXsR5uW4YdpjSDEZxY1mjkR8Lq3RXutJREjYZL/ZG2UVHVa+UBuJumkOgKasq
x5xj7/pjqZfvejNGIBqDIjUwreNU12EP5dPyoRqSeG83o2EG6MLVEKAfalBiOl3JrNWQxmSdxD27
VaxJezKbgU5+XXdT7utGqWv3ldUV1Yr3GifoQTbGYeh1tjLwtvrVeSModGy7ALE6dkYuebkuvjtQ
K/cglIxofsFT0jQtdk9e4VZWZ2amTVwf9f5HSm8NNISSrVF+NVM4GgfbldFCLJnGYxmlQ8gczUyo
Qlwtu9arWYoEqKXWgXXdrUU+Ux0q62m10WFu7CFyovf7GrO9DEATyJ+tr98qCyEQxDqYNgD0EwxB
YnuqUNQpj5EigzIREjLBxjrw3sSpVMEEXkhsLUT3mbwWYgaWrl4SUmlKZjGtVVC55L5t31a5Dc2q
7Rg9RwaVfNQlt1AzU9GZmZuzYjGrGnuEzZpUQcRMVElrs7zR1IFDv2mqrdxHFOHhRLS08Cdu9zK6
xoXr8iwREa6xTAHIVbGRiNRDvXVrK1SwwC1GcokhgTwt+GnOyDNU+DGY7YlpvjGMXuPOooJJV6wi
8DCFulI+KUO/Spx85WK2bRhkQ44LWfuZzdn7k0vaIZC27xLYzHjvF42BhP3p+qZcyJNBWYaMHM8C
tNVFxFgETTKTjQytHwv8PQXQ6pD6ilwJP9ri2v21Ij4Nizjh3dTzIpi4h0tVeaWpd0sLqCM42doh
5qYjyuafHYNII3CLOGzmZQO/NUZGpx7b0gSfA1M5Eo1ol1Ht39M18El5oJVCJQCza0Jy2qID4UKe
C+maBkEhawvCMWRUzxhWu+7O0isTk3F4NuGIIXETo8doD5VREVpBhLzv3+shhUqSPU6FFbRdBpEJ
jFDhV8RQ7pp8uzcj2x+RhHxEHe9qPyMkPRREc/Yx67wtZGfiVRRVZB/TXllpZtahVsnsNArTti/v
h8x2a19vZj3W624s1QhOtptYeCrbSrOnFGwBgPPZUD6LvvRhR9lqyu7j/Mnu/lw3txgdTvbdnCWe
nJ+kpTpGvGAujo7usAVgeWpeTdnw6eIpPbFinFuBerqSG/PubhyU0/oEVZ40ls0hLz2DsM9QW5lp
MRGA5l9x4gv0lApL5U0VVCCmbiH1F2cgnpk+YqPwtfijzwM9C3NTkyTuCwHizKywwVNW5HqTwCy3
+lWVA8Y8bjIuMbK0gio4myExDC0T3I3nvrWZwcZOxeu2Q2OPGPFdSmQzQjITQijVygZ3JYGJHLqA
/hjFD3pL/73ogLKjhi46yJrmlt25G02tAvMCUu/AVavHgik/SZSt86iSPL6XDtGpGWFXc5o1EM2D
mRmxmt2VbY4M4ghWqMxbGd1bbktC6UIyAbfgEkhSZ4oc4evkNdotuYUyXjvGYVm2d8nkrNrBvNHb
COx54/r6oV005+Jvgl90hiMI5pLJrm2u4WUaoT2lTdnKqu1Qrxo0mONjJZs5XrqaANr5z5qwL+pu
GJRkhLVGuZt65uv6J0uPrbWO0dIuZGF86dNpNjBCgCRA1FTcIWZK9SnuoVnX2H9MZ+U5UAz+ypJn
r4/Cmn9Ckt7/98WEsJWNYvgsvCwOMJrGgEYjAQc0hbKVVUbgScjMwedpEoyxMwbc5r+uW5w/j/Dy
RnkPrzMIps+ZvvD58ngovdKp0LQuia8N9h0h1kbHu+//8AwPn5mjD6kLVGbOD5s7jg7FWStATrLq
pj2LGrCNruIGzx4ZsmxpR55UtsUkyYhQ+p0yJJlO816qql/SlxGCl1W0HWUNrsvSkwkgyQl0Towh
hVub2QSg3nSnxgF5LFC/Q1Z2662mWxrQHXn2Nu6668M+xB1+W+5k40oXgVL4AUJ0yUit6ETDD8jB
/zbPXnSy8d0FKpRzH4UL01HUXBkSwAOHtba2nuLnOA670LxBOWVfJ/4UB85NQH4A1+GDevpfw8u3
fwj2eBbN7SFhgfO8goxkDONm8mVMij/1PioiXvFiyThhL7aNYElYSfBfDDGbYZ1cBfcx820vMOhD
14Eg5cf1M7dsCUduBhTMo3LnZwHs+MRo7QF4PFAQOe0thD879xkslR1OxXVTF8cbTn1zVDpQOgKr
mHDs7NQdqZHP+9PqVmnVQzgWI23663Url891wYwQlmmsJKXewIyyjY7lT/TSh0cTjfxDH1r34NUD
4uW6xfkPnoWtb4PgFcS7+Zsq9nwJofVa2KY2YuDM+ZkYXwO6ejVEiW0JymTpS80J/DdbNIBwwu7j
jPekifGliHLgZKfqt1m/18sHbkueXN8djguHTiwJu0/NrZLH7bwntGozNd4+acGWZRQG+oAVD7XO
hLxJvdFRHhwY+6ys9/9jQeGhCopogOJEvhneuNPUevOCNr3vKWZI6lULwDH5um5ncUOe2Jkv+JO8
2FWUDBRAKlbU3SfW3kzWigwf+U15ebmWf30RzlcOleWeIRUJ1Af7QdvFkNB9YH8wkthu7afWCZWX
iPhTQKFxIBuxvcgY5n351z1D6Kqmgw0VUoplHLo3VCD8etgmA5r2xtcIug59vFVlYjuLJwEgBGAD
PBvPGmGLOu6o91qEBc1B/WGOga19xWNIdFnhaPEogHvABdUduqYi6CEfKdcTNMmDdNqCs6eiz0q/
YtWdJRvuXnRoniScC2KovAkOZZywkiQ6TkKm7Ozmy/U6yBcC2tDUktMtsyScuSaL6Bg1sNTrD56L
NuCbwZwANJar63t+8QaFQNV/Lgk3KMYVgWGLNLhUu8epK33DboKuSF7Q/X9sUn6gahUM8bNevRY0
vkdNwVfotOrdHyZqmyMgUZNNA6dOdmYX767/ONkizAnGyYHkGfJ1s8Zv0+qQeavKPKox5q8er1u5
yNvnc2EDN4G5CXSTxbFtUnu9rnWgcXOHj4x/dV0woUxf34xV0H9eN7XI7HBqS/iscY57EANgmFNa
Fe+YNbsDqyIL3JC0IdKxED0DYNvKXzL9j6VMzJyxriCNA/TdET6yOSZa76bzARnuSu2OtbIxjcUv
dWJA+FKpoVRjWsNAbWdhYhzGNsxqY93JUPKLIfrEjpAzOHrZ5TaHHYt+0HzyLUzlpb+uf6TFaHJi
Y/b1ZNcppoK+zWxj5LmfpO9DRYJUi4OEP7oyRp/FdQPnufmNQgMx1rmtnnQYlhthq6kgXf8+YA5B
xRCGpLS4uMNPrAgXW9ywHowIiPwxjqydrFrgNcoVV1E1W5vu8/XlW7xmTowJN5xKst7QZg0Nqh4j
0HcyMIiuPe05Jmi7b2v647o5yQqKyLoCTwDdGr+Tg3debgaMahrPRA2vW1m+t5EWz6IgQBKLDzez
Go0pNuZ7O9876+5dXRFfTfwS/bX7wmf31sZ+4uHP0ZeJgi7u+L+GxYK3VpUpL0oYZoq7mbQ0rO32
GLWOJNQuRogTM8LNZlHQY0QJzMQQjKPQrdPfJCt4gQCfw+yJBSH01YaRpyaHhUn/MoEQrJtt772a
5qNev8Wg9FO0G7eU3W6LZ/nEqBD4hriDyHQKo1aF2wzjysjGw5TGPh4/oeF8coryTPHIbbxAvB8D
jQOFv5Vq8dxB16NOAKYy+5frC7G4YU9+khAqFa4SC8NHWYB2DGbnnqoKvLqPjaxrsfRBwboOgkZA
lmbZp/PIkldt3pWYrwpaPaRjF+TTJHnnLL6sTkxcHD2LErfENGBAbtPV4IMnKFrTl2nD1+knKuUo
DF1fOalBYZPaJQEwYeZmTA78q9hFNx1mNXy0maYvFRp2vkx3eOlTnToobFmPpHaTUxdr2L0Najg4
D5rzbv1z4xEH49SKsEejBNvBqOHVmP0ZoE9FUr8dPlrv6/rqLQUSkNLMKFMLEhhiBLP7kiWgt0Iy
jvlhPDgscz0lMv6DeVeJz5sTI2K0cvVKjYEOQR6A5ndOnrw69JIHt/FZsmdlElYdk2yKpbvt1KKw
J1RIi0M+BBbtem2SgOs447o/Fof+My1kXDKSNXSEDeF6vAO+GsaU8jnl4dC9GJLrbInEECVW9Pbx
kTAmI8KN2lYxm5EDF2M17NmBRMF2GPW1U0/vXqmlftq7/WZgzRhS0uk3rp2992WNKfRk5dHfkHo6
WHm/NoapleQQS5EU/Bmoc9kqwrjYb/N0bsZqiRKU2ykYuYX0tx1hAuNnYvutIwnbS8t8aktY5oaU
qpIDZhlUde+DKC2Ymt+mjJBv6XCfGhGOHVIi4o4cRooRfGBEC8usu82V1J/+L+4pkCLoYKCBtNdF
wx9pnxszMuDq00JrSP24+Hn9bC9+nBMDs68nKauaACbu5DBANBBfgvXa4NSPutfSXGmFDEG6dLNA
L8xxXQcYDQBRzo1x1xxVOpgzU9BH1f+u+/V1Z5a+/unfF5ypY246JDLwIkX5lhgsjJ3ndpAhiJaW
7NTK/P9PlqzA8ESUgyQ/KJNdZ20idWVqHeDleOE+/R/+QFEJaCfcxmCPOLeU9XnpujNdN0D7Qc3W
BgakdEcSNxY/yl8j3z3fU3esqNOZCiMQgvZdZwOwhyTQLp0XB/SmkPg18Ep1BDeKBnSyQ4Jryqi3
Ewu8Alixx0QmCLLsx39WXKFIVaCzqvU6/NDJOte+BiitXf8al6MWuG6BbYOOBd78IJYW/ODcQnwZ
YcEGv0Rh7lBbsDnG8zZQ4XSjXdW84YSm7QYQCdAEhhZemdd/wfJC/vcDbMHFRIFsMzBtczk1DiBA
HtkvJXsfZCMNi8for5/ikC1RqVZqDH5qGiYXcDdkT54sdVk8ROicYcYSeEpMO55v7Wg0mN4lKNAU
+qvVPFl0pxa7kq0SWe1y6ZYHUOE/Q2JM0MuRJDHKYagi6v2x719GZWu2702+NWWEHfp8vYhJzKkx
ITSYpccbQE+R9nF/WjtPnk/9MfHRp7s/+G9vU+CvDquV7W8NWZ9ncfefuCk81PsyKbLRgeUEWNcJ
A4AVlVzjiwSnp84J2z/J+8QjA0wYdzwP2aMSKLdKUG/IcZb0rXdVsPKHFXnqw+LFPJBQ9p5dfEmf
/ABx+xduY8eTgj3jfmhP5LZ8hRxj6ydPf5QPdq893PAQ8yJH2QS0ZAOJp6HUB4DTXFjV89hnKYhL
Di4/1G1oph+ZfX/9hC8Zc2fhNYwWYspAnN+ciGdmfA7GQ1quqa4H3LF2fGq2TPOgNTX4bVNJGKwW
w5prgNLCBBUoECNCOmO0EaVRhtS0pEFkqD6IUQxMEbXKXVTvLNen0R/kyn5S36b6wUnDVjrZufTA
P/0F8+Y+uYIUt+k02uEXkPJWH4DUBInHusqOMTk22F/JY4QH7/WFvoQyIZgDcQiuTQ9YGeAgzm2C
ca9tKffwqAHFeW+i03xPq3ul2cc2C6C5B8B36kNORmJ2/rNihAB5AW4PqG8AyCJEiMx1i7ywYdYD
UctnlU4MrRSv3/MBKPaCzcS54Brd1JCyCJwkMfAg0Xs8Ut1JxS8Dd1PH+/+HFHBuBmJeD7IMACaf
LwVPpjJtdIIpseaRGW8ZMJ4UExHXPV+6u06NzKHz5BvrxTS2eQQVcFNZufGN7d4hXQIBx3UrS2Hw
1IrwVbNxcjpFhSt4Z/hODbCqjH9U5oewVyNVy9VCgwUrfehzVA1hw/T8WAZQWLogPWjrAjw9H0wx
2UhdtayrJskDhTSviePdN5pya9jD3rX5hunt9vrCLd350NlGhX8e/r0YIqtRdi28adZOUUu/aN9r
96sCDOK6kcWv89eImGoOaCGavQeJEZfxoDExKSJLNbWlAAqUEXDgkCbG6gl7uSR9RIoIfsTUr3M/
/1Lu6H7YV+tij8cNPTirHlfFtLJv4xtrd929xXY3ZtGA7gciCNA74YbUUChxa4a9UcZB5/m4oA7p
se6f0l0aJhtgFK7bW9wif8+tWKizUkhdkpbmKP9AtYf85tA8TL3PorqX6gcsbo+/psSCnWaObk8p
PBtIFtJkOtAhDvWhl/QuFzfI300v3vBpThNriuBRZ/HNoA0PE66/64u26MmsV6V9I+hFig1bi6yO
5DDBqt8GFJbSeNWTH9dtLAGoAL8ERBq9a+jsOkKUz+2sAZQU8qJ9MK29gxmQG/Kn2cZv5KH6hcKj
8QgqFf0TAoJzzx4wtWKXvl3/DQt+nv2E+aCcxFtuM2LVSpUHKhsjE2BTVb2H0HLihGYBkpHVdWtL
BVZXswBmwutEn9HB5+ZUI4uMzoTHJgaHEgWXl3WIAN7iDgA6QTWlvstnQqJ7o2nXmO+SHIWFY39m
Xrhd1E5PUjtt8FXNtYLWFER5O8xw1YGh3qmKJBNeyh3OrAm3DIMcQ5pSWDOMxxblhgmwe3CoO/Er
N3CxowB3iNr/42o7MypcPNbomSYGBoGzre4q0iPJlz0vl54vZybmPXWyZ4jhlrmSwS9FeYisNXNX
RkxCUz1a0Xs6jwoqfvNp5ApGuzD9+4aJiplvF1WdwAH1KN339m+V/BjrZ7eTkXYtr7lt6Yiq8x4T
qV2hJJLXdMBv49VrDr3X7qc1rfvK3eTNszmF2HxgnpaKiyycIheTxeiEzM31C1Yyg1plFrtY9PFG
/WP+qME6va1DK0ifweO313b1qldBLCs5TAuBHc94FdUGwHMRDoXvECdKWyg6zu6wHlf6z+hDX03Q
AsI8H/lT3Nrr/M7Dzt4lD7Lrc9FdC+S9YGJDsV+8PdXRjGoNaiNBNPiJ8WqDOKJdX3du0Tc8bcCr
jZKmI0rfZYpqDJiGxUnVjY0z/Mbk70hYMBSbIdlcN7WQqs38LP+ZEk5MDaZM1y5hKtbCTAGd8tYr
NqMjcWjhzjqzInwsSM7NU32w4qabQb9jrow3YfGjnLgxu3lyKvvEKvWKwkCiBzZ5od06lg0NLGUu
M3sc2iEz7vdCRCGOG6WhHYj7HaquoEThu9oqT39hGIdqBwMCG+kaxFQQ1ZG1fZbO9Zll4Z5SjAwq
wsYsGVA/cLTFc0BZfqE4OKFPUYUNmnSy8taiSUwQ6GBTm0Hi4htM85IoMzo0SlClydhzCbEpMFWm
YI8buZ+AYkwZ8X4Ir2/Gha84jy38Z1T0U3WTMZ0ZcYvpvrTvVe3LHn5fN7FwCZ6ZENLPJiKTUQ8w
QdxAHf3G8e0dAV3A6Epu22/cpPCKPbUkNutY11pg0IElo+qfLV7fJNHMB5eAY3jEQhpha3w12but
PeE1UduHfIhB9AXcjeuraeK7VryjnY2p9yYk9oseqaAr/U0hEQUQpd9Zxf3QW3cJFN6uL9BCQDj7
2WKSQrtYsxh+dod6hl6ue+3VA16yWF03s/gdoEgLTKEHEhqxtknMOKowz4iyvT2Zr9Tz8g+CbQjx
Y9OI8QyxENnbwgbJmopJ9H9/ZFnQEsMZ1uZRJgQ/IVxkdQ5BNQrEVvZUqvsik3h3uZHx9x1cTjBh
gXN0/v8n4SjvQC8aJfj7DI1aDN1ijjpde+r79TVcQBfCDIC7qJSgTwdb52ZmwIdVWlCOyegjKEb6
dK0am4GENiHgdr6zprDufMc7tEH9bJl+GwS6b1XrSRYal9y1MWeOtGNWARCRqG1cacmow926/FOm
9qEdlc3IdRlS+vJaBF8R/sFkr43GmFhlbLNCq7O2RhFu9K1nddOF6mt+Ex2co9UEre8c888iyPfZ
jUyD7pt15/wswzJ4VFSwUGC8SsRIT6rKlUpFAO5te4p9BUDHLw1wwz3G/2fO4qwFlr+dGYxpabCH
csggGTTlWmOEGqXlPYgfkGOTjFHIMHnMDg3wG6161nRAyNs8L3ywexAMs9dp/Bw5nD33U4lvZ6ip
u9WjRHYfzxvjwh9gvUEphnomxnLON07N88w2kwaddpOgNlM5fJV5mRY4iuv6tZ4fxiZDip5BmQZ5
lgzOeDkji8QNI0F4C6EVdTkGoUUZcOYNDn+y0z+in4ZfHRTUqL3A3IGR/L1DiXqLCfTCv8nvzFsw
uEjSkcsYd2b/+/I7OZ6KBqo21YP9Mvsi9j6imy56s3JJarV4Kv56+Z1PnFgBYUGXWLMkhsseU3B7
NNDk1F6uh4ClI4E5XSBsQe4zM66ff0jOwJRfGd08BFTd69w6xp6xsaMJV3Tpu0okuaAv8zhgmTFA
DeZsEI1ecJaBKEMhGodLDSjJvUb39fjndYcWLaDejCzLnq8FMXJGpa7r8ZwCOPbaMzFt10iUShaX
7MSCkCqONRAmYNtG+6B86CJwTD6pyd5LQcwim9m/vOOwWt6sw4pqFxhfhPDMo66BFFaPbT7dYhxA
rbdRvCp63wIZrhRpPr+nxSN9YuyCyh2ZTVPM42BNHeb6sR83eb1ywR1Ktra5HoywZHc5xXT91gWJ
x/WPtiC0e+apJyQNkZLPM40wXt+yB3XwlRcvGFf95jM7WuER3G5x6GzetK1PdpWvYaAFjE1+EYDh
bJUDmSv5OUsH73Qp9PNDgbFlIL7mdVfrQ4OOprclsSSCLAXQUxNCdaOKvSjS5uk/noV82OmAPE5h
36KzuFbcgEkJfhePBRhZDNSrsJnE0tFQpKlZAEUakGrN2nt1eteTrcvuRozgtX9cY5eZH5UCnuMi
DUr1J7P+ueiIQ48Cu+UA4Y4HgXAso9omCTfgbw5hVCiB+J0uiZZLHgKdDwAwmKMxiSRYUKeqSnV7
hsga0IbJjyC+lGyLhfobnEAbC3xoEFcwxPPY1IpaRykGZqA4ENn7fHzUvK2SHkm7Ku2QeKlfMwDd
8K+kfbgUCE4Mi2czdTrSdh0MY1jNUzaa8Stpb7XxhVU32r9j+M+cFI9iMiIUVbOTFei+2fizmvQb
Jabh9RMv80g8YnWR2eM8zBUbhm9Pd1mxx0sksn+p7RZAZ4m1pQN9un7CaeOA7bFUnX0C9sr5YO1N
0v+47tDSrQDhGXXWscMwu/giqCqraeoWOiJuZAKy0tA/tAPDY19O4yoeyLSCwKyMZXFpEecyHRqs
QL2DAPE8Tg1KbFBvBuLl6VPbgpY+UNSXUvNHD/Rbz9f9W1hCEPmDFX5mCodgm3AXmbzTSsWGrdZD
4Vc37eeqtad15tBRcswWQuNMfoIOIx52MxHPuVdEjfDwhR5kQAvqayO9JeU9hpluFa26qYzbWDXW
roX0+Lp/F98PZXU05lzkkxjDAbvpudXSiHSAygucX+C/Sv6j/maTobuCkxvUvXfXrV18OcHa/P9P
UjukR4nNa1jr6p2ivSTNjdXHD1PTg3Yh8Q2XSoKjzDthTYt86hLawF7GhnXuGPeVzaBYlK1om9wO
JbgHr/t3kSCf+yfixNxWzxyHgqqt01rUOZ8b9lU7n4NsNuyypCbYEfKG1o1oUhWw03r6B0uT2G+S
QtlDafyg5zlUlofBBnH1AOUESF6sWr37UtoqlYQXmbdCMGPUHTVt9rZR1robVoDEcozyDFLy88XP
CEkE7E+UQ0HsfL5toJmQ696IzxhXx7xeD+kDQrVvN2+xrAO/uEFPLJnnlnrF8YppgCVPf0UjCRSJ
BdBWYHXnqeuTXnbmF1cQhKcoh4MHBOWIc3Om0mctBatd0NawRLUwxwFvJ/1oY2r6/9iaJ6bmn3Jy
9JImrdTKgKnK0Z5csNIlFiqRvb1rLJnA5UXMnHfniSkhprBEKQq9xSKaxHsArSyw7/yX6TKJR8un
4MSOEE0SE934Pq4YBlBXxhQW4BHT4yossDfq7Bmz2DnkujCRLUsVZF9NiCqpEw+8bLCUtYHikO6V
ftZwYODLsC8sWUi5HM78Xk0w02iQJZkX9vzD1XlZzVSRDBI8w5+s0gIApu7cgezanL5HRY5qI+Nf
CUhBUq84xK4KvAgLkzoK0Sp+MzE3e30jzfbOHkznv0fso3eKU1Q9/151EDOpTeCanZ/FNthX1ood
gqOnYv3/EWlw+6J3gLoLrn1hRyllZhlD0eBLqyUEKwpnZZZjOFVNiCtF8s69LOHDwVNjwrbKOqV0
QbrNMJKyN7o9mBxNeujzsHReQHqaeW8xmgfX1/SyIinYFD5yXk8tRgZh09RuCnqXt1jIKmyTpxRp
Ig/N8kjUbZqsGMjr2uPobrX+Jm4fHYr8ak+JDPG5dIJPlkCU2FMUCMMYGX4Os8hHn7JPW0831RD9
6+vo22sgEQHdniWwhfCnIdU2aAkziQNIhl38QL3v4frKLl0dqIf8Z0IIex4x7AjTN1jYhPnM3DNc
/pNyr6WvkSopwchMCZvU9tpZyxUHo4FgYJw/MKVeVw6o6As8bCUrt/yB/rol7NGWxVGeAQ8UIBCB
ET4kCsB8pkTGZdnITGaOciNK/oJD6eC5lCk4dSkDliWJQesf7SujkHyipTsXTIb/mRF8aWhWRvXE
WDAVx6F5thX2zorbMmvXNkoiMQjDJVna4sVxalE4bRMEzdSkhUVegOq23Hp/4JxxO1b+DVWCCaxR
3b8TliKozCJq36TNoCw9j+It8tCWD1hLlbSHBHAtxelXWXuLEeTWkNC0XaJu53N1YkzIYqqMFMSi
8I9WxmoAYW+cA0xdNUFUrTui+VqHsZLX0nvAtCuEgLnmZzJOiuU1PvkNwtkmxZShWgyHbdv3oo/B
fATZYt5CugA3GAQ4+sZ3zTvm/Lh+3qV2hQMPIZfYQYMApxC4IHQe1O6hBKuIvq7AIKxkuV/ZoHwy
w/+Rdl07kuPK8osESKQo8ypTKtPV3s28CNNj5L3X199Q33u2q1i6RcyeA8zZBRaYKIrJZDJNhILI
4Dr06nE5WTF3XPKsl+J8AnKJqoDc72dt9HrRi2bZOv72RakIzhKBE3KkXOQvDVAXkIKuscksO2BM
wKup7d6vL+Qznr4GwgX2g1m3ujm2YJw278Co1pI30/Rq6SZTb8HSaFdvJvGa9tYofram4COuOoOT
9XHnRKoSVepNQNO0BSWjbM2gTQkx0gAaYc3clpIuqqqsxTMQIWOQFEdRFVyn5yeTlXksBzMQpfJ5
6o+taenRxi8HK6WV1bVb8fj3RUv6cjy/EPnbtTdI2kw5EHvda4mrFfdTMmMwrnDycGEwwlxqidqY
aFpl1T4ptJvQuonGI37UFuM9Sc5GlPwK6aYZHxL/mAe765azap1fEHztPujyqlhGmewKEklQanCG
VET4J1gF30aUKf4gpcsqGMr5dVI4wXQIw9/X17EeA6qQLFqkrqDDxpmhHChpJBlASZPwG/7dU2pj
W+ulG/szeM6pN2gPOepLCHxFnMirJ+AEmnPec51lMxoYAK28lmNomWlvDVG36/xvdPjeVCLdw1X7
P8FbPvjJw7BC20I89MsHNWePzqMHdnu3LIiVmf1dUGmevHAvpCLeVdEyOT+djf1I5QWWmNKr5H/0
aRWCAXPaFPS70mfuQErRe3HVdFBoRzSjaWjR5Ta1C9XMbGd82YhMG0JGaEiWxwjsYYYx38bKS6RM
2xHafJY+RSXibDTTmtKbnJiW0fheoYlGSldPy0K4raAzCqztnOdR0bPexcyo7bkavZR0j2NIBQdy
NSb9B0KTuam+vsSDdA4BQTtrYLd4vMSJZ6gYxRYEpGtvYgQ3/7cWvB3OrUjqmJ6Zo44QA8IFEVr8
OlSvMIKyzYUlu/Vt/ILibidM1ReRvGxj32577cEY3lpFdCn8Pw7gC4SzlVxrZ3lqsR49C5DNg14C
mnCTdB/5KFblLobLSYDnbyMaZRECc8cf8wVdCVlMrE5uwWGNdggKiqltj+kdyIpM2pZWt5UuCMFF
n5TzARCjTIxYAmhOHB2N637g6U0vCLtXQTCZDT5x/EGL5rmJ0DzNRmPZtxzNGWNUeuqkuaDssa/7
7lWTP4HhHEtFtMmINcAgzW515UeNWaugQNdavPH9UQC2avYnYFzMp5itXtQTwKopt6b0tuxVewp+
NIWolCMCWtzpiZfWAqXGGwlAUX4fD56CRekG5McFFTfRHnEuiZW4AJIYhiDryH8E2VMoT5usap6u
79E6DBqtMTqLsTCe3KwqizBrZrglBcOAA52Qx34awbbz36FwjiJPyjpA6aO2x5ZtFTN8htyhF+em
4Jm8epNhBP0/i+FcRRfpadAZJnws3v1z6Kl+7rJo2+I5WQXOLHq9ir4d5yAgBjmoXQE4DDSGxC5J
b8WRqBVAtCburCJZE5raiE+XoWvNqYkZxtC7yH5EqTG7LfosG0xADdSl6dw9X9+11fOrUbTloDMP
/ATc+uqqSVvN9AHNDoiOR6V2aOvQ0JaVf5PKBPvBP1DcKpsUQyd5CSiFdjc0mCCm9jhmKL/JXfDR
1+mOooA5lBAcur7E1S08weVclConYx8nEmIfWEcHliK0XgfjIEhkru7hCQrnm2gC0m26rM5QnTZ9
LMGOoqCQDurvsjZdYWvHqoc6geM81Nz1nalkWFQauD0SwX3p0ea7qnWCjyfC4VyUkg69UclYFqla
a1yixipC8jl56opYFDEuUcvFQ/ifNSl8+ARJ2MyPDGCZ4Us07ELwUCYQW+jsefCtNHmazT+j/Fyo
oonJy3H05Yl4AsyFU6OkpdqcAThqDDSt/2l8M9gYI2Sn4MqqRPKy8qnvJ8vsDWdAsFr2YO+Aqheh
4LTu9UcQrd9PmSyq7Fw3KRTGz2+hvNVV1N2xx2380vYHZjy0RbiP01dN+57UImW8ZScvvz7m1aFr
hPlRfmCdKlNZ1imcUJ3KFpRB+mK0ItpYubIb8x9Tihbh8N/c558jOVA5AIU95xHGxCckquFc8UDH
zJXbtN8a+rsSsSSvZ1hOcDgPIHVTHDc+lqaD2yDfZRGI9H6m9TbrHybFU8huLH/V3UuVPmBsxrnu
fdZTZHgLyCicIunB92yonRS2wwDjqluX1Ye5c0GwbdHitiz2ZuvEutVVtRWAcOQ68OK5L/fzH9zP
ycaTGCYP5mrqEyx6VoiVoqPfH0UHdjW18rU0fgJz6qU2TRVAGDma77GKUt9qiGQxDZlANGnqNtq0
SYO/7ov/PK5fK+POhZ7n6HLuYTZM0rF13etcp971j7d+Z3xBcFEG06KukSECYJvFsYakaFQ867j+
r4Osn7gvEO7uBR2vIU1gYbZR47NUadcsPAWEWg02TBsf22Q/S9vrkCKj4E5cOshZ3hFA5j56mPV0
7xf59+sQ6zfG16q4w6ZRH00ZBoLaCq3EeX3M/cLrtGMENqp/A/QVT3B7BDGrwVcp3KOqYxI8iwOb
5Ibbj7lVGOrbdaxVV3ziQbjbXTUq0mqLyYH4KNXQQ5a8NqhAd8amCzCOJpoQXf2GJ3Dc7a6VjQIF
KMAFkCSMbtXSroy7nAlc06oxnKBwdzuEQTWMbAGlT+YdY90vpSOCaP36QlB2PL/CUjk2yzwCRFTV
TojoRKJWLd2n1eb6/qyeV2Mpwyiyqpq8TAg4uEkbZ5g+JGNxlFR61DL5Vav1x+sw6878BIczbsyQ
JJ1P4Rfo8IZSlkLdONpQxWpZ4Mo15OK2YMQLwWwqwF1s+cKZn+By9kcmqWm6eblE0FJV99Xen6mF
x6Pj56OVJ7Ubmj+aPPxZQmamrHQr75obXQep3fXfsbqdJz+Ds0vqzzkd2iUiSbt9qZaHBk1d2Tha
RBKNMC8rurZizjgzk5UDXl+13WW/GAynjvG4Q1vx8AbaVoFXFCzrghW/Sfwcjbg4bvUmCCMbWOZk
y6rAM646keXuAucYSHIMbhNVddRifYCRVpOnNr/RqVNiSDKSHda+1HIjON2rt8sJGrdXZqcnrT5i
r+ThO6lftP5AzNfBDzGzcMjLzdR2gjMoAuR2LGl8SYVKD5aXx1ag2bl0VDB8URe3GXWZ5lJROmjV
f32tkG9YZmEImSIS4tAboEVApmGO2+frBr/eKnKCwT0N/AbtPvmIRcmp/GBGg7nIefYYbiW9o6Tj
bTXEd3Lb/KzpMNu6Or80/ryTDB/5w+guqhd2tzqN3SKlPsTSQS8zTAUYxU2I9Ap+KVk5MIua5NK4
xxahcs7V+lIrZxAxslOKsn4TeJj3wnBUUW5JjKnMKtmHfeupZQJGTXiqeNiNrSlKAl0SD+BbLZJ8
DOTp6K/9DMVPos6ghNJwt+zJZINiFmOgtv6Of6BRTL9ljdW63+SP1pYfpZvca1/AGpM+SDeTd/1b
rN0Gpz9iMZyTH9FSMHmUEj5FBSrMcVA2hWprVBc4wzUUEE/95ziby4acoPgYM4SQMUwjlue9hLpR
Wqq3QQVl779fzSkOF+dALDUuYx0HGVncLfULt9Ixe6CKkvDr3gkMR7qM6qx2QVGpqQXa2rAcXXvp
tdlqMqdrMZg5uWBvkTXRLPz6VYqhbSjkgA8VXe3nny8Y9NFPVFhKmtipPllFd5OhBgyZiTE8Djnk
FWNLakFhxAQnZdVtnABz1hFEppQWaNiwJ73yoLjqDSLZrdX75ASBP4phxhBK4VOOBkLgeVNqkMLU
twVkp6+bxuolCa5ATNtATg8JvPNvCFoxcywGmEYePrLKjdBwISMqVV3MRwugVq39BIr7av5IejnP
F6jqQVUGS2tkkDvHgjtEhMJ9OaiDQ71mydVJ0Y2JxoAI3Z5C8trViwrNzeAw1ima/zkQiFlLFW2w
PQrIlIPoZoLchgwqn+bOTN04Sa2KCm7+S0bnxS0uEz3IsOoMOkrnG1WmfZIlOiDb3EqO7HG6156b
W3Lvb2RnESbDjH+/C/4gqLtuIGuH+gSXj2xIneSx8vlGmneG7jI0zsb3JDh0ijPFgrLW5cDs+SL5
OgMUeJMegTDuSs+0AlcPrAD+HwKy99k+gxibOVtvspW+VBuIk7cWlFMlwXNj7TycLpecf2YUkWmk
qTCfedx08WGakFt+NmpHU35c/66rhcNTJO7ksczMyRAAicQHuORu6hwqHxhDZwnd1tqmgkZ2JZrn
u+RE474wdwgNow9IL+ELN1ZxnBHmYyrUGgNI8FjhW/viPx5aamGmxfnhu4Gouk1FxsSdGzInkdzH
8Nggydv4z9p9/NY4uhu5qMJ5ATb0IXYMB+LyO/ZYOdL3FqwVXvNewrpLu9kibDJBJRrvtvRbvZEf
pEMkeietufaF0AACjgSCKvygMaa95gR697jDxls/GkHbILq21hzUaZTF7XudZ20qT7g8ct9iYFeR
Ms8XDiqsJixPUbh9rlMWqfNyRWVw6NCn09MjmCbU8Bft0EuRStBScSv5ZZa9wdywSXavW7dokcv9
dhLZqKjqonER8ErxMEgYNUT7YJaLiqyrEcDpKvn3UJtJ0AOBPSH9UBubprmZh1dNgrh8+t7EL3Kx
ZdWumh+vL27tcj5F5d5FUjmi3zvD4tRK2iezfhjSP6CifWsm6dd1JNFn5Jx+3ctFnoP13dane6a8
TP1T6//5ryD4J1DcpV2uB1gMSWabRAS0r/NmTnPnOoxoq/h5zdkwQ9YNy0cDKxuyDwg0OmNXk7ue
uYPyK1YOheLIWra7jiv4gnyIHYRjr8ghYAP2XiOF3SsPjLxdx1j3av+8m/g4lBngJshK7FI0oJm0
Bx3XIL0bxnCoGfmIjafGiLbXEde91Bcid7onM6lT1QdiXR19GSFuBokRwcW/igEhWQxsYhD6ovsq
b4xGGRYPQrrwtjAHpIJMteh+Xl/J6rdTVNNQQW5mMP7byeh2gvDGggJR5UmyJsg9pZNDJAqJorsA
ifP/Do/7clkwTwnIieAxqsdavfOTTTLdxMa3zH8YwcpzHWzV+E4Wt/z3Ey+oy1GcyBrAph7y6Oqu
ThqwAAi6x1e90QkI52qToB9Q3geIP1QuCK5sOTKRazDu0NQiMDvRZnHuVgvymCQyoMBpSk2057jt
/DGNT5QcpFZQDV/9dl9pAL6YqLfNVKY+AhUdDNDTsFcMJ6pEfAPrAecJCmcOuYpXPlpGIZ53DO/q
7bxFvX2XHUsoV8UWaiiFFTl0l9vSMdvImZUeDZcI9u+SdGcJyU5+A2clbaeCJCbBEeh/3kH9KHhF
/+Kv92fCoOhXOb3NPN2e7enNcDub7mdmtxtV8Bs+Hyx8rvT0N3BGhDzwmDUBvkMHvgonG2z2OB4a
r9/GH9XP8IGCuNNF4V5xrx+Q9XD0ZO2cRaU5mbSmAi5EsgzJQq7l0G7JL/9XRy1Uw+UNsaoP9HXc
lWic191MVH9cPTwn+IvFn5xQX1WTxIyAz56OJig63vybIXax9/IGImyP3cF/JLegmQk+ri9chMtd
7LHWlEzLsecgM4+QH1GPs+QKxX0FKJ9PkJPV6QnmEUaK1UX1R+wfIBaRxL01V4K36fJjrxjP59V/
AkNY49PYXD4iSIHTUP9N8YaALIUl0z9zKONZIyNHLWoPXnVGX1v3yYJxgqrmcx32E1C78pfkq06a
gHYmBcHds4YcadRsru/YhT8ClfOSGAX5FzrMTX7cfy5NLZElkLXHReNATrXTvZJUgvPwWWU6+5QL
YTRZWklQ7ccThHscQJQyCLNFIBCUtZOrHkGsvKNOfkARHA+jGR4hdEbbKnIbtcPcc37sbcPdX1/p
Zcaa+xGcU4x0kESoi9Dj5IHVFZroH+bBd5pjtCt25hHEWb+S3zfESu5KxxCE1hdBBwfN+UIM+YR1
Ui9Ke9pkjWCYpIPgDrt0txzEcmhO7IZWtdEbi7A2qJGQqVG/f4832refbG/czVuIoj+0N9H37KF4
bm/nDxRqA9VWXF/w+l/82rV95vyePiMwlSl+BEhsq/g+ljcK3WbZTQGFEMFuij4p5+KCVM6h+QQo
3Uq/YaZKG63yI3u56V+lP8ZWRZOAq99fx1yFhKo4xJ1A64oY8vwTJ/mYT8a0sKYoYELuTLsMBWHj
CuvkJz3QPxD8LkaRnEszIIrUUe4w8JB5rSNZ+t0z2mF+Yqb6j/b8VluSaddu5lXOUFoGGKg30Yd2
2x1iSfCVLzwtjEoDa5EK1i4VuiRckScZYr2kJYWyjLInwz5X3cn4UzBRTL6ybITiIAXE/0M87aIV
iKVZN0WyCeONo2JjdkG/zdFUMFt6zrTA0c3QOEZyFt4GZtgVTl1k1e0wpOlTNNNon2YkKzwf6gGx
VVVI8hLNT5+IZFQ3JB6h4k3UsQKNFoMubjMMjW/FBZg3XS2KJgJ+z4g9gdEuRstgQ7Rd3DRo2JFS
RRI9Fi8uFMgAYXoerwKwF2kG7wX9KQn8usYqacJkdxpy31abRtoN7QJYtSBCJoPqsakbPJSy/3ow
cIE3dJAnYfRKRlvZuflm+jBESYm7LCKk2rR6ErwbEy2RsKlFY6aXtwqgFv4Y1LpAeaVx/n40YyXO
YyhhpB26A3Ulj3ZhqRnI5Y6DwETXoLBzi0ycSQmy/eeriksqFUMKPudwKptDYWjlA4lb48MoaTQK
sC6LeJh21DDuDB4qApYcnkhyxPDs0JQVrik7fzbviu3oMMXpUmggNbGV3GBUYpPcBJ7hMDd14Yje
ck+UuV5Z8Nlv4ByfknTtEAz4DX18w9hrqH9LQEp33dOJMLiPOiVy0BUGMOb8zu/u6nATR0/XIS6d
6dmn5BPw9Tg3rTQDQp2njaKkW8Q8zt9DgMcIk9n4A4a7ZZUnV6I+qHkFtm88c8DAGWn6/ZAnglVc
JiQ/51+/MDiH3bdg2mwlYFRuGrrxffZi3Mg7ErjK3vRCSymtWbQ5a1/udFncOW4iPQTTGyDTubZM
MNT2gsD3su2XWxRnYgESyYW0INQ3+lNokxrVCvaoOpqVbQanwePNuNP3uS2L3mvLX3wePyzTxF9f
k7M7CXxW5hjWoBZ8SO+XPgLb+MYO5D6yjZ3uoqNmY74qr/3Rt0UtX6vIKsFEHmpfCoiozm1FYz20
kioga0Vkqflz/F7oicVGBwVfefy4bpgrFwHIDMC0u0i4IPDmwOBezLSrW4hiKHdTv/AkoVcusEcN
Gnve5GPWUTRisHag8Wkxro3uGkjccw65i8PCLAvoDucI/eRxn8U/MLx9fVWXwQIQTjAWuz05bjWt
JVDvAkPKrehP37zJgROHogN30Vq71OGRvAMTDTQKUcw4R2lYaxCmjrntv8j78klbzIJsKgPVnUnw
jF7ZpjMobkHhQPyxlkDngxEQSYutLHzSQEgZmpaiIQlqV7OgSrfyBXG0wJrKDBDKKfz0Ysp6E13C
oMEvy7uKDlaiIrOLlqhS1BOzCgSuJ/R2UIyA8y0NAdEqPU96VE4wVz9FimWCVBqEBW6jVo/XrWLF
W8mo7P4Hin+s+6VayHMLqGkhYGryu6krv12HWDFuWMQiIAt+Z/PiDVupGWK6EhBDHziZT+8T5JvC
RNQ8s+brURmHSildqG2xqnPT69AfMQTplGHsYtPNj1F6kOLXgOwYdDki9GRUh3m0h/i2TO9B/HR9
jZcpvUVDkmKvGAiIKILxc3CtZXoS+mpmkweU1ZBRujF2buIlHnKvkzVtzAcJ71hopnTWi+T5grO9
tovI58moH+INT/injyxJeh8lLLMVzKFmHY5EtLm+wLVNxID70gKArg3QkJ2vj3Ws8DU8LUAW8sqK
/UwehKHiJSHJ8g1VUFcj5wEGa14FTo36ScsUDW9TdkgGx7TyTW+ND9FxfmjR3CBtfpBttb2+LrJ2
1kCSDZUTA4onF0OGc8mKllVYWGY1Vrd/b9w2tjA0AkK3zsqsu94hnnmLBqZbf1tDamaX2QmkhazA
DjaiH3OZmFy+wMmPIedfOZmzukwb/Bg0PCimhbSZb6PnwGrv4w2ek/K7/gjxajyQIvv2l+BDLH83
d7mfYXOeu8MshALqByhfvSd/pr2jBG5lqffdt5/Gr9kbt+gB2Q43mm7FD7pXFJZiC/mtVo3sZPmL
mZ9cUV2lxmW97EXhmk/0vbdQ1DoyD0Znj650fCAPpSDff9kPAT1wuCS8o2HaFITSHCQu+yGoCyjN
th7ofie3OSLvddc0bnI/CsBWlre80g3Iay4q5LzM5RQkRT3XKIgPyVbOJGuetxHETK/v44orgF4f
2nXgBRFa8xewwYoqKg0FJjQpNqYGwTgsQLhM2yNcX4azcQkiZIEu+Pk386Gq1eSFDgGd28YL39TB
8m9IZ8lP98l76AbxFgmJxrq+rLWjcQa6nOMT2yBSmOVGBtDBbrxgq1gG4t9t8618049kS+7AcVNv
wmN2UBaVAgH4SqgB7WhQoKKfUSOI/87BdXMeSz8zIJrh+F51jHfGPlCt8YPcIyx8yF8jh+2ib8lb
9BR77bfr4CsOCiS2kH/S0S0HaG4UIaugcxD6IWLD/OiHt1F11M0/AxH4wRWzWRjhNVA3g/QCz+fz
FRpJlLdJjrHFoXpV1Hct/XvbR56BIpdtoMn3IuWQN107gWQ7B+1RZQ2JQ/I7TNNe/1Iru4T3AYXl
g6CH4i48XwNJfVUb+uWxh+G47HkwvEIHteFOZo8+GBclYaV1zXuAahD+AxqZmD3kxzeirJ9A+zvl
dtt6gwu6rh9m7+RWDPZ10Qto7dSdYXEHQEKHEAlrYGHyOLvNjsavcKM53YZsyJ0NDvij/CGLXpor
VnGGyYVUSlFB+1UBZuGGkAQpcEWGTgJ3TI/hbWvtjUB0zFd85Bni8hA8OeaSrGDouYMgoY4L+Kf8
mgR2a027yWoc0/WfFDvddzuRAsmyDO7qOwPlDGdoSAGmyGWZ5tMsHTC2NGg2bTMrR4vldRtdi1JP
sfjESpH1TGtHYOEZ1rgQSUKt2Vaf8kPs3OsPzVPgXAdc/aBgT4CVwoEofI4YtJs5vJoMZ9lN9ozr
JlafK7Te/SXKosizMI1hPAQkgDxBtCz78oxHClr42gS01E6pYDBWxGp2sRQOhLONqgSRhj8ChPlQ
yoI+MM29RuSoLkx+Ef2BeArFMxwTWfwjT1aGURtHqP7EBMZOnSEoBSZw4dA/EYABvZtFXIRztW1X
lmA/B+ncWJlOXjmG+aikaJ74+OstQQQAMRF0xesyUflbuqhLvCNLqCRhAj6tRkxwvAV//SyA1IsK
kiRFxq7jAcKtRWqKkNU6iM/zkD7QrndYrngkEPihlY0/QyHnTmFKB7+L/QWFJjvM9XpK1N1RvfH+
/oupC+Maaioq0vCcG+hHJOW1Gdzqfcpu2pEedR0zwVn3L2AYcsQEvZ5g6uVrutMsEa1mKIs3kLlG
QLOIREsi1u3lLJy5NGwM1OVwC0JOGeoo3G1BiipHRl+DmjJjm8GMXFDte0OgOU0aP47S4IShKPN9
cf1ykNxlERsY4BtbHYT7kYrGdDcqfwR+6yQjMnbpRq096HNe37ALv42sMQoYCEMhWAWhSs7E9bnQ
StaiomoYDYJqPE2GEhwPpafNxmPvZ4IY6bKbcMFDxIvEFlgXkN06t8PQp53fZdDpGPzK61K31PaZ
6RVow9dfkuRVUR7C8N0MBJXxtVViLkpVkdJA8MQLcyGqGqKsRrKV1vsgtIuxtZro0IyQd+4FGd4V
14TqHuJssuiN4VF0vkCSJ+lcFYBCELzLqH/TpQlmX6s/ndk+XN+7NSiCgBCTX7g1cDmdQ6ngpR9Y
D2thWi9jdLzsjkY4tTdlU0lWG0z/wlNB4AXTJmCl0ZbS1zneQNBY6BMciJpoLiYeLENHOVKUiFnb
Kyg4IcpFMgYDnfQcxTSTCdaDGmKhJDpmZwLdQlfrQ6SkKtonis2U5+/Xv+M6Il3WttzufC2v0us+
rStj6d1gv9MJxHxqZc1B3VixkWwaYSO5CG+5P08CtGZs2kIPgVdm0R85bO0mH/cjFNUxnPKg1aJ4
acX1g/f+a3ncEZ/wzqzSBB/UyIdNKT0rGtsUIu3oVRC8fsCut5CK8u2geTGZUO7FGsaE7Cr60KI7
WFOSv7/3dXKCwn25IOvqJF56ecaQbOTaf+/a6kjnn0FUCzoh1taDYiucIu4XcJtztk5n8IbM8QRP
3D+mg2kHkmSFIue7csN8TiEp+B8q5vzVr8bqVPsQ1sMYoeKE8pscvfmosuZ+81BFPzJd4C9W4cC7
alAZJFqQBz63u2kMZVktl1tzLvd6cpPSXzVaT7Xf5RDsevp0/VStRIE6pGoQBCCwwVfkPH0tD53c
9Ig4EtP8KYFkleaR4EW85gARnlGUfBCmXUxz4RDJKmnga5HG2cld7nTD9B01DXQgMsE9uWYPiNJ0
lJaWkj9f0IqUCm84HW0rsb7FXKOVyttlAP76J7tM3+J2PEXhLg9NjbLcrLCgNlWzX9LMtL0/0voe
Io7TiyLN+hbVldJD10qK5LzeHOIStXJQbcTmHTGH/knLXDL0u+s/a20n8YlN5G7A3HvBsNCl5Zyn
oYoEn+nf06i8H6uX6wirG0khzQ0HgjcWP8xIApabU70gRFUS7Xs5U2JvpAo4p+KS+T/asBdlStcg
kXiDygkUM2WY0Plh8FtK/YbBCWNy8n2Q3+aEPpSop2MOINtcX91ljoPbVu7gmdHE/FCD8UhQ2EsH
T+tcbcZgQ2hpsVNUFOM9XiO6R9dOO7qacFVDEFQlfHOnIgW1PjN0NpV1u4s0upuj7sZPx+0EV+bX
3T5Ra+f6QkWQ3DftC23y8wCQkKqyWlWzRuNn6ztp4Lvousyjf+HP8L5kEI3CI/NisrKfpl4NJPiz
No+8Tpffc7ncFyVqsjo5thN4iTLdvb7CNauBaC5dxCUhtc07tbCaRxabCLl0FODUGc3GWX5QC9RZ
DCZIxa2Gyjhvi/8EIP6cWyjR44QVHSzUR+mGJgOmJoEbbOLk56iDTeW28p90shFOFq+6OlgMbEZF
txHPWhWiXXZO1KUlrtEtJc/u6zbZ+EIOn7UoCNn1/8DwJFWNMQXQAwWMXAdu0L5KKFpUxSacZqsX
8cutbRuDmCy6w6CfdkEAHDBJiQkEZBH5+z2Uh41fZjXottSOIcTMEu+6kaye91Pfwl19Acji0LCF
3dI6ehvVj4WhF1ZSDF7Kgg2Z02/jjKGm7A48RoIbcW3v0AGBigQCZyTJOJvRqz73gxg2k1QssUqm
/jHbbI/KciWIxNbuBPSkwVX/L2cA59KilubFPEqIj7rpW1GZoUUnkQjw6q4x6Edg+AWMEnRZ7Emc
HHdjNqD1aJFanSwMG1lFHOOqB2G2kCbuoucCHhpvfaR44EYW4upzKKOQpnmY0c6nta2h7FuTBukR
wWY5WpANNTUv7OPGsLSBJLdqy8JHEpLuYHR1KMjTXK4Zzzl4FvwSpFAMvgzN6MCGElGAjUqGO2jW
5IN4vWVWnj9eN9LL4wcgA9UnFR3rmEvnVkz7gXXURKbfb25y7fsIeaM03+Kpio4yQVhzaZTnUMua
T/YRWoYlBU9iDlZMMO6brlkgjBKFECIQziB7xppKWVrhMsw/Nx+m1FsJEwRCaxjoZYJXRL4Es3Xc
6YqMvpbHAO0yILx1tLTfZnq6oZIoSbICg9Zr3GgGsggU1fzz7zUpCBdKBfnmvNF/gGrE0334j6AM
/jqmxbvjC4cXEaAS0mEDRaFAyyAiUEqbRhpdnykCd7i6HBMz2Z9EFWhrOl+OZKLC01Qavtrk97Zs
FIZlakVutZ1I5mjF8UI8EoEq8nbI9KCt+xwqqGqc4dQEaR+0RzLDNXQMzhyNInKM+rtWhhtDqexZ
1EN+GfYs5T685JDExegHT+6kRU0Y+xFQjTR9Luv6lZS4pWX0qMh5YzEJciyB6V4/vit+QkGDmLZI
7mrIQnI20tMgTrs5Kmxflzc9/UinwZsRa01MRJ6//E3naVAY4hcSbyXg4QiacQRSa7www8QV6ko+
c+fxO8PMcetWovLBpb3AF6NNBil3Xb/sd2ZRCZJn1KrtpG5fkFKAQgCJnZyWIrGzFXMBwiL1DscP
J8i3z4LzJoS2E6I5ZAL21IhBPB9Urt+E3/1++DVDmhAzPTYp8nsFGaHrGyj6rNypSNvCR688PmvY
VJY+IIy7jYeNRt4i3XAb6V3XBDf2qsWA6VkzIUpyGQN1utqxsUkKW9HQTRU+jGRyZN/qdUHcunYa
0Pb5fzgoJZyfwRoqeqWvYWFgH0Hm+k01Z9uPbYm9Z+abIYl4/C8DEQVQzMTBX+4ynnlExxhyGNRw
lpV2ICDDoMHfF+aURbgVsSOqAEtYdb6gsUqRaOjgv0qDyJhzxpxh0mamVellLjjVa4tB7hgMTJ/e
hC+Go6KWSinR0fgclBZj98KQ6jOq5k4zM1HUWppLMaLBBzpdLSdJ7cNXjazJrdJnBz1j7Uaa4rtQ
lu6yRmV7nww3iiTtDaPeSaR4qar5WJIgcKQcvqYJ71FDUhHL9vuCQE1ZQkQWyLTfXD8gn3OAFz8V
qspL2RXREN/COdQ9muiSsIDqqbYplWwrh+iA1WSn7E07GkPMX/m2PP4MZubESmCb/V/3FC+lAgpZ
GuTKkDDjywZN6aMCOUFWrlD2Qa9bQf1IFJGu+KW7W0BMBQ0qSObrfMksS7MqK6cAjgBOyG9kTyN4
Wubb61/zsyjOfU1wEBOG1incGRcac02qzjExcSzHDdtItx+jk/0AnyRYWarG8qaf9dvj0vSeH26S
u9pKX5+k53BfftcdYZPpZayNBePtjJefjhETPqzv4ipXaIIFF2Pi5t2LPi1jUO24nUFOV9edM/n1
o1LWhsWE+parHxuvzgUdMRwv4o6wu6IRA7Yamz+msbXHUjmkoajNeeUcY4lfMHzEm9eQ1e4AExWo
NKXabRtG365v6Mr9sRQnkYzA4BqDru25VzKqck4yCfup1Y+qf9vn7xRNjuOj0byr6rbzBbHiSjZC
OcNb3P5JEN9O0EKeoriAho5T1LfJBKkie1ScYd6r0neTWu3wIvUCq11JiAJ1SYCwpaHK5Ce6kr40
K1CTQ5V+K7We8SC7hU2+4T2kOaqT7Xov+fnr+ndds5BTRG6dFDFVVqLNEMUZ+W6ixX4M2F0kvf89
Cgp3aNBFrzOSdNztr1XmQkWXFWBpnNy6nXZV3TgYIhPcxWs+FAai4Nij5xis0stqT3fNHJIR6tTY
tbvwZtz0O/Bn2Mr34kb9iVF5QelTiMaZvazIPrLkQGs3mOncah7kvA7gPb9NLTykRfoEa4eMmuik
lhF5ow2A+4ZDbIQV4nkcMlDI0+Y33q7XN+myXwz+/xSBnH89XS9ZJ2dAAM1vumvfCRjNZJRWLU1x
khsID9o/kD/++3odOlpw4xA00+K1dJH3izFM3Wv/Q9p19dit89pfZMC9vLrsNnt6S+bFyEwS917l
X3+Xcr+beGt0LSQfToDzMMCmKVEURS4udvBR8pNinDQ1mHKRXVArZm8DgBrQ4ifjQYvQ91Kz0GjV
sJ2nyiuP6a19/WR+V4/OzXKSHzPfs4EUQ18ciPj87QXlnS2AC024X6AL4boYqRmJKwAA4LOK1i9b
0400ZDhEaaPPjHvYtrUYajgroydlZMVtPcJp3FbEHX1EhJVnPwFfm+2t6+rcvpiH5so5LgLX8YvK
7/Oq/tGPOW1GjVaauoB+6v5thuDltjxP8Fo77RH5vx/1uQH2b8TgcYBtUTl/lU7BMHj5N+IT1zgK
ofC8K2K9DsxxNKXUjGQTn9N3gXGwHkFUcmX6daA+1pXf7ebA8fVDc05us1cPpHzbe80VDhAYCpuw
MrwgLzchMu3KQcoTp9O8GvJ90aHde7rPYr8Mf7STX4gG9XIsGmgzNEzh4YjBiGxUkY9tqztZX3ta
IgP5CF7qCTMz7hI7cfM0QeuD4ELk2LKFlhxAPMBjirYcqv/KyCQyGg2yQZWXleAI6u2PMUKoqql/
3QuJmw/JXGDQ6LMA6fhLOaWm1GGcyPT53UqnZVJ7lKQNEZ/yZ+oIiAGmA3UGLCAibuZoprEVmQUI
ij3z2X6zzr1vAVUZ3jmJC4Ts7A3+csLYKOna3mEa27al8NzshWzmvDZpS5qhgWzV634WL+05v9Ou
isa1YaRODQodDXTZz/Lrtlj6q8xhvZDKHFY7a2AwOaR2xdU8vlR/PeKBrijyJrB+DKySWYyiChLu
CnCcypPaoJZRIMoAJ3lSujPm9KnRnoiaE3mx0oVA5raqQYjT1zUVeGXu+7Nytq6WKyeQfnQ+8dEB
J191h+0l5JxxZGpoBgqJL8qfcGmbwBQaUy/DNq1qPg3OvEf1zzWdn5r1jnemGyrWHgRKgslp3H0D
9bKFirSMNxmzb9NYNlOGZylC+P5gRdNNIen+tl5ci4RaCvg1sH86+/DTBy2uDPyHIQxApOsveXJM
5OseWYzBa8dnFRRDy52KB2HyLR/2I4IrUeTL03L9BcxmZgbGdjaljjMRLtJJswb1Vm+Mj209P/tM
Fdg/OGiMTUDFSKMfsfJhhWSE0dx1NZpcHuUSxehTDxon/VaST7r+Y1sWtYXL43Ypi9k2QBakqqD+
mQzfLH0PDs10PivJtZMKNo/+0KUgoDRWe8d4slbLFFgH9g4UboGE/3djf7QS0f1GL09WDMWCoE0S
6EmEUZdrRxxQgc4O9ct4Rfa17SkYyaAkt01V7bZXjqfQStKvLOZql4x2SZK4UCqwuy+HQgf/gpMG
y2Q+bIvhKQSCJEAGUE9HwY1ZtzxTmnRAuQmTEIpby4ne5za5lpF6Qcuf4O7kRWiUgtlA9dBCvwm7
eADZF7kWQZaa1lfDEN0txNxbYEJE+mKXZf1B1u4UdKfnjeo6842qPGLO5DnqDPAzv7dZJlCd97hd
fw+7xH2DLHc34HsWI3ytRiXQW+WEgdWnNIvvOhQScgDyLaQrgEWI3bn863OIKAKNQ3jFq4jKWT86
jSrJph4o+bJz3AJDtxQP/E1gV/QKCY/6r9sbzbEnzPFAShvAZgVte0xEsZhRS4oaY77KZcb0kj3J
vy2jwEmLZDDuywirLHfCuMYohNJdwn1JIr8RUiRxTPZCE8Zko6aeZaWDJjpm7fZfJXR4536cBtvr
JZLCeMm4doZeH6CLSbwyAmruiPyjaj9tS+GvGN7oGmh6UI9g/ImtLKkFM6wxjRqkGvrBQQMtcQSu
hK/KbyEGk5uP52GSl5ZuvXRd6reFdUiJNw8CEMLnawXmjAQ2WsjBwwNM7aVrbEorTGcLCyZ1oD2c
+mOtNedBr3N3zFVvUsK9OomqDrzloxUAdMchTEYn2aXMPLWy1inKGjh2TCAjzhnTrvZOrzxv7xLd
a8br2wjr0MNoUww0C1/HhIcUw/Ia2IKpXpMFXbzh+7aEz/ckTXMhogJpHTh/2GIiGOoHtdXwrrDs
pPCnMQZrfDwVgdKVbxNJB/jFqBD4v88bdnk3U7NZ3TC0aDroFe7mHuwC9k0aPjsh2vwfqvI8qwIo
PqfoBkwamIVQoHWQVtfpx6yEOTJa/DO0VnhxYh+r+FXWDC8tiGda4Mwr4Y7mDznKH0NHFNV9XlkV
4yaQawPgAYg/tnq/INzpHR3xcZ/4o/NV14JwOE362yB7f7uFEIQ0O22ihFtnb7ckVLShqxCh1sOX
2fwatsdoeGnV0yIiofpsjReC2GsLQ+MsI58QGSjtF3AnuPO839bkc4CvIrkGyBQSbCZeu/TUrfaq
08el6nsTsdR8tfR3ZrmX4tc2OjTTVa1eRZ0ggcjbobU4xg4r0NQO7QBxeU08Ih8X0u7D5E2aD30q
wtpyZYHqAaB/IIcBgLlUbVwwxwb+BFe+/NLb6UE3lvtKawOpHVzAVQQRz2f3RLkhKS7exixIkGtd
SjOkPo0qeh9OU+Fa1m6yn8M62N6sz86dykD3lYO6HkbtMjdIlY42qaYM0Xz1wyAPTXqOCaCQgtQh
z+bQEIVnH6DQQFow66YoTVFqFpWi3JthgrT//bYaXGeEqwMvu1/+j1mqQW7qsm7S2qtK36yf1fAj
0m+19FiAcj8T5Vp5VoAz+lsY44yQ242HIceFaGNAcJIdDeveMGrXko+d6H3OMwE0L+BxAjg8Uq7M
9vSTPZVGjIVrGrBjtHsHnNIGpj1vrx5XCubqgMUFkSTuqktDi9vKQJU2rz1HuidO7arOg2SJZi3w
LA2Bym8hzKrZzSTB00LIgsNZHbvkY1FOMiaqbOvC3RyU9BEVI2X8iVO1rOvOyhKIsTPjqgBDywFZ
hc7Vo/nNwlhJNQoLwRHiSjRQlYS7k9G2wOxRbMSlIYe4m8LiOw0kOstrpKM01X5f7beV467hb1GA
n1xu1KiXfZdWFcyBHLrs2IDn0jEQvArEcO1hJYY5rmZoNMMwQUyYB+b4dYgf6uRlWxPuoqFOYqGg
ZVmfYNhOGustQPS1p6r3Y7rrjZPshMBqeqYI8M1VBs5HRocRvAPbjxuDy2nSCigzdcmuJpqXArs/
60Rwf3O3ZiWG/n116+XFZJspFZMNYA5PMXwrIIrp9tU/uFLaXPp/6tCFXckBX1+uKhnktEZ81Ab7
pVyif9n+lQjmpCJ5HJUouGCkc/RgYCqdc7vMgoCOv/1/tGDOTKc7Q2NQQ+6UbBdjvlC2byKQVeqV
OwoTB9RcL+NvRKp/9GEfMKAWnbpGh7ChjEFeN9EWvWUvGW/mYPu9VQTjomP+wJCC7Xk8ZIvz360n
GzWYFnqomwjy4V4H9WnU92EnyvgLrNxQL81CzcFDZdeQkbeOb8WYMei4lgiTK7BxtuOmMasJU8ch
RIl8pw9Ge2eoJ0uUuuLaBvp9gbFDrsc26d9XFq7JJI6VGVKm+iMs3YYEY36P4QCeBQLnbS/EydnC
NFayGFOPlSmZrRGy1L2yG07JTXVTPaPKdbAWF0QzCB7uhoP11692KhTNUVgsXFAs4W2sWx0eOTXc
q/ykgSCz+GGJPDj97k8mvxJBA7LVGqZR3mt2CL3M8sUu32flW+Z4o/1oT6oLbLBgFbkHbCWNGudK
Whj3uZI3UKgGPRXG3H8tr1rXupb2ie/ste/b0vjm8Wf1GEdrjZjGN+l4TbeYDawlgx/PM0g23Ml4
r4yXbVmf6eXw9FtvFWOLWT93RhdDmEwORSB7yYvuYVLZzXhqD9nReZZcJxiD/iTttX37kPgYXLD9
BaKNZAy0i6JRbiosbdwaB4AKxvkV8zH2ivZVra9H9R9eHGt1GbcM+F/WRjqkqaX+jiGLiQvw0460
ynFbK07u9GJdfwHPVhaDRqgagEKsax8FbfhklL4FJNKSHubBr8xDleAOjQ+hbAmWkyqwcS5Y4Oei
zLFRg53DC9vsZXTSozM/GSGViXZ7JwUbWeo17b88Tv4cD43xzVW4dHGUQegwtbsCZGrN5IG/QO2+
TgWG+UyCxDD3KliJYxKc6MNqMpm6l3JAoxKILtq+fsglS6CVaCkZF6NKvbGMBcTI1YeRenV/soYQ
2cdDPHkEY29F7weRWoyTifI6lmYN8kJybfU3VfWkNo/bZkk/ecs6GNcyNnndOFTEMj3O5F0jgqiH
m8Zana9PqGA7jMx0hAB77l8WIj0oTurWSnwP/syAmMZVUt7WOXoRC1N04j4DKC9PHONIWltt5DSB
aMxtfdGK4Zzm0RVGfp9yPTm1juwtGINTKWZgzLLgfuD7MET5Fp5HlObs8noowd0xaD0uo1TSvVz+
kNN4HxfLTllCv2jTa9CJCHJCXFtBAIFWJTyaQRlyKVFDK+Kcp/TEGVNgNlNQKjrYz0RwfO5VtBLD
HGx9sFsnJVjTPhl3hW177ZTcjonqF9qP2BHR5HAKYNjCVeWV0crEyy/RC2RcwzcpdunYCvPYXLeH
CGw5R9xAp3R2la/pUVSx5+7fSi6jptn22gjGCYR9PSbXF5nnDPse4wbkxVWr12wU+Gj+qv4pMDP+
SzfSpVMlFJjD6kUCntd+7Sp/6Xaa6G7lhbM0Iw8WANMCBQVzuRtmZwwLwFcexkscZ8m5wuG/T1vz
eoxjkanwvOVaFnP8MDWhrOQSZ2BWs30c+VN1PywHZHUCR3IxxRYcwPY/rONaJP2k1R2rF1Hd5AnU
6/KfhX0lDT/n/hlkuV6McWvbjpNnIfRxjSEgQKaiQngpqh3Gfs7Br+Ut2c4KwXnxptrnkFQ7VfXt
SEjJx/Nla3GMQRaVpdVDB3ENIiJLP+ax6kr2vQ2U0eKc7Sqoix+DaQqU5JrLSknWLuO8t2qNbiEQ
TfN+rPA6AGDFFFFC8pzXWjvmYtUq9HD3yGN51fSWyZ4c32UiCm/eRUfz85jBh7Lhp9nvKBINkdnA
P1Z2dTPW4QPiBcGFIxLB3KVlJdV21bcID+rwjMpO0HSihyJ3oWgnKsifKYcMY+BIKjVJacNRaGhb
VuKvnTy7qYh1lXtwfwv51JmERFhidzOcn0XI29I/JU58TJDwnd876TFNlHsb5J3bp4m7dACEoqhr
OWhlYSKdEpAKO+ywOxl5a507/e9ZLFBMW/0+szWzXJJRogFiYpoH20lu4wyIgaiSgpD8S+4DrLs2
MArAImoas0dmPCYTeFCwR6CycCNLKtxk6E9NLKqf8Y3htyCdSY0O1pyrmQFBco0nRf36v/3CApfK
dQF/tGHjChlxk5XgpQsEPhgBctcG787wnMSCZxgHWIkdAik2tgnAGtA5XPpTVLxVewQc2SP34PsI
7/35ozqBaj/cFcfyNdrPp3JP/OwYuvlJhADm+vKVbMa5llLXE1uDjoR200R57MVFgsayOfEWB9Ok
svww4bW0bfKcOx9shuiOBsU/YPmfcESlkcbobwPiOscsel8fQd3ltpUvOS/bgngvTyDYQQAE+C3l
yGAOVwYmMLMwHSABjSHQSbGX8mUXZmhkb5dDr/8AKODGQAItJeY5NUQoB56egEsBa0xpJfD/y401
F3kqpxSYIX1oMAE8V8tAmTLHHbKq93CISl+OQRm5rTPHn6AhDd0BQCCgG5EFP6rlUJJQQXEsDzGT
x1neJwLqhW0ZHCAphk5oNCv9a7gRm2YfF6MziwGVKpPod8UIWBak9Ve2YpcniRA8r2fpDnkp60pB
/OGpS/oN7BoAcJlj5iYRhmelf0/gRz8JYHawA4EcgS1E10SVi1mD3qPxYTSPWZT5GPSEVSduaDoC
p83xPxfCGKc6oAws1yaEzdEM6JJkEE81W8OVYvK+vdScGwmSUEnFywaPD/aslA2SFU6HuK4lY4YJ
jAj/8ySRfIVIx4Ykxq7NHcUFYdyPfq6etmXztASXEwYuoLqG2IFxTGUc2j0g63CAVnwsI3ADlUjA
DaL+XJEYlTkmSkmWyoKKQOu2auHqQ+ROokZNjjO/WEd6bFbxcV+SAZyOqBRKi+mhF9hS/brXAr0K
tteMd+bX+0WVXckhKRKVHUZGexHpbixEjQ2mX9WtJ4HXfBLNuOUZhwFKYErXhu4m1r3F/dKq+Qyl
hq4bvUZTQQIqm/NLVaL/TdbL70mOCSBVO6bPcjsUgnc3b0mBZrTRfoemarBzX6raz6AzH2YJcNCl
bt10afs7o+8aPzHKzluWeRDI4y0tCBQMSgGGIQIsoQG4C8ZIz6BtAzKKcXhxutMQHpToOukFx5uX
ukEH6m9RLKPBUhW6kejwb/pshK5ijB6p4i9Gb3qZGr5mQ3sE7PWD1OqRyKKH6q8CPJOYUtbHjnl6
LJmzRBF9ehi3xU1+2+8cNwnuyh0oSRfMXKRliu59vAaBliFil+WEAxeimVNSjmZjJrR4ZpA7RfXU
8b7vHtTsXCAhLhoQLJLFmE8+Nsoyd5AVzdO5HEy3xfRpfeyCMY3v0tHBDNZRsK88kettZR1aZyDB
jtwi0GTp3aiAMcVQbqWq9bIR/YeLZbmjId1tOwTeKaFjrsAGpiBHxb6W7bSx64nCLQb8M2VPCp+V
JPOJaOwwV7eVHMaLoorfjakGOXY4+delX5Xod2/upGxnqwIfxxWFWwEocDDmAkh/efAtacgGzYDD
rkB8HWE8JwhYm97vW+Vg6Fe2qBWRK47GxVhD3IQsWC406sL4VSIc5Cg5NIupgCUPaC9SVOTGKRzF
z5Pwus6nv6d1QBc8mh7AQ4w36yekjNagAzIhCI7r4pYyOmJAn9zst82Dq9xKBv376r5Is1IL5Qky
5tR678fsKkwSDy/CRwTQRzQpupokIuLnibQwdw38u+Dh/sRRNBZTYy8UrTwpT5LkOdFXazl201OB
cqEwWcS7otbCGI9SDWoYW0hFo56bevH4XU8xQ+zX/OhvOfKa4XSVGH+NLMfoaGQJgDZBXhENa5dL
WsfJKKdUpKQsu1npT0uf7IbJ3G3vHKeXGXJU2tgnYyFBNX8pZ0FDWtfQIFCdBtfUHqMERVew06Ed
wlejD5S4kJmSMAazEPXi8RYVQwAocBTHwWB7c1M5RdNJjbMuoxoq2UlQJM+y9TKYp8h6KLUE0BpB
KMjzYr9o8dD4R8fr0C9amSmYCqK0k7CmSqw+DiC7GAo1iNFk2JYiriTu5buSxSI47DkG9CnDuurZ
9xgzHArMwvEA0HtuoyRIyuqo9nPjyrVza8vRy/am8mIMSpQNiCTo3D9V61FEG7tBxsXv5OC6CB8c
hFQAy7mOFHllLUD3iIQxZ2NZ0KWZKhA2ah9OtFf73M/T16YJZrQzbutFf4qNKdZ6MZdtu3QgdaGY
zFF5UfNv4DD6h99HmR5IYDSKoTfo0j4iuY/s2sHvd07xqMTju1pI/r+IcAAjwhA2kHAzImq51ZwK
RTtw0Ps5GLflOhaEBxzqG5xozJn5jwiWcLKs5ULOMwTv1m2VePV5PmZ7ctd80Xfmo+l+q39iWnhQ
BV1g76XJ1Y7bCtI9+LRHgBTT4doW2HdYfxL245QiF+xZcu8ZpUs6TK4QdQ3ynD/FLf+fECZMAI+5
Zre0DKI5z411LHJfXWw0JWteMd8WH9saca1uJYyJZEGlSRqjhDB1llwFnH66KIjkrhlIpAGZBsfT
p95nFFoSS22R3SQR8Heg+8HktvxZSTuBffPlgHABTgF00uzeYLgiDitFydl2PO1lvHCCDI0XvqJ0
ouwYd4ccDFyAo0XQyD5zJDnNMJ0O7s+R26A3TynmXvU/jDpz5fJJCx/+foso3RfaHQD4+MQt5CwY
UVFaMPmavPZIckqiJBhv5f4IQBvkpWcgzWIXuQ0B5vTNghKNdYpFV4ZIBnNyYlS5uzKFDGLunPRe
M24QaG+vE+8CXKvBnJtaHmRUoSBiGs9xCuLbYz34wgFsIkWYA2NgipA6aJDSat2uaLIdAbKv6Ntg
WxnexbN6YbIvd0tSnX6iToDOQLfd2HnOAC7OzI/S+bktiavQnxSSRZd1FTekzkAQWkNSjWlCJiZB
FOY+7wQBHzcdudaH6ruS0qA5ktQTlm1MlnvDltypwbUdK76pZ8+j0vux02PjCGq/YAVa+tEtq2SX
5+lN28yijxEtLhPR53LelTp9vg8n6dZ5JPeY4Ywptq5iuc5ePoYH4pdB+my/imbbcwOn9TIwNyTR
jU4lKRZ7tp2XCT26yVLtchCeWlV8mnXdhfPagx/Cj4t/gCBeJA6YUx7jjTvoFCwaJdfz/N6AMHEK
QMBGQHGiPG7b1P+jp428F/hvMUKK0bNt+oo0FO+IDq7wmBOt2CFn+MUqomPazAjW8sHwMiN9rBzn
JDek3m1/AMdD4/GE1xPuaPSosQ/S0Q5jrQLOyouqGKfzY6psWJdnTHt9PKUi58ZTF+J0E7AFpPRR
y7i07ryZUsdMkT6wY+lGVxAXGz1yXonXY7pZBhpKEpsBkTtXJvlhW1PO8b0QzRzfXG/7rs2haaFc
p3WQNy9lKBDBOS4QAXSsRjPMaEq61K406zCZKQAkbe7TwZf0IHV24XjVawI8FlcXTO1Fbw2ylRgj
fCloJJliJBaWcTQPKjnF1Us6PW0vF1eXlQgaD638UC6ZURYmEFEmQTpcN6AEBV/uMh8c0cAFuvBM
rIjGvj/KMKu2tJMzZzU2BsTrRXIi9dscobXifVsfepA+SUGLFW0Fx+hW9iWdF9LYqdmCSy93ldF1
vPKbFgxnFQNztwXx3tLgIMOrHZy8aM79xZu0WrkMxem8iqltX5NT9EBuEhAOSsfoWEDaIKq4cuLS
tbRPgFTMgZdjSUaN7Bzv03N9jnfJtX2Wd9F+2Rv7VjhelCsQbfsOnWMJ9BHjsaysbOPFgnoOJqiO
qD/2k+AY8awbG/QfCZ+QC5maOLMyQIIs3Y2Yi90di9D/l01ayWDCLBvTRaZwhAxyv/jkJgcfyPc2
ILvwNX6Tdv/w3lPBewcCJTg/yjh0eZjA9qeOCy1NR4U8AyQJbn6E4YW7rRTvIK2ksJl+qx40uZ7w
gBj0L73uFepVmb72y35bCu/GWEthVk4Pi0GKE+iSOuBQx5Sq+SpPd1L66mg35XK/LYxnCpSlA5lu
OsqAPUv2AJoMUBcBRU5aFTk3s3OnpY4DCw2tgtXjibJhzgodUwwmPMbh1ZqyYPAY3FCVHVDeJenb
IEIe8zbIdmjXGLrpNTTcXppBPU+j3pUj8Cvx91bz7XKXdOgxFpG18KACoAv6LYc1hAj9w+oEWBu4
AgNlFwWYsoSk2p0RBnkgnWsR7Ie7citxjEXUWVIYLcgrPbkDFL4G6SqFiQtOrEgI82hxemdUk5be
R9NjMx3y7iGNjn9vbOtlY25VqcojOwHK2VMMKIDZa2qMPn2BmfHcJ0I9QL9g0MAVM4slDXjYI+qj
5fbJ75b+isgi6BLvhKLIjvSVBRZ6+NFLMzPseCxUMIl7MYbt1OHsVaTaq8jcppVzr8fvtlYIVo4X
LIAymvY9gY0CgxwuJfZ46E0RTSk0M5jux8ZVpQcjj1yDSG5iCAg3RMIYS2g0QNtyhb74yqACoyCZ
T92S7oiCsTu7bYugK8UGDWu9GIugUEA7ox2y43wjg24bc3/dMA2Kwu/CHp0tdxKenNsiuXa+WkrG
DbVTNpKxx/sPuNtTVjpfenBvaHoswr3wjAQ2giIUppUB2s4YybjgKR5JuCxmYKPV7KWxXhxAza2j
khzCWPCQ5K/jb2FsMrLqC1JZKoTVUXyY8hK9+sMBs3mPiV66krX8UM15cG1JFnUXcj3uHy1ZBpNY
TiczpR0slWG7Q/M8R6q7JNcYGyPYts/j5kFsu1pPlbHKIYTTHamKk1p/ixW9deXOwF1CzlY9B4Ws
+akc3872V9kM/cp+Rsi2TzvV7c3pVq2follHSTVxZYzE/QeDokMNwCqMPNwnUKYm5Vpt4WzOZnTo
OsQFSf+zWVpBWMA9lagz/BrnQgf8XroApQPQXpNwU5vyUxc+9tptW+6X7xF5/Qd1VIS8CqX1/8TI
MDnNKDUL/GeW6h5B+sOx0LkugipxtVkFA4w2Td4VcaNDimxm9/gWL8MU3BCcZ0VenXpFFHvwb+yV
PMZ6lmpZ4MpwuyGJo7qt/H2J36q58ORB36Hqeb0o5CmUn62u9cxcNN2Ie0hWwhkvl83SmGcR7j1V
zq9s47GQw8csXnYWVvbvNw8jXPD2x1GRwQ5yaSRRkQ2hVkFS1ZwxraxtzrFoZhk3xQBAJiyRUk6D
0PhSRlKj7GHNMm4/+2MgT1FsuZhihg7tmwEGM6eumj7a4Nvc1ox3ra+lUoNaPfrwwCUOBjTCw2Hs
Vi97JrojtiVwdgkKIUUEeDhmp7MAqQbwBWwSDpg+q8+ZhsdXokXvw2wArtSLcGwc+wfgUldQjFDw
bmEv9ImYi9l3sH9J+Q4eBN8k2VEqiW8bnaulH9uaca68C2GM8VtzpKjxBGFFfhrmFpeQO02C+iR3
9VYKMTaOoY6LpoxIzSwAeS3qs5o/ZOhlj6Xv27pwbroLXZjre+okuavxz0vU+RlUATurB97IafzW
dq7JoD1joFJgpiLzEy0h/fvK/MxFdcaJdlhJKPKaAJQUFejcj9u6cWz8QjfmZNn2ECl1C90i0KAU
duNOvQgXJ9KDOUYDAFtzHkGPdNau0JuD7iIHiuQCP8QJfi40oX9fLVeM+ZsVRo/DGqy92Z/tfje3
Kj1PrtEXXiWwCf66ga0W9NCIj9lnX18oheF0cO6gq/W17qpJRDmnX533TKAKhX6LYF98eS1hqrIE
EcZOO6CNNdC92S2vpOcb+Xb6Gp2BW34C/ua63odB1rrZe/EzE30E7xK7+Ajm0jS61qYtIMgMxe4w
uY5yng0PnFMWRq+AkWBQPJRmTZFYvqv6ozrjPWJnlHqlgtS8MdxOuy+Kr/V8HuPZjWaBExFspMU4
EW1Osq6haVcTA7cmsrcl0dOd7z7+KEO/YGWYlQRKh86hEvDSsCd3joIp3RcZHYiGsS/7STQpRbR6
jONIUMaclwICMegCXa3LcpdMmTck/qS9bXsP/tH+oxrjPabSKdpChiQMfSEDsnqKWyqibCitzWyd
A8Z/NHrZ9UOCAEMmQEf7ZvLalm89emhH+a1MfaK6o4g1TmQUjC9BmyY6GHTopSkvQ/gmTFWK1o2J
mZRmxFyjGb/fO/E3iUwHcD2+9rWx294eXty0Pr02U/bqMTBuXKhx15GOpsQdWOK6CCy8IPOOr83S
L9WTIaL041U7L4QyLiNpzbkYTDhiGLp9TAK5dpVDeZUc4T901WtupSf4kLL3t5XlRgOgKgd7vgGw
9+ccNiKfUIVYe4r8pJCPGhIVlvRhoWloWxLXOn5L+pTLbpVELoYBkkiLjsu2cuvuX87VSgKzhJVl
DYNM77IWnOvW+IGhq5GIzY17X65ksD7Wbrq01WAbRv7VdB6X6AbQhDkHb74GBLlgybguiQ4sstDl
YDhsjVCRJqtB6zvOsHqvKajW2P7cnYfktpb225vDPVorSYxLkp10GDKdeovuQTZ8Qw6cWuSR+Abw
RxvGI2mRmlTLBG0mCQHTGEhaH5RqoNS92yhe1U6Y3IjJIIBbvmTF12r0pkFwskVfwDgoELgitu6h
ZVd9N7UP9L1sryL3zlqtIuOgltxZwmKmGpYv0fTgKBjodxcOOLh+0WF6XC1qaRAYiMN4KmMpQ73E
jHQvApGlJXvh4k0ReBNjbxSVokSimMNlTq26DAq1RSSOJLpfXxLyZcxOhoinWiSJOWIa+ugmq6OS
JglA6atEij2lc835YxaBK7jeD3T/wEuDQRgJwMsgo1kIKMBpeUC2X6Ue4+zM996460RwcO7pWolh
T5ea5F1EMzWL9Q1da+N0NkNBXpFr2isRzOHq7VEZLPpynOzHuP9J9OO2aYtUYI6OkTYmiNuxUmqJ
AVJZ5MvDXgt//ndCmPND9MaeRrpO6mhi8GcBUo69Fn35r4Swt3vRtmmPPAHepbiHUjVYJMO1EhGH
pWC92LRBO2qp3tE0lmI9x/pbEu1zEQHfr0TqpxDvz57bzEHBzMomz6gmluI6BxDMGrdv6h3mOt0p
N42fvoLM1M97V/e783PUY8Cz21xJApfKPayrb2AeAo0NBLJNYz6Qb3jG+JKMjddW5yw5K+g03t45
rntdyaJnYPUkkBI1zqwGsqL6W4gppkuTv8ip5g+THPSO4zdNsTPM4uu2VOEyM04iDqtSwfWIsHOn
nBU0GrvLDrO5fhZeOvnmcdlX5/CqDcoXeXcfvXenl2353IhjpTXjPPpeMfOFvpmj6U2vnyUMgxhb
c5crCgpMpu2WWZYIFpr+5JZhMc6kisdwsmmQ09cYoBS7ThiAm9CVRJ1bokPCOBXLLFtlpqqp5Ghj
MOX0KhzpIhLBuJS+XXQZdz7s09lZ80OZvwtbG36RzGwsF3sLExABVs4CNdJz51V75SFxAZO7QxDa
Ln50bexLxatf1V34kL6ar7I7HdSbwXP8Z21f+IUoCyDQmC0/NKUtkSH6tXlP+XDndA96Irhs+CLQ
MULLnHg7MPbR59rUyPREkGVw4/SQhc/o8N02e75j+SODsY3BVMNZsSEjyclzUvRuMuu7bA7duq6+
lroIl8I9ZQCkgM4RNP/IT136lqbFZLxCQ9BhoY0JLJmuM+zGNvGb+hSnR1lUw+dniFD41gHPRtMX
22ZUmGVXzAVBpvehewFCGyaSnNHYZ7jFnX7TiYpy3BO9EsdcFW2I/lNiQb1E/qqTk90c48or7OP2
nvHorTBH7I9WzG0APozSnipoJR3sexLI18lJq/z8tX5rXeWY7tNTdmd4YbAtlmuOK6nMvWBkOVAm
JaT22hl4Rnl+jSWBZtRNfDri6BpUUAAAeTz7EpvaXDWLCEWNHO3J8kHJgg4cwersd9Fet2Z3yV7/
QaeVQMbrt4MqZZoEnXKbqGcTIbEXDgbAODIRkXVxl28lijnNi11n6bwADzg42f1Sxl4SWVf5LOjz
5lrgSgpznlUc3S4aIMXM97aG+Qt3hXxjiBpheGywAPD+2SjW35uYQDM7FNy4RD461nO5dc34pqmD
uXrBaEg7uUJbXRJejd0DSUE7tHP+6S1t0R5McJJRbuxLVzLpIMaeTFoAQ2VKm88GeTNF3pFrjysZ
zGpqgCroBmoQ9L0ea35RvFv9t34JlPB7oweNiJKAu3krccyqdlLUy20IlXT9i0E+FPXJdK6EiTfu
Gwaz+cA+pqPkxrIG2yQ3qpLuXUdmb2ze41Bgg1xLXwlgVm3SYz2pLQho+31WnEDxJxxqyLtHkB4C
5zG9ulCZv9x8sA9IsR3B0WqkKh/quD85BvA4y5Aapx5tdDeRjKFFqt4Vh22HwdsicKXYwAiC28P4
xBAzl7PhlDMchvlgWfdAIc7qVSbKoPBWUMNsEA10LMDzslgZTKGU6ibW6PFS/RCce5GxYDy8tt9W
hmMJwDmiORuFHKS92PJCh8kAUmIbuSej+x30aaHsgtfzHwbDXEhh7o3Raax5MCEFTC93dQ3u8ibf
YfzOY4dSjYlazbZSnLXDUEENdFCUtQ3jIC5NAwzLuW7PVv4/pL1Xj9w6Ey36iwQoUuIrJXWanhzt
F2GPAxWpHH/9WZp7z+duttCCfbDhlz32lIosFosV1nLtNvTzqv5hNINLFHWlNLMoxkCi3ZjRXS5Y
mGyQHAAzx0ndLi4+RIexGa16oKv4VktbBOZHDDXC2GBz82ecPMbsiGSWGSqpGzjC8p0yiZ9UEn5M
CY/9yGiPWVDcJTF5z9Hsy7qJ3AY8M5jaTCUbgpLuk9paw3mbHat0Sc/DvQa+ybYIZofPPymzCi2a
yjDD5G3IelBsJNOd1bhacsjoy/W9XDhtQEJDA8KMlKiC9OJclMAgelgnceZiQgZDFC0P3EDgjtbG
JMBNXSvNWj1sab3Rjfv/0WKAKk5ywVqQKZWh1ZnbdkPH1JjU26bI65VxiiWYEmJhUBpHD0gC2Nhz
xdSpDqp8ROm3CLe6eugqP6S3QnGzcstTDwmHbaUeSFGx2vwROH5ofgurfdA+RGtYwUsAamdfIi1x
EvOIx0ObuclbPT+kqs/SK0EK+6vdJshA7sOj9RD6jt/uyN0auOKSJekWOsTQwwmiPBmfqet04G7M
ljR39vc0n5hoiMZsvFddcJ+GbF7+6xa1KHLGcgTqD07u14Ph5DyFg81LoWWZOwwb2h7A1I0/30dL
d4u1sa6lAhf5wo38/2VJrwEzIl1MTMgaAcmfhTvRxayOXHW6aybPMB5HIBxVin9dQX3pzJxKlfwf
CXic10MKxKQsmbH3Bju+1bW8/h4EznjrNJFxrwXE+hX0g1NseNPWgqVEDfZc1brHfkwFirK6Bi5t
ZVD3VOuqzq2rGt0XhdFqwk0Vqv0Ia078PuK4ohpMWA0s1Y1iFyQRfw2FOaZeqTSYCwk6a6X4tKQd
LGZGSLYtzI9JD0irRFeN5cBclXhum96Bajvib3RaETNbvezjwD0NHDkLSBHAZzo/n7RPy1EDtjqo
1LVtNWgbpw79MTBWNmvRREBchUk4HZw4eBCfy+EW6eq+wp3YjwBN8LM+tH4rXdUmbAz0ONjQqA18
IFw2TylcoO12AnMsjCdZuFah/GrnklU2VNya6KcG8IfcNDKNcWcZLahFjA3Ap4O95gF7jw3+D83j
aOpvH7lvHOyRKSnTHRYf4j041v1sB0y1/XAz+mLbstZ/1o/ls3D/Ya4bs+P/+zi53cTQ8l5RZt6T
yQLZuPHc0j0+MjS3vX0rupV+76XNPxUm2VjP4bCUeSUAIKLrrFcq9ZcG3JenVonSb9eP68V9g75E
BOHwgaCswqCYZGgaCAuijOcwANV4t8f6sUbk8vcidEtDG6QK2CEkQs5tTB36dqDJiLiraIkLYJ7G
VXi9EnUtFdbPdkhydkU22SSbd4g8VqGv3ei+43Xo62AYa9iIu8BXvd/X9VrbJsnRjZGS5GUyGyx/
asx9oW2DZGXplkAtzrSS7mnTyklR95BhP39E/rTvvOQ7xoLuj5r7MO0eApaFzDxGG8Pnm+varS6o
5BqsiVZ1qUN0+9t+mT66+09glm+B8n14yLaDmxQrO7i8nPPcEwbt4Fglq9cLA+PRLS7j1Po9iAe9
vVkldV4UgbSBiuFj4Bp9RUUnl29L8zjqKwSzqjVuk15l6JZAuXatvXhpIBLIRZQCU2WejnUky9DT
NtHbL8uIcjaO5icXP7I2Peo1XNSY/qw029XM2LWyZDeBN5Un0cPK7s0iLrzpSZAs7V6Sqo1WGbNx
gpnOB3vqu0qVfmNRzDqXaaxsA8t8VisnZaoa3QxWpHyz4/Qp01riA55SWTHkpWsT+J5YEtxqBC8j
yQc4ok+MOZCOjV+N5vdoPCynHVnrpFgTIzmBoI3LXisgJsnvgtgrgts2xg6sgVQtbzCYwdGIRBDG
yddz26dJVJdJ5vLEjjcdyHRiGh/jcXyh7Xso0tsqbd1Sjd5bomxEOu0t/WNlgxcyEMQ4+YT55ye2
rGlxyDMTn2BzL3xxChaHLP09+qV/ryvsvff4szayek/3Xc/ilRtqKYqdSUNnEDnbwWjfufCO11ln
WogsGxNEem8wNjbk2yr6ma21MS+qeSJJcoCGDi64Yo5hq8byaPIRhi1LBpWFSH5Fbb8vgn6l6nFx
IwIWH08+0KGCuQ0Da5JuCh+7ypjjV2RGBpYlw+hVrfkP5RukVuDr0K8PZNiLAzFGZqOqAiuIEm7y
OqA2oE7eio0sNAeCKVSdR/QdoB3IkzCYGrHNUkF0p3Lglx6G8a11NtV0dAC/DgI/zfbsNUiapbGg
M5nzET2xSx4FoKikkKmDsTZPPA2upvivM+6MYFPq3kTuw9Id4YmUj1J3U6Cv5arXZHuS72m+lotZ
vD8BxTPj7+IdD4z286+hop6zt3N8m99wyizzVzA8gvpJCVivP5MAoJy+BiLS6t5KblDDCACoUh7a
1i/6b2nk5/HKrbrkoEwMgxAKekMKTGDpe4YceZQUzwdL/TXVHwWxAd7tAFppdepyURJme02MQxrk
Av/XpgEPKwJJtZ96+c7cInzYAG3x2KEldGdtPnqmbez7iNE7hdXbFrAqLHe/hT7ApFyHDTean+zF
nQP+C7ZrPkYEGd3btA3YY+EFt6H/dt1Wl65mC5ZqUhNVuYsgsU3qerDMHuEb3nywnCl6cNZggJZl
AONMM/AuxovnfPHryMlbzHFnrhitnW2Vt3au7RStXnGOC0l7Ah8yJ1aQQ4UzORfTJ2nOU4rcSl8L
GrGp19T7Dljih0otM8+oGvWxa/X2kI2NStwxC8X79bVcftXZNnTE0BGMTLIyXLRKhTQZHqk7ENC0
bPgciGdVG8z5C2ashBpLqwrCYBAGAc0YHBXSnavFTWsHSYenUb+hxneRMVVZm85ZugVOZUhLmqCL
ugyn+dhwb7JZou/0FDDk+Qb4OGRt6mOpEwSliT8aSXcOCscijDk0iiq8MCGuZACX/faRbzPGAZuQ
b20Qx6YuMsrHyT1YP8fdGu3a0iVkA7YUUJCAWEKW89yGWgDPI0eIT6gmHIZWj1ncxitmsrhxJzJm
D3LqqTNlwCUOGYGD4UhQnmt7vQ4/7axeS3pdSHJmWBAYpIqqD86dtKChqpikizrhToG9jTTu6nbm
JfW0uW73F2Jw6oAQA4NHk5+B/84VAnF1NJEWB08p97z7pgbbbM2tLhniqQgp6ioLY0SSHCJKPLyU
4DgRP0LzR6difscBDYL/DxqdpGklj2WUiVE71Syu010zo7fhYPljND1dF7Oo1YkY6Qi3JdqPmxLH
C1D/YHCyq4oJ5Z3UL1TZF6vzivNvk58mp7ln6TDrPNIns4c0ZBqa9GPiNguzV8TOYfHeOH6eq8z5
pZZ78Duw63rOBiBLPj1VkoGgZmwrXOCSSV/q/I4098N0q8b30fN1MUvLeSpGMpLM6UuMxEHBIHnm
tcnS3K1ND/zWk7lF1Lyi1NJ1A/ADY8b5sQDuKh1jsxuEzjuMzlYfGQrfIUg940PwNHL2Dw0YAAdV
kfzUEVcAv/b8fFVWQ0AfCkmqdePE21R/JP+A9H8q4utmO/FJ+mhUZV/OO9S/T/1Pvfa0ys3WRrcX
vesfRS5SDZGeGG0PRRo1d/W2ZkA6u24CS64IczDAvyEzeckFYVlSoLZgaQg1jKMFiIgMozlr1dOl
jf8qnqpIRiNnKp0jOsDR1uhXQR0dBYTtBAiFDK8jveBsKLaNSLy4X/FHi5HFqUzJkxORaARJY7hY
DtpdcWx4BfiLGzXb9KNb8ztQP6DB//paLpza+f7ADLChgrddTrkrDY8rDDDiRYERsW7G881+xSOa
capPYw3Q7KuiJ7kICMObHleIBUAzycbBucDbqApQM3FNt3vuTZZlbMQgw1t00+yNTXaYXPFEUwao
uvKB7um2FYx6hMW+Wbtr7+ylJNzp5xCp85/kAdCnFOgujs6WuOKF+8ltsGPKbXhjHKJn9en6Wq8K
lG4c3gMyPY+hf0QY5pOY4/HHZmdD1PAWuOm+2P5ckTib6ZUVJ/q5V5n6LDC6BBJ79IEzhSXucIg3
DxOy/QJkz8nKyVx6Ep4tqXRswrbvMQ0PeQC9PxrHqXMpS1jOxL3pqv/ld5y9k8q7wxZjkL6GO12J
UlaXWDpDIqxyUudfH1Df1voGNkY2P/jhHWWNwEbtnIGCZ2UqZ8Gugc6GXBWQ+ClckvwksHjaCrsD
LkhroTsQiBzE6diY+J1NNo310wGye299FEgZUR7iPbpBwp4l9LcRT7cZsphtvTOHI7WfG3VPnCfe
Cl+pUs8G0una7NXleZ8/lToAabER/Mq+U43oWEwZPjWt/ah/0rJvSF90Kl7pw6/rtjev9JnpgZiH
gL0NEbYKhEY5CVNT8MnUIUndNs/xlpjMhiXpVKw4zYu7YJZCrbl4hJvzwn8B46sgIkKnBqC9pkOd
168D1cFqL8jr36tj60QHzZ6BZho57dwZTQD6ERQN1ZD/lyGjO+ncvS7iIrSBLjOCMgrXaNjR5JZg
0ShGirwfSlPFt9F4biZQYaEswDkT0ZtF/mHlkPRHugSD5Lotg6EZohiTyapQOYqqN0vjRyes3ihf
g3KfI6RzM8A7fS61oqUKomREwaQelCmxs8Yd0k2seCJ4SGqvpytHcE2K5FkdazDDIRUNcsY7a/zd
0IdYeJxOK7flmhjJnTqFLUZNSxsXDCzNXq2jH0onyndg8v/S0DCzskNr0iRnmqWNQ+G7G4S6v8no
0+iF1Id0rRZ1eU6xQYjXEAKgVQWP4vMrwrJrh4Zj3LgpD0H7VBDumWO0Zm2LupxImX9+EntGA8WI
XZo0AJFzvKx1tvpMX6DMVZrN356iWR+EGASmDSoI6R2Sp1kEbA5IQmoSaWZXad0g+6+BadB7QA2u
3HiXZ/ZcmvQcmcw2BGA5LGKomhsj6GpWFnXEik5rNmhTGRnpgcOUUbqWtVle0D9qSrEUJk1tg3Ko
WY3PRaaBTpIyMeHdYKx4pYtIGHwaaM+iePqDtxLAfOc7Z9pd24gIR0s4ASONjTdkxEZd8RPcZ+h1
8jKHur2xBrC7tLDonJhp6768omT8ZWTyRKtg/M0AKhugoz1zbc+zz7AYwYdkryh5GXt/aflHnBQ3
gBdM79QO4gC74yfWnY0RvVzdBcaD1b9G0SZrXcT8f2+ppypKJ68rUL1IU8jkzRd/r6gQ+QKhnfuq
/eisvcsuxyW+VERjHzprNQKPfL6RwwA0W8cCwSKNXi0VtcttrewTwVlsHDUdtw4aQhzPxnVzXc3L
LjRJsHz2+zIgSgHBXSCOavU9dv7Li9dSqV2QTqIfDufDUPZjA1APUmwpAsTcarddZmzrEEMkmCIJ
ithThbEh6Au5/nGz0vL1hPby/y2KZN1NWXNhKLBuAAczPXgS5CMeVmRcxFyz/po2N4pZSDnKdZKq
qkhQjZABcM6KjRTTU3XYd6wjaeuPrbjD83OttHdZKpKESo6py+xJHTimpUc7f42HfmuHrVeInkUR
+KjRN9qh7BaX3wpUqGPrt5FMt6b2mqoYF7Y7T1ijZxrTsQrE9vqCL5vhyWpIjkslvB0QcDauAXCm
WnnX213XbdPxB4jlmOh9Xtza2aFr99flLm40ej7ByoUeKJStzq1fAP88jDEnD9AusbPsZqc7ALAT
xZp6F2XBr3VH+wO8O2iWLMlvYYYtQ/kTh7qrRjfoUjQ1dX6DnLYFwgLN1F/MMPc6O3kcp3BF9tJN
PkPz/V/Rkg8ze3TT09mHtaQ7RGW5N6y1y2B5Ff+IkHyI6PWkLRJsHm0GoByZcCEgczK1f3IZJ6pI
LqMnQtXjEaqUSIF4yQ41tN/RDi20x2ondsJxH/Rnh9Ge4XmxG5/+xVT+KCmZSiEa3qdoRXajBMNJ
NPZTUvv9mK3ErIsX64mO0gm1g7q16/lidaK9NW2c/Ini6kmOwHqv1F2bPP6/aSWfu4Ya6ErGkqaa
V/e3hBzJ8PO6iBUDlBMqcRz0tJjDYyV/GYz71SBy8ffjOYlaJpoz4EvPz7BRmwhWATXqpuK+qZ5L
urv+/Ysxh4muE6RfAY0nhzok63I7reEjGjU59glhhhY/W8ULMYtdRdKbbqg/r0ucTeni+jmRKNlA
mRG1pDokkhFFendUHkplZ+U/g2bF2BYP7okgafd7qvIEQ4WAmXXuW0CJmi2GQdf6BBe1wXsfgMQo
NF907iT9pMSmUcIB9bjesnTYg3ghZ6H6oY6l20zqyn4txcBoAJvbnlD8Akb+uT2YbR4EeVbNSu1q
890BrQndNGuMAotWAQBIhL5gAdJkmEkF2STuECwdJ6lXNWj4SUvc3bWr8R3yTUzJN/9gFH8EyrPQ
YZOjbbSHwDLfOvpdBbKj/JfqvGhk5U5c3K8TQdKrmStOyYdy1gxoMqTxRmC5JZ+65tJppe/ni0NC
NnTkfdF9gCol8ieS/WX2yPkYNgj5BAtdjD8ciDtsyMiiXcQ6luyt235zFx++PQQedduP5/qm9dIb
a1tuBMOSu8i/rxyJy1I0ruqTbzKl/G+h9lVlkBqUvPcfis8Pxq65yR/TdwDb3Ux38Xu0n/zHRGXW
Q3nDwUuK4HwlMrxMV86fMI/ZgCQR3Hoyj0RSFYDooG3tjsgLHozt4IUeCIc6t/ExevNgMH0brnRQ
XOZoJZn6+akZ0wDYBw5kfvLJBareu/owPqgfpfcNfDje6IJx3gsP5g1WfWetWNzldLMkXAqPemrE
lIoOCh/mvpncD0Y32Spuv+kfrC2escf0Dmhha+s8m9eF+Z2ssxQacTxvgyKBWNQJvdK3GNCwE9B2
1D+O5Yt57zDFI7e2p3r6tlxxUl/jPtdkS16qGcteHQ2sN2YzNhN7s++HzecTYe2GeNpBfVDvqWts
TW9kyftzu0GEvgaUu/gYODUzKZzqRFP1JMAnAPxbg4k1/tPEho3ifh09sck+iq19MPzVEf3FdbcB
54QSKoa85GgYPRBjzTusu82Al4d2KfRbsO7D2ADsawMiwZt4RGtUXLrZJkCJayWMXIoXjBPp8q7X
KcYTHUgPdJOZna/T8R8kmAA8MFA6A/W2PORUKGkEcx4wI53GLrqN3Xi1orG0hCaaqtDgAXqeC8Rt
TaR9HKkQUWP+3yt3cNLNJyzn5od4K9gvvucvIwv3rZu+OWsLuHTBnsqW7MasNWPSAsimSQfsFJcL
L0TqABSP12+8xRQB+vA0XOJANL2gICJdVSUlSK9do2XTD8rqmeL7P456lfWYMqtywSDr5t+QIOnZ
uF31SkvR0al4yVBAihZlZJjXeGTWj+EjuY2Bbwq4GEwJMsdN/jPw0Mjuf65ovfRWtDGHC+obA13z
8nxI3HRxUPYGlld7s1PmJL+IfeySl0R/iy0vTA6dubLQi3feqUgp4LQjow8xD1y7VcSSx26Hgbx7
oDHeFPtk11uMgMv5zkpwAQEQGlXJ2Md0d/iK2s111ReM2sLbGOMxyNHivSpFHkFVZ+FQoqg+kNc8
d2l2X5hb5BTBwwZg/XtnLTJd2GBktud5cjR9gRdNkqfroyOIVlYuugS77UDR4GYGcYeHENhmrqu2
4HRAwDaPjyPRZllyo1QaFVFnqoBWR9F94xTjf0DPWYmmFrU5ESFtoog6hNoAyAWkW8mafPKa/r4b
t9f1WDj74BSZS2ozWTQmOM/DBFK2sREVEDIZSIXyxG+hDji1gm/X5SylXmc2HsxI4c2gIfV0Lohr
mVErbVOBdfswIDwE3m9nAhiNcQWQLnsnvS3C5+syl/bIAWC8aaATAQ0Jkm7ciIs46drKrZ1sI4Ji
n9rVihks5bmg1h8Z+rlakxUSkSaQkRTosgEYpFG5uShYY2yqxptGxicvbDYhXxk/XjKOmXseRo7e
FXpxJVFRRNRBr4gx3gXBr2h4ztvf15dv0TSAuw+KFhwqNEedq6YO+SjGrquAbfVSUowsGsA6jXHD
vl2Xs6zKHzmSWw5FhHJoAzngm0iMO7O909bQHy+nTbBHDnobkQHGRA84w891UewoHQJ1tr4sf5zi
YB50zd+qyWjRRm7y3cinCfPahTjmWrivqPGNYozWExPPnq5ray4uKwZSAQpBMSMhL6tmgvFeS4bK
7dKBp6ymdv3W5yF/sNOh+DGaYtABl1bYGQMnXeJ1tXDuwiTE2F+rJKULhyZ2+OX5VoCyAB00iEuO
g1P3Nqso4TmLgMfMKaYDI6UYtlHelMci5M2rRVRSsbQvMLSlcit6KHteP4YKSZ4dOjV+M+oodg6j
/RZRTAB5QABpH6Mg0WDFFRv0AXwIjR7f5+2ctwqK0WF62UUb0JXkv/tQwcvJcXTV52imf9BEiedz
qbX6QW9bZw127avPXIq2KYaETQxlgFAOCOnn+9krzTQ61Vi5giiAC3/FOvvgvthMdNrVjsaMEcA5
cfTJrd9q2TwDGYiFevyOW8PLLLSloPVUVN8TnTOz7jGBrKGk1v0tvAQIx+eamo4c8TxGJtlcii4S
tbSw0XoT3fRoUcnz4TDY79ftaeGOPZMym9tpyXVyRGupkELror8DbksVstBB0ytTSTTtVVEnTwno
oriNdhmwiT1cF794eMGpAvwMdNBdhHSYRsi56uDwojvkmGpoglbEMeD8H+5CbDWmxWZ+dcwUnWtp
DTwjRTxVbtja94XaeZi1DjGLsgrWsRCsUQxlIXmhop8Bb/VzQVOp9Z2dzU6PjsSnbYoS1UiAp4DO
n+eKI3KceK67eqr1jDi18PVW8Jfra7rgIWZKuflawcUF3przbyi7MQbZ1+ysEDR17e8KIAOm5Q9r
IKJrcqS7q8pFVhjoVHY1Pd1QUh5VK3iLU+fQgxZ75W2+kISCMrj4HfDvzEH4uU5hMBRpPJtplSNn
aDzHoMIG0WnXg15p3Pz9+p3KkvQygxAP0hGyFHqg1dYKm1uVH1N7Depsaf00FJkQ1SNniM6kc53i
DuzlE+hVQM2nA8RNR/xsKbX2m5IW0zfEEq/X9VqIZ8DMhgoj/Ci8tYw0IIYkmjBMh6OeYRjN6J+y
fi1btnCcz0TMKp94k64xSzpS+NW+zDFoqm2oNnpNV/+Da8TEPGYfEbpgplVaOR45Wj7Ox9msPqtM
uEPwHCu/rq+WNh/VizviRIhkBhkPrRpNrpVb2l/FFzVhQ/Ih1L2mvRrp1nIGNHC4fXPX0i269K9L
X0gnYyHx8FEBX6RjhOx8ISfg/Qg0wiGuJjWzzR2YOwE4fZcgIxp6dbfGzLZ0C2gIrtEiN7fFyJg3
WQewjrGaTb7o90FsbrVh+I7Gipucd0fTFEAsMfeW0b9d13LJImegJsxhovUP7vJcyyLgSkJqaBkP
ANnR8zuM2/6955+nzf4nQooO0y7ODDKbiqVGj52aPcXh3OW6Nui5ZPjYLaCOIYNlWjLFIhJYCYgM
BHxhRT1Qa230YtrTbPSuL5i9ZBd4BiEamCn0MM99vmKljbSsbuaV24ZambOUYsNYBaQcT82Sytp0
oUU2TlcOz0D07O6KNE28VC8D/CUFH8kiNWpGZqthrbN4aEqbNUOVe6pVKaNbhTFQI8HddqsgC+qn
k15sZ+yDggWqOhyDzp4OJjqT34dJjzE+ToPyvQlo5juhBtxQzCZEx76upkdq9sVLHdPp0KHhzQPa
HPqrMHuev+dTg39pFEUMSEBiZBbjSHD8MMDc2Pm5nuc7RWjU40MYPDi9XuKq1O1+k5qDcK3C7LZG
OVDwaWEmB2WV8AHwz9FG1coAVFHBPskVfW8rFqDuJ2MjCnvcTH1B0apGx3uqqxOGPxTzaJV4cbEw
bfPMN0SiPhoDEUDpHExjN0719DZWRMtYb8fFgzGhRs7SIWwCBnL41HessHsZ0kHbtmWWfFN4pLlj
GxH0HSkBmp+ub/jSuxc9VYgp4Ocwrio/QnUKlp3UxuNQtU37GAVlcdf2VbMHEbT5hva2IGaVaAev
UAbnDjCusWBDPHYrp2jpqgLKInIxiCwAViX5QoAIxqpQ8BVNrLJ87FyzfzYcf6xXwsGla/5UjmTe
WEBjHDJkYJyKg3B3k9MEUERe2T93nbOytGs6SZ4BnLhp1yQIX9QsYi0AjEL0O2d+Wa9UkBblgBYO
3LsEj0HZlbecNoZeQyejCb1ceJV1W5gOs7XddVNZcqanliLtUYq6WtFb2COEX8chsZ8S0W6vi1i6
JuaZGmSVgJMNiKlz79PjFVebyMKiy09zpxbAbzlGXUKASClp/pljlCeInX1B1kq4S2YBTBJky2B6
mF+cf34SVlDaK50xL6HQjnrk5gpnOlKOcbpDee4fzOJUlpQ2y9p4yOwOy1gAAZ2B9jXbKER9adKy
ekK7uvEvJ+skWJcsnmflWKc2EmgWDT4JHr+Mo/2rrlKH9bn9dH3/lk3xz8tAMvkRiCklwKbmyBa0
kpxVJPEL/SUI1xbxcsMw9Dz3XqCMO9d0pPClikD+Cd7ezNVSpMb7FwMNLNx6UkwDicIVrNFLpdDl
AZ10JAaRJZeNIwqyjo6pifjIAZzAb0XzsumhHd7+dumANaLNMBjAmzUxTHBugqPVAwYjt2Ygh+Ex
Nj5BGndbCMcryVr7+ELgORM4zcgUc1714g1ZmpxkwoYooP94Q3voDGSbdhRXo3mjWe4w+QSwCXH/
LbZvcO3+vZ5IDOLpaAEDDBfOuZ60RQ266BBTq7gRQ3trO3tM2SMZtMbbcOmu8A5BRwa6/k0TZ1sy
EceI0oKOEARoc3eM27uBm4/XdVkWgVAJwIJ4kcs4oHquVqFpCeGWI98jkEG1oit+XJexZH0zpwmg
6JCdvmh85mEbOWYAfvPJ+nQAbGF/q0rwdvQrYi7jS3XeEhWWB0sH9t35tvA2Tnr0vGK1zJu8pLeZ
aXvgv13Z/DUpku8DMlFvaBGkoONgO0XVMbbMn5nIVm75xTXDZD3WDdA1QGk6V6aJrJjmHcRw8hGJ
zyENWFl7q4S6C8l1LNr/5GAo51xOQZrcinvISUXtKeV2Gr4b+WEKkcwjCbPoXY4p69JN/74X6Fyu
ZNp6SRHNBrNcs/FB2OeKjuKycvxuQIXZeEIo5f61FVIVDpBgLHgmKpZOrRiCqBmaBDEyNV0+IIuL
DqTAeAuGlZf3wtadCZJuEAKKIM0YIag20uwZhUJ9DzTB/Gasiu+JHa4NI18+d1QUKMBbT5FQwyio
pFergL1XM+Ak6iJ5U0vkEnjbMrDRMcSjtwbABQJT/4e1xFsYiA9oRHIu8CUTW1OcKG4FWo+J23fo
wA49KkYWlH9dg8FMLfK7XxiwuLkk5aKur0rHhusAWs/ByUTIiAZUIMNee90vbdop+IMkiI5q0fUJ
NBqBZBHpLx19NFI/qtb6fpdurjOUCemSHIIQTXgZBAWT8JJkco1+U9s+Gd2CHDTkT4rQLRWvBrdk
O91ExopxLrgvqoPbD1uHST9LzmIIms/YoAC5oGAb0pTE10fT1/R8JYpaCG5Oxci8RoHZaqmSQgwP
0Y8VfO+N8tlUc6/RtV1erFnJorT5hpyhToHzJTnLaCgHpXcmKIX9Uov8RjU/o+gX72ovxHjmdT+y
cGMiP440PACkMHv9tcEngbam1CrweKGaEYkHJTOOdvnfdQmLe3QiQXIgpTpWPKOQYMedK9A6MWnN
k5mkm+tiFhWxLAwVGhQWYUqr1kRizDq1h+Nw+KNqD89GtPKsWzZ2DDwB5h4DpFRO9ecR/neWWzD2
IXgKZuTi/MUGyoBZMOdZILPfPdrmrf1LxbtSZM32uoJLZxqVSOQ/59gDmfHzu02YdRlY4yjc2LmP
CV5G/Y+o9QN1WvGGSx7YAKbQrKajY1ThXE5lZb2mRwD9jQ37FgwW3pATFoxoi6PptkOpLMrW7piF
9j/0SGFCGmUhkMQg53AuM516Ifo564hp0XeTD3sSZe13OzVuisa6FW1N3MkMX0hlP0X90DMrCbV9
ZfbqIcjKvWVWxqZoSiAFacbr9VWfJZ/nhFGkgnuZh6MA6iSn36rC0vpoRCWs6lEkrF0kZ3m5KbJf
AcZSRvrShit2vLTN83Mb3Th4EmAXzpcCM+NWRCouXCCMsKD9tG2ktSbMHKxs86JiJ3KkyM8p7VBx
cgWAKd1rMzx0Yq9aA2qdu4LeasWm6P/h7kPjA7JJ8+lB4vlcrwjGqwR9iNDciZFMApoF2sXqSltR
a8nbnIqZl/fEn5lNE9eag+Uj9KG3c9aAq8ShL9eNYumIIGOAbZrtFT0V50KcqM7QnRsJVxvugvA2
q0zm2Dv09TTCD8d/WbgTYdJGhWqV11kaw+uYKivLGz3a1mmxsmyX4PTAZ0DHFZ5lM5KTKaezgZ8G
BB0Dvq0sa2aFBusJIBKQ+WH9EO/1PNhYvYmmdmRIrDhxNYCrWuI2AfVXByadruxZaf22yjV6xyUr
RTiJMXT0AGFqV7IauPmgj0M86ERjewDlxwn/nRT1NtdexYR5ktsi867v7ZIBIe1pAlIKlSac+/O9
LWylAYZjir0ts3hXqqmJHpNwuM2NlPyLKKw7oneqoroleT0TdhQICuXyarqlI+ARB/WF2P3zdY0W
uskxXAgpIBcB4PjlfAwgwjI0tePFKqytnYSvXRPd1t2vMfhp9P3eCRtUxlvVBRbgsxYNvqVXhafo
Kuusdm2Eaym4OT06ks5JzWswOODojIDGszE9C6q9MD820ave/Ysn/XNw5D7+Dg12fcohimvfCmc3
JI+V/lIW++uru+ivT6RI1zKhfTLUFqRQZ0+L97G4By9I169c/kvnYJ40mfvhVECXSlZpcpS1ogyv
MG5wj7a/VCRFIc2uwfWsRBuUgF1nXAtEl44CRfqBov0JaTD5KERxrmeVDc+DKN6naM+JkaN37Mfr
C/g1tyJfsadi5sjuxGU3Whm3CoUYBcXK1zaxOjRb1VET+51lj88myOqCDabQhcXQ/dBmXqHR7j/4
qh5NHRoHr5zTpYqLkEDLnxxdad6GVotmvFG0SoGUAF0/mzEEGCmtcvszGyf61JEqLZAJ0JznOIjp
40AwH99lQf2txG8B8B966D7S0hm2TYgexw1XzK4ByhNotlnYAGjqseqR6fJwaOvh/5B2XUty60ry
ixgB0POVrv14qxfGzEiiBx1ov36TZ++uujGMZujcB+llIroIoAAUqioznSSpCtORFZL6fTQozOvR
vNP4RpPpdj9NitvURnlXBtWUo4k/Q7dyW3LDMQat9CsQzeUhhxJkoxYMQO+oLS2QH/XVjVVzOtm6
PrCfUmvEbyNJQdYTG+A4tiGfjlfVoIJJhzVV2DpqUsr6Pu0MxZWNkDz2VTckp1Yd9Tsa5dbgQZu5
R4VlkLPbVI5bF9zfoW5HKjTD1AzkoFCjJMFLVFqDcYpykAWip0wxblESrndRWBv+kHSIDka1TMhG
ZRbXHWtMjOc+qSCA2rZdtqE1L/xcNUvmJxZvQPMVq/0BxMXDR0CipHX6QSq9SJPLbOUkXdqE5y4k
XBP11E91l2B75KCraoKbNngwkPQx06frvrpQnEM9DATj1iwTAZYxwVCTEDWic4JxHG5ZsY0MLyH+
WD2bUKQsk0Ng7BRpe93m4i48MylENAOACgaTkBGpwdNeyhXaYKPyPiyn9+t2FucQbB/gmgNNBvb8
5Ta0mmrqWAY7qA9ve8gsFFXynCj6Q9n2K8u1PI1/bP3z97MtP4ysj+mcCp70LTU/yXjP1dgZzQ+1
9KbJa9L7pF6Tk1h4ZMy9dWD/AN0MIglTOKlBaBrWYBBHks46hdVd0Z/q4SuMPkY0rmj+iA0bP2Gf
21AgBPTSLmQ3Tt949nl9mr+f5JdfIV9OMxSjzIBH+IouBYogeKzH1GVkcIIZ4fUaxU68Vo787kCw
OPedzy98pN+FcTMNGoRxxJmTAt5fVpKvxuauD9bMLCRfYQeRGuiudNAuicxBQd/pZTYVuAl7/VG1
uvu4i+otj6y9rsSFnctp70QKHnk8rndxUVWeiZa6Fdf6Hl9QUP8BVoQuSui4iERWk5laZTxnYuOm
OSGWjTZBbrYuHyVuW9OIbKwWyX9/Kswj1zG5FJEzPuByTQMK6nKawmheoRf2VxqNtlJjJaV3Kf/o
xhvITI7TWt1mcVnPjKqXRkkeZGGtwpEGbdomVH/jUesXwN5f99eFvYrBzSUI0BpDk0zMehCIhwSF
2iAfAHq2PL+pracc0UYONAa6sby8OeXBGof497Notjk31mBKcfcKLpujXcNqa7hsk/+qm9RJIC0Q
ABK21vK1OIdndoTNGIB/Z0QtFmdrsy+yT557tF8Jb+ZluIxuLoci+EadWC04KTEUXt9PpLCHcU3E
Y22yBEcw5cbQIoZBpCBZx02xS2Pz3sgOJvQw7OvOsHh4nc3XPJ9n53ZemglKLBgMM28l46fU6PY0
7BQ8XQJ67GlgN1xeMbk0OuyombQffYzgo7o0aSlVO/QmMswyV90ovx3jG4YmcmVN8n3JFc7siGpD
fdQoI4lgJ6LsoFPmccC6pyx0r8/gmhnRs4esU1sCMy0kvy3IhER57Zb5qtjcoh0w2ICFHkRTCB8u
p62v+jJGmzVzyrif3GToqqeyG4GcaSTSu1UXZspOa00KJos6iT1opyCFZlbSDfrFOk8BL80Ps8+7
g9yA4dnua3B//v1EgGoQuHkFxzSupssPLDurtGICmt5QByihzrPGCas+8NqS/vp7SziU/38qhE1u
KLWKVwOmwgy6xyKgPxtDdY1i5ZW9tDXOrQj7nLJmKscAC2v0rxYvbVpAz666R/NDRCZEom+o4v+L
cZnIPyExMsdSgsWwjNMykpHxjmMz8JOKaPsCrJ4odWbaymItHWIzJA8IfdyriH0vF4s3GUcTO0y1
rQLyn+IuZrpzfTSL9wyKY3hZIboGAF8YThSkCaggUPaohtYOZ5zSViZb3vkK96h1J+uRzdu/7sUB
SJcqYC9H9gsRoWBTkiwylgNy3cALoD8LDCLTuMtV1dMZX1mt7zlDmELWHh11qOqj+ftyCo3Uquop
lhkKjLk9Se7UhTbV32v5xPo9q5+vz+bSqXluTUgaGnnPpzyHtQhZZJNtFMKRZmnsIl6ZwQWg1Ixz
xj+wYKOnVwTWSFOdNWwe16gR19S4r1i5G4PfmTeSkxjU7cdXSOs5YzWcgszwg2Rc8ZylseIDkFUG
SebsPZczm+doSRug+wBpuMYP8q/WjNwcXObEilfWcGmPz3SiwGJZM+BCu7QkoQlOtyQwfluJ0oG8
ZOprO+ipAehMo4K9TB+bWy0OezDdoFqJ1yFCxn/xCQDYITBCsXr23ctPANm+yUAzOne43HZm78/U
zPxOM49KsuuH2DaMemXvLzkuqkFQngeifS7SXFo09XCgTRYXzmB+TBRB7V0OfvWGRrYxuGHz97gP
nKIEz5TZp1DNE1ZTrooSIh0AE8itWR2qUTX3UNZAv9qg4p5SkBTZcG42q22384UoxmnA50KBAu2o
UK8RLkwt7jDQ1EAylgW2ovTQTHisLHtgP7TxNk4BRL7V9c1Ucf/6Tp2n77tdJNd0E+fPN70gahqt
GoLYyuHSh6TKB4ZkCQvXSpdLBzjid6Qs0K6uAA91uYg62LVlDZzCjiFHdj1uiuJuSO71HCm2TaRv
SXOUZX+KVadHaEXfc7IS9izUF/4p7EF0en6AA9t1+QHFRElqSQS9t5vmwXR6rzvQg75jtroNjtAM
BMcGORg7+eFvZ3c2i04S5AfR4yY+JPow6PJeUYG4qcxXNA5uaaGfzEhbG948f5ereGlHiDGoVphV
ncFOlMfPTfUM2s2dDjxoI4+4yNA+L23krn1sYhDZ9Y1d8hj52uz5+mC/H0+XHyEssmrkNO4J8MTa
qNy2QeTEauMlmXqU9BBa6aaHEo5bwPx1s989+NLs7Htnj4IulUGzW8FsWit4ACh2SQ0vXyMlWhuc
cAwhg8DDzoKVOnNMDGN4Bg5AUd7G4CNLD8Gw9tT5fqtcjkpwWFLoaRUhdnRq1YtA3R05zHola5xy
i1Y0qJrNtICA9gpLxrKI4LQDDAeaBWTYQGqnb8HF8nZ9hf4Ben1zzzMzwhKNk2ngDQoz6ml6M1pb
+URXP2L9PX/Vd/y+fNARjPyS1nbF9zMVczg/4tGxMPfpCjFPHBqNAdUY7D5Ap1X0lO7r34buGvJt
V9hG5g4dkm/b62Odf/PbUM9sCpFPyBvFGEvYpIOfJr8HrbXnCCS54dFaBub7zYiW3bmjC1Bx9D6L
fchFxI28brDpNfNUs1MbnWr1lpcvynTfqStzueQo57aEYbWyNI1tAVsqYKyR7pWBqxalLfW769O3
Nibh+o2pGhc6MMHAzWYASKMsUPyMddlPGLd1pjh6a3rXLa6MTBN6Nqc+bKs6nGexvC3CX0b3HE+J
ba3dQEt+gfAMkBbksgDsF3yxZhnpJQOUMZqR2mZ2o/d7UHDaYNQD5un6iJYOxHNTwloNajYUrQ5T
abILig9i7LTw139nQlgmVpTAXWow0dMBZZY7qfyq8IS5bmRxZf5MmZgSsRpIXQZ09rm4VVHoYDU6
kDU0AAWmfkutYE0rbtH3FKBmQEOMVhsx1aPz0qwh7gJ7g/wyJUmI8sDg1v14IBmzx0Z51a2/7/3E
HkbSFk8XREXfAgQL5Zyw7gNQcRQ1GhhxkYAKFgA29fFfzCUAXYgw0f75rQM6LGgNWLABKC7rdxky
mqg6WFLolGv8LEv3JE5zPA/QMAFEqXBPxr2aNM2ESay6j6Y8oOHDVorNANWJ2kVpkg4rzr64r87s
zU50dvvnJQt7eYA9edoWva3IbsjfDXpi5Y/rM7hABjUjJFBbACBDx3Nd3MFy3ONkxxT2J+sGuQj6
mm7LbXyq99kzdRrJBufVHZTTf1ntNv2U/BXzS5fZuXlhVytN1BBrNt/5xU0LHg0kWz+zg7SJ3WYb
Fc51c9/3HjItAD8B/47+Ioj8XU6rnEsgTI2TxgHTBBpqe34KJneUV077RSugIwbAC9NqiKUhaNlq
8jgh9VYl20E76uFzPbiS9XJ9LP80o1/eyQqYP6EziRQuunnEF/rY02nIgecCu59kx56M/5sNPSg3
8h7EnKFdbBrFJkhh2dHe2MUuVH0OsVutPIK+eyq+AsK5eN+hjRI4JWFKVSuB1DJ+OwOR4eRK1M5L
PyruynrFU+cf+jbcM0PzrJ9tid4MI9QfMdxB+QJZUd5BsuVzZUrXbAibQe+IyaUUgyH3/Fg5+s70
lU2HaY0dvm39cBM5pZdumI0YwU08bUc2pqee1t5XC5GlgsQLOvVnoMr8cL4cqzpOQU/AJuOEL/UX
ZKzB03arb0Jb+mV4bAsClRPdjytd3wuNuJdGha0Ya9YQy7NR/oVGc9ewp219jG111/jSj/pm3F6f
7KW5Ph+jcNlSMyWR1MFcMh7B1qB3X8VaA8PaPIpRUFvKctVMsPFS7syTYef3kk2JHRxfLehA8RM9
3f9Xg9KEfMdgtSmXZ4PyuEu0nUI20lpk9/0qulgmTXgUj3lhBEEGE8aj8orw0S3t+IltjBV3WGIu
PffBb2ySBBDzdpzXZ1cXNgVVnkP9zFefsBe8Yjf67fbZ9JgdbjI7iFdZROXvccvlOIXXVaiHgdrM
7th7gRMd1RvuJ++5h9fVYXjothx70MBeJLt4d/N7uJNvIcnsxZ8BHHVNjH11LoRDriAsUQLkx7Af
W09xo2PiM/Dn+5YHBvFPqB+/SJvk5jE69U6yWXt7LWR5LmdCOPksbdS0dF6Jca97wcZEcvIwehR0
gr+OaMf5Anr+3txaK2+jeX7F8xalpPl2AR4KsL/LM6iUqpFwataOEZNNxvNDHRYr7LhLR8C5CeHE
ATMcGWYCKQe45G1ZhtsYu6Vq2Uqv79IVhcsJmHHTmGEtQjrAUDKO8iqi0aLXPtIoRz4lN9B7GmkP
fc9Nn2nyykWytEdBw2GgpgOyYVzOl3OnjoEJsoj5vYeEbhbeTJa+6TovmnYRmoABTM7TlYNnKeY4
sygqPwWVRsa2m19HxUtYVN5QxT86Nsu6dmu55KWNCUXBGYlvgjtNvJyQQU7jYH5QAEB0SEP+oOcp
5O4q/Wnog4cWrFBI2T9fP1cX98C5UcFVgKep6pwgTjTC6Q5Nd66em19mMjmW8WOE4EMaxv5YY2sU
o3SvF80NUJMbYjyTDBTXardnmuGXafhw/bMWPAvZe2Aj5Rni9u35W2hhbU5JDE5RCX05pwSEnkbp
6njQm2tVkoVGIOTuUedCyodCAF58gkBqj1hFidg1SqAlAt7WUnJpV9plPPoxHvaGUlAAZkekhaYH
piXe9aEu7tWzVRdcumJoqw5yLADlkx+09c3Ql04RVSsLvehcGImOuigej+JzBN3bbWsOOBLy4YfO
0Vg0hg5JHJ3cTcO2MST7+qgWFhDMQPM7dUY3g8zpcqNyUk8kMTGqLH/nCvNNWt3n02/WASOjrRFj
L47tzJhwc1fgBTSqDsaCBlwvLN2mDcppjh4dGr6jqK9dH9viip2ZE469Gn15Wl1jKqcATfBd7yVg
Ex5iaeUBsDYq4Z5uweogdQGOgwGaK5LyAdUviXzQ5LUzD4b08/qYFo+5szHNYz57BHSDVVtxgyks
MtlGuOpW/Gc4sF0GmNJ/Z0m4dBuJ1TGZX/w6+12Aj1WS7bR5YmCrum5neZWASQTDA+qfYoEeDAKq
kVALmQVFtdEFeMPRuBE16fa6mcXbHGf1/5kRVqnCbtOMEndgyVPiBkVMt2MfKt51K8u+8MeKsDws
Bhev2WIwenMEJZevGG9dvyv5BvSQlfl+3diyLwBAZqK7Fpl+Ye9CjHiyAgn+zU0JwnN4DwJGpoCK
KWLySqCyOC4UiFGtRbMUHvWXblfpA1UC6EohKQieIP1BqV6NQbKnAuQw1KFrvWdLpxLS0mj7BEUB
iqfiNCqoR2sRjnpWa3Za39QgsivK+7F7q9W/Zv2YeaGRo0P3NWBxYn8yUxHig44JGZGQatuuDhFH
y0m8YaV2l4FT6un6mi25IVhGUOSfe2u+6ZR2rCjUnIegHq8TL5fDmzEc/Osm/rePUYhcwRMEpVKI
2YGIXyRuTAozH7U0bRwTya29liTRuxFCIZbyHk1DmZymTyyQeo8oYbGTYiX/4oWpO50SFI+lBrRQ
XObTTTiyxkuZBGnBJNaQyDGlY6/U3U3Lac9sFCcxTaWSVl+DmTdvaTYojtbQ8g3U8mbkDLSUnMAs
hk8iSdpDA4j6TZ1ZAbpZ82hLu3D4Fbd6rtwMgRrtQmOO07KJ6L/1gReNq2SRvCunQfL6cMp2E4mM
3OVWqgUHNY2So1ainmDnQ65BMqPj8uiOw6hDVEFSITuW6oUlQ9xNBog2mHI18qDGpTC7IUaDZ0Qf
9V5G9M7DS7L73bWD1UAiOEGbtJW0luIE/cR2I1WGQ0Kl/Nhkef9kplP50kjVMzhW72Cq2w4FA8R+
JNPU2dywQPwVyTmazgJZ8QHKz360BjediZbZQ4v66DZsLIp2dBmse2xAxRiEsXFdeqqe9p0z5kQH
q1imeHpCkh3NmOxldAa9K4OxhydJHuvqZifVXbXXwGK1GwGh71BzGCKgMEBp/ZUGLQ33ajZlDr66
NPc11+PCq9TaAAttNMhOPmHKbYRsAc4LRiCEkNXpTBI9lo9qHScIXlPcXoDfv+RlPdpcsix/6AIQ
f1aG3tqm2pAfA/AZIDTKilF3VSscIE0DtIuP/oCkdKqyCx/bqeHmY5YN7eh0GpNfWc/zbakOJXV0
UEf6PaXjT2KEIA+qaVl6OXjinkcLa+ZSFugFGiJU2JRrLXpVwTZs7tWwsp4QeefbkbeNHNjQfVZO
E3Bplg22X93cMtry4yBDNHXfoLwAhYuZBZhVBKp+hWUGmg3yoLGzC2YZk93GJTI8Sl90fsuY+hLn
YQpNiIyxvZQTsq0wXT5HrP0TkB4VD6ZUNpidhsGT1kHUohsIP7UKZMkinGH7JmLVNpC4dVT6LJZh
NUwT1yA83HIIKjygOX/aKT1KqWhsjalXBDzeqMME5qTS6kDOrWl96JaZ0e26OkUbzhAPUF8ACcFv
Je7CxG66GIFFJw8QxQyH4KhIUvZIjKL/BQm42ButCRJvfcG3JtrRfkXSADa/ITGnQ8qSAAxNmnJf
NVRy4hwZcFvBaH2t6qA2M0lh/QNA+li2jbwM3+UkQRWrjEuzvwsYy/d1kIGyxyQ8u1f7xnrkchXe
5Qob3/uxGQ2fpIq1mXo5YNvJkJpjRDMDVx/6lbycp/o92NFI6/amlNEjJ1n5oEmcHWRJT34XGsIm
QJksFABV8B97ANhCV1RPza5/5D2DvkVS8b0+GaMLau4ESpnUGFdu7AX8Bp7EQPaDwhypRkAaLq+2
3jJyzWwgfQ1tROJKEzqSBmjGG5Zr6YaH++5Zq36pWQ1AIc7N1k73n2NYuKw4ge748/rRvdD2dvkx
QpTSEFI2YTrfRhkoobsncOa4ifFjGBR3asPfRfVVhdoxChCIcW7Hq21Si4+s89kQbt6MSpnJhjl1
3yf7hLVuW0GwoZGdOlcBfaNbFVQ0eoZWOBRygct+XZmAOWYRry4sBvIU1txY863vT6oScOjj6tLr
zzRCa3YT+QprfrTZa0EA0a+7Ai3URehmZWRb5bByPS+EVMCyzu0FwMkDhS0MH2LmypAZFczz6lYD
Th5bZd+xPUOtemWkcwH620jPTM2fchbJg8lyMnhbQySorNzY8khSechs2jVxxu5FjzdDtG/llSh4
IY6bdcvxrkRXo4pw+9JoCtxxgEIeAivcgNrUvwAbuZ0mAnVDZjhlnT5I48f1gS7EckB+gwQEfLB4
06pClBqFkjRlLUzGTez0amWHcgSU/i7IQAK5uW5rIboCRauJrDpFPA9RvcvhdSxq1FIZkSJQviCr
aBvcvW5gyT/ODczze7ZoOAbRSWjCQMurGEJman7D+uAtS9IR76SsWjE3u5voI4BYgQwWGQ9U64Tl
UrUEl7c2Ybm6x7p/iZLXUF/JDS5O2R8ToopiNEpjKfUwMSiDqw+gz1qTAl4ZhC44AAsmtddlWGjr
T7Pbtsbzv6hOg0YStS80rePwAKj4clmUSdLGNKWIquMot80Wtzz4BiRK35hcHruI309RZJdQGlh5
vC7tJ3R4o9IJ7kCAAIUFSpUMnEhEbpyuoXaQf5LcQ7QmRQAbZk8DWck0LF4PuKdA9T2n3HRx+0r5
MEoArOB4+sFcYGKy2/qV3iB+2hU/K26PK/aWvB1QKRDfGABUYEddTitrq7ZR5qsxpU9VAR7fT8k4
IC76+z0FmAH65cGrj2NfsNJGeOoRBf6RsNumdsZgsCsFIcTft94p6G3+Y0fYu1pp8T5OCUYD1QVS
GNtmyo4FQtSMkZVS7dKmArkLpD5AS4c0nuAWg1T3WhLBLRBuHDNzOo7p2km+tKtAT4VTYX4o4yl5
uTZjR1SECnAFgLhDu9MZMOlDHIDfBUX36wu0pHKBDnTsLSSgQSFuCTOHh0YlabmFqMQb3vDkQYPv
gW8qT3WmQwlhNf0x8A3PeEbl3R4Lu96zlfTD4mDPPkCYz96q0ywz5g/IQD097Bn7la4xby9l2M9G
CczI5YxaICoZ0glGpC0Qb5V3yj3+CTW3Tebru+IreGru+lfoia+0ZCyVnWEX/BlALCE7JWZ8NUNt
ayahutXU9o9pC8GV+EdEnXD3WBFb3uaps9p0MjuHeK+cmxQWVIHKTJ8GGCpxuh3dhq2r33VAsnrU
kd71rfqQ7OUb6Y5s12q3i9H2zP2ArJ4FvIpYipK1cowUHgDjuRmO8jOSR4kbb4ItOgo2YBKvoANW
b/rDy3UPXtyPZ1bnv59d2yPN2spKZgn44S4lmh3IK3iV2QG/T+ifYc0OfGZgMju8ikMYqI+g3+sO
yW/2EvsW8Fo/r49k8Qo4n8D5zD6zxJjepLGKCcwhn3rD39gx9iS0VPraxtrzTfp63d7yzvszMOGY
CaMw7jjoKCDGV7s61WwVnDxZ/3TdygKXjII98MeM4JB4H5cG7WCGu/mNZhOn8t4AaCK74JH4H802
XhnWAizs0qBwoqj6EHcdRLEd5QutvPlpIo7c2+1b8wShLGVteEuxPlKLeFeo/0jSCm9MVStoYlRw
D/Tu87dmI7+jkeVk3mp7bc0/lu5s8PthNucAH4+YS/9okqayJlB/OMipPSiPnYseR35M3sxd9AAE
Wnswff6RbNbErBc39rldwS+B3FPSEMVQh36lXvTC3HgARaQ9PKAzW3PkG/VHItkE+rJrUiGLvmOA
SFwFZRaa3cWbUI/jKiog/+C0Cam2DUuRptb4OLpSlEi7qOgx/KlCCahUtBznqqkmj1NFmueiB44s
yOmwLZSJncq6JIV33bHVhXPh/NsEv+aTWTMQKOBcYJ0jg4GukHr/uolFV0aaF+pTeNnNvYyXK16R
BDKLpoG4ZlKR/VMeafXey9E2zTunZOgryH+VJbnvtGglW7E8uP83LCpHw93NJh4x8UFC/d6IfEaz
zcrgFt35z+BEhZZIR85vxtI7/b48AmOL9AuuSfIM5cbw11E6TR/Zb2Ira2XRpfP8bE4t+XJO+VRE
tNQ1iDUz8sJLeRsGzWYy0P1mqNAJrULHrPS7plTfr4936bg9tyscFJlSo+eHYEpzaLNnn5W0N8rn
6yYWZ1QFCI5CZoSCEfByaKwaB9MIMKM5egmQv9RudXSSk7frVhZ948yK4PhtLKlQgJ/XLf5plrt2
rRl+MWqaAXV4nABF+A3AzxLoHMchoiYFAsdgg61s44bcVa7+VfnWrt0OazWpxRHhiYm4fkab/ZM5
O7t4J50hDC9wY3Tyi9QfU7KyjxeXHtyYgJXNeF6xDloDRQAaJQyorQu0HQ9ga7rvpr9n5sZjDj25
QEDiTYdU2uXq932EkxAsLc7YPBS9V413dbryalwcCNoz8C5B5oKIDhZSk3e8x2VXjf+8xW8CoIKS
vvk3fnxmRvAwc8rxu/MNXiWg6kztPNiq+gvJV54ei9vlzIwwYVZGkJqf79Nx3OblMTV2reSma4+A
+WPF+HFuafnPnKnC26O3YgZSCFiRDWdKjqT+kRmuBTnSwaNrKtLLFyaejaDfAtusIkJvpUzr1L6K
uNN+mK1Xdd6wN5mtbLJ97IJbPLHNzgWvgbJyti1v2TO781Sf7SDKavDJ1LPdfb8xbqUHvOdORevw
E1QfHf7ebq+fQYtLN2szAkcFBLfIeKySVh8UML45CT3Gk+aAYXKX1D9TqVypIS8G5TMfxn8sicun
obxj4h7G8o1OW/qmftDKVzq+RmyXsgLJhh1P7vPSbsK1HpfluOvMtJBdU2raG6TFIC1odtrWa/RI
H/JTGtpsO4AUwEklJzqRA6SZjH+R+zoftHBHQtsB24KlHBR5aCx8yPlRacGRd5Mnx6Faw1ktdTJD
XxZnF0FTIar/86lz5jwkiSA4UmGcjeE2JzD0oki2n7zxztiUWxQbT0pp57fyw3UXWqyHGOApRK0H
PaBg1Lw0qxSsSrUJPsvd7hVnvx08hrv36GRtp7sVU4tnwB9TohMlvWmFwYQRlm+tp2+qG+0z/VWc
xtuhtkdf9bW71Cc/wvfIXs0HzGHFt+PnzLToRGOvFO08ys6ltmXnm+xg3LDt+3PggCd8zXGWffbM
nOA5tAMTav3PpPqWTbd3nROfOttwlIfMDh3jmJ3yz7UW5jmsuTZEMbKambYYsJXA297W0iEld3Vv
Szo6gbzr67h4/c2ZTEBQQW0iCrzgfZzkCWQUnNgCUFuldm99dtHuupHFYOTMiHCUpnrNWyvBgSNp
gU2HB1QprxtYmq653wfKX2QGzQkeAS7KPDdDbO4J1Ro+Rs4UZqdisJwQNLnMqFeqEEtH9bk5wSNC
rgCkV8JcmwR2poZ+W5+k0s/XgNGLSb5zQ4IbyPWQhLGMiRt8ZZcUdrXV7MEdDqDhrg9oq9N+tAdp
29vsfljb32tTOq/p2QlWQgceGXWYVjfaF3oECntyU8/y1Nu6dKx71c824W7yAo+tvWbWLItnp1lz
pc0xu5b5kUf7zHgaM7Q9bNs1Nfol3z+fXcEtrbbXes5hSENjYsXsItrIUMu57pqLV4FFTaDm5s6O
7/jvJm9NPsewFfNCqUALzCHMXmt1B/2XNjmQCPpQkIgAT8ExkZ9A3xlEK+m+pQk9/wIh9iRgHDf6
OYvJ89tsfEQHgY0uFhRdbStZ05hemlN08uA4mQs/ppgxNUiaT+aA0DAeb2XpZ5X7ylrZdM2E4JlS
3XSyNJsYC3rPEiTA9MAHs6uzsnDzoSGewedDEfww7SD0C5liXKZQOs0+WsmrZS8sfivaCb3HbjQ6
uXU7dCth4MK9CjcBeyPIIxFCiJCkaegzxN2wSuvKpvSzA4tQntsqfRwCNIu3/vVRLhxlF+aEo6wr
4ixD1xgepmF9VzHmqjzxO8Bk8bhbmdCFW+DClHCYTXgtmr0+v7S63Kt5ug8b3fvvRiO4Rt1JhjJy
mOjy24m+jvTRnB7Zv3gyYiC6rkBbG1hmES5S9WCBKuaAYOgf0YSjxTu2RoizlCY7tyECRKjEA8ZL
3MujmbnASLtWmNtAlb5z8PnLYeXNYq5TPGyreLy/PolLL64L28JtOsryYGk9bBP1LSm9Pt1n5baI
X6bKa6LnUNty5XGsdn3pquRe0VcOzIXT6sK64JHgmVfVCsKjYIRWnYj8rK3ITiPIQBTkpSi7FY9Z
syY6JQTRs3R+dbXWHVV+qV3imAyctPkBvZwr8zp/uXCgIOeJ0E0FvF9FWuPySlXATt2ZAUamjQiX
K+lIUNrteXhXJRHKvMF7wdBqyukDql23phrPhHnXP2E+sq59gXATFLkpWTTFaMGFWHim2VM0uNXU
MWi1xga0OLFngxWeIroCmnDCMNg21g6RFPqlqu0Vq7NTOQNB0M9/MzA0n+CGhT6MmI4i4RRljGJg
WrVTB0gRo2lxc93E8oD+mBDOlizuqkAaYIKiI3Qw7BJCTxM7pt0mSV+um1regeC5/7/hzOt4FnxR
OQKdAEXwNe5ROAtO1G9O5k9UYu7Ajq7t1W12v3aryovH89yFrUOTGg2Gwq636JDSLoZN/tR6iQvV
kC0aYKXQjh2UeT1lk7uDl/ulHe31G/zhCN89KHfNWpPKAsUBbr+zDxEOgCqFW/YZPkS7zZyX9ACu
l1x3ZO6aR8CnnHH7kbplZUtP7FnZRSuh/eL1e2ZcOA8Ien3jWsMqj9m27h2iHHjgqLIXs4dSr1aO
uqXY8GKogk8VQ51afTHPuV+6oDbYvIFJv9smrvVAH7gHdrlxE6xcw8vOZYKvR0ZX/6yJcelcmN2q
l0mG60vX7QZAo0KfO6EnGwLKp0yD8gnweLIeenocOhmVQQKeuq32BUzdyrtwcUudfYmw0lFEh2bq
5ncU0GP9SbVAT6oCI127/Zqi0LJXndkSFjY2y7SkI0at7tnxhKpMd5fc8a3+hIdUauu24sR++1Ny
7xOgdq9v57VhCqtM5B5CARFMSwa6FnQgUHjq1uB2T7pfUa+uOdVC+RaUgX/WVzg8yoTFplbC3Ci9
DpFmt9WuNrZ5AHYr9cnS70CoYcfVyhgX40gT+lDg1kO5QYQ7SpOst0UNowH4lkek6029vAevBC3W
aLHnz/92h51Zmr/k7GzUtApsUyoshSg8xSCvgNQIMVaOgWUj4FiB1pYJTIpwe8Vmw1ON5NzpOUJh
KD0njelHpHGve8Z3M6ADAXoSzVcARCmKsAGCMkjCIEMDrwEpKjRoTqZXQ9vLjjptpTCwkBqEKQAM
ZkVEZLV1wf9z2kuxodQopHH9FIc/razdy6TdkCj1kvS3oSWOBBlmQ253BVmTBv1+t/xDewLeIhAv
AtE975CzNTNpAjLJCsbLMfHjRHtIu+mv6ziXJoTQRk6GhBQTGndbPfUNtH6TLHOLqFzx84XA/NKO
4BkKwyr90yCcZEcleu7RqTno943sptVejxInI29SuEay9n13zUbnWpsOhhHoJF3OH6ss9LM1HJ2U
LfrX8sBnSbsxCtmWzLVkwZopwSVbTR/HUIWpyNS9/2Hu27brRJYtf2WPeqcaEkjgjFPnAVhXSUt3
yfILQ7Ll5J4kJNev74lcu7wWohft3S/9snd5yFaQt8jIiBlzdl2PW2HEsTvXQKEv5Jg+37XjqNAy
Z1M4rE+66mjBchpmYsmU1MviJ5mv86ZyA+uxzN5MeymumB/YL2sTv1GypDIQVaD+r11Ru4RSyc4J
IzcxF1zHZ29/OqrJXkdGQbXSHqPqWQZUfOtGxQ9HrfZd+NwoS0pvS4Oa7HoeckFSjkEpchVB0iOx
3mTQXldL237c1adO93RQk11P8kiOgjl4WPeR4wsWJMAPy1tptV8YaQ913wJf3hvDRUpjQA7Oe8lZ
4+D6RcVxjE6nuPIG6SZVy2DchGSPAi3G7ptS7Zwscnl1nxY/2FJicCYuw3B/WZw6y8HUUC+qW4BU
XkGDvScrA7yhd8WqX+d3AhEwPPRGvVh6Ms1UGk7NTgIFhpqKaRej2Sfgl0Nf2QagK2qfjPdsk297
8EfXXvkD17e5cBJn7yG4lpGsQEPdaOJfAKaOOArtYwvmlaNJiP76vVUuXHYzdUcM78jKxLUACx7p
WgUrcbkxQRLNkEGzPKD5fRX0/4yvWL8RsePCizrNw/k9NHtQjmxPrr88s5oInQNABkrjok9hRBWX
UA3blBHdnjc16wCOTE1WMQNAOy4YTOVKu1GyYUN6AHQz2+M0dbHHH8+bW1q78edHd2tXBEWd5jCn
OS+FdsshUrrYOLA0exPfaaZOX4b9OHslxLeK20xumbW3h4WDPjsUqKuACBo9kJ8SJKDNlSF4puA6
84tU8cviW7jUQD1/f4/dD2QM7j4xVggkijObIBQx5bNmo7bfFnhuDC+DUl2ZDlk1Q/El15CHX9JG
mL3tjgxPXHUEqF/Ox9su0teVIzw+wJFIUD0gMKdIs8XUXOCEmt2IRxYnThuNgsC72eP9qhaoGxFr
HdsvXdDcakLxMkNdwBWM+/rTHfHL3KfenFwNw2a8YGOpeEXNIPozLOlXLdmYOKq8RE92hpYwz8Cq
IZwNXLVXlyAns7v9aCATP4VHomnUY9tZXRd+1KimFxB7NVgaYgYIWpw/vjM4E3hFgAQseyRABi7y
9PyKSmg96TFt6ITgwybiN3HwElSXBnuQugHR4Wdi7ur4pgh3VfiyYHycr89r9sv45GCDT4nnUQ3j
Rop+1QuDXDH6bMZbKJ2k6X0oLjUT+JqF22b2Ph/7IwxUORAOTUY8iAKSjRGMQqcHL1Rtg459vyVk
VZjg1IecTmHFnpot4gZmB3tkdzLYrgrtjo7B0hBdDn2EVz8YnwO7X3X8yaoyT+uf8rD2uP1kgnTj
P5npI+OTsLCuUt0axhBeQvJMMa54frDMb32MhgJrX1sbEfis3AbW7Xm7s3v5yOzE6yhsYE7YwKxC
VlVs3wp01JuBWGvW03lDs777yNDE2aDnpy3BLo13gxXueryAbCVfG4mzcEUsjOfDvR/ddrE0464w
RzOdE7ii7Z5DfUCrL2pl9RIIY/7N/GtMHz8/MhYmBisSAWMx+aEVqw5UC2wXoMFdKA5oGdZqve4q
t8EZOT+X84Hg2GSjjhAiqP6e+gSeAatkMUS8ErAP1gRe0jHfiJWNrWdQVeNbkqINvyl3hhqvDEy0
Mlj3KejfU+ep19+LrN4tfNH82fn1RROfWJQZuLfLBg8ApHVAxdpcN6mXi3BvQsrL0jdKBaVkuXLY
QjD1Uej65KGOpmISuEHl2TBzG1MxiJeS6RtJAdPv6DXtDY9n1qpAhlqLb2XW7xu7A/mUujPDDFSO
9+DkAOF/8CDoW2u/jF3hak2wTcJ9YyWxC9D5RnLtvUrLFWOgjOAaxH6rPHahJuW1wro7P4Wzt/HR
QCZhIfojEzADYiBpg+6lHYu/CaK5huqzrl9YrXkH+2uxJg62DCAsFYwPJkEuJLmvgm6jFreavDbw
plAsl1gP58c2f/h/GZx4VlaqKTVa7I7CCFwc+m2lgjuj61bnzfwfDuQvO1MnmhsQd0JFfEQy2NZK
2B7jELxXvbbcJYmX1bXfDC7KB5sFw+MuO92FkBwGEcwIebVGfsXTA1k4EH8iKgLgIrqsArSAGXuK
HY/nSx2/JcjFdLHX5Jdd5pdo5w3aBec68yCF/bFPBpxnMwyzCgVxsD6+DJlACrlCUmadqBcGGLUC
YUOwvvcsfoNe/BKa3UOFop7up+G12ufr8xPxeROffsfkOoGuMMiNBL4jlEOxRkagdeMuVH0jL68D
MOy4ObH6BZufNxdsQnQLCSYQeqMydTr37UDQqjMyCdfOITW2TDwkS5yd42d/Wt4Rlmqiz2+UeDw1
0QyVZoMkB7khlEL6hm2AnV/VNuh4tJD4TnBZhUCHn5/KuWGB2xqN/yCeBnPwZEspwH+orYFhdf2B
gq8j69cgGTpv43O4jBvkyMbkXHbUYYSNbbeAxNkKtk2c/j+OYjJzUS/SoBsXJwu9Bonl/iDSL+cH
MX7kdHGOBzHZczUyA46iwISVQ2+xdtNgRdmlrBZQUktmJgFMO+JxxmPmdeJK777z9jnIbm19IQ8/
vyIOKCag7obLfWIl62nL+hQrUpPWlWydyIUlnx/GPwamegVB1NvQyIaBor8vy01mPYXBPWmWpKI+
XzHYWYSiyRp9OWB0mxxKZkWQEhhnK2iYzl2oy8HxDkVgfqdxnT8zU0m+D0YhH4YgRg2qSpNg4RUx
U7DGJ4DcX0WuwLA+9ZQPMSV2PwApVYKLXmyCHftqMrcyvWy3Sp9ML/fo4WL4rt9bfvvFdpHJRr8r
aODO786Zcur4GYYNzYbxfpjSx+sC9G+QIURhMfXJvvOjr/SlXkO93c0uE+7mK+dB+f3unlOb5NRf
2UpjhMIBuALXEW0eyJIgxKxvOhrTZHVLqcRgycLvD/XLsthS59GJ/fPztmRiPChHsXUWOa1i2DBB
7YNi7piduMaSGvPsWYCOInR39DHhMzlsjR2BoS2GjUyUaAl+xfOy46CnstfnxzJnByQuaFOCqNd4
KE7HoiZ1h10+1rEbKMnbQ9Lcp4Edtl5t1+StS0LOF3bd3D2MVC30kqAVCcbnyewhnZDosgTQzUlB
9l3/YBRNSxy73mpc0+iez49vzmkZ5Ce7vUnRXnA6PhRxRKuPogFGxzeZTfHqWarqzg6I4AoGqyE2
3rQt1AKvq55R3MAa6fycrsAI6JYQJ9C/GfL+/Gg+ln16oVA04oGeF2won5erKuI0reTYdOxs5Rdy
pfsdNIm/tIcE4FuXfIMy+Ho4UPcxv6LX/U1//QKij62ztVywQYNW4vz3zM3u8edMDrNoIfgZFvic
cRG7AA04/dN5CzOUGODcPBrx5DxHPNNJIGFCX5uH4Ipv1BvpW1vrkO3rF8Vv9sUVddMNeP222SVU
f4Pt+Q+YOyDH9ifbVZJKoIYD+yNPXppe2tEh4IrP8dD6fUOg4MRmxbEAFedkp+ax0ap87GAmLPQA
fMhUtwK8IzN25+3Mei8TBgxnBAlYkxPfWSLrq8FCFjn8ajfgNQxSt6e3543MnQkUy/8xMtkYNLQU
IUcjBpxKdDO092nzhJeIWwMTfN7U3B48NjXZIJwFWjoYMGUHl9RJV3mdLazMOPPTQ3dsYbIFAsjj
FEoDC63xJYu2XXSNWFErHisQeMRfeLsAB5iL6OGQx44vhFlkqvUou6rksQnOkJQ/5HriKkR3y/B7
WHwzrK9RvrAdZqfvyNp0cIGTtsgJoT7fb9EIrRQLmfzZyYNAL5wjiiNorT11wAnIClrWwN2bzbNk
l7p6SArkW5wXCwjd3hPtt/PbYXZ7H4VW48+PLue8UfvMHkOruDFWAolvuMwVaBQX7s0lM6PbODJT
WpmTtQXMpOYO3JxQHEWkuPTOmlub48t5cooGoTOFZcDY5e1zU+xV5/H8XM35tuPfPzk6Q6IVWTP2
6GjVtmh+tFAKd/pNky2VPua8AdqbcG0hDzBy051OVq9psQrubrDgdL7Whq5Jto26s9sKD6IFdz23
LsemJttZCXMQ7wmsS6EjvTkkvh4+Czvyz0/ckpXx50errzRUgrEYVmx1n2kQgk+eKfpj/hMjYFsD
sxUYu6eK00NNHCqdcSjkeyA8yyCeDJd6fGa3ALrn/m1k8kItGZBV4J5B04tM3UGPfEoALEk0N6wf
zg9n1pI1qmOMJVLqTBwBKZDtjjVEmhZwkkZwHXfbQF2h/fm8mZkq6cg9hvYdvO+ohUDzdG26pI9I
hHqF11iGJ0zrKTYs19CHEvjFyh2QZeozc4PS5ZpWypfzxucO7LHtye6ze6nzNkAVmOSDV5vlzeBo
C6/wOX8K/ir0ZBnIsVvTaJOFQ5hjv4wYHQaXU+eNb1SM+KBTBgyOm9ZOlkHiE7t8zo22XiiUzm18
vBaxYXTE1HibnE5uY5HAGiLcFlaMyIFxry3sy8CWCw/kub0ysrkZaMYCZfiUPKFOFZCWdgipabAi
KXpVG+5LiO05Yn1+wWbH88uQrZ6OR/S8DYsxdtfVSmtdrQzkPXqnWhVJjgwn4ry1+b15ZG4SeyFF
z0dVJYwLpD1JpLppDOqvDpc8uFDdOIKKtBP6VnddF8NSnDQXViAROapPaEgVWpOl03Mt0DqgQ70A
eVjDuSsKEL7W4jJMiG9o3yXYAM+Pds7rHz/0JgYtp+4MmY9e32zBJCND5jEzyrdEkJu4QfVULJy+
GZTO+FYA3b81Mtriyj1dzTgF/rBqG3T/6IAy4qQnfQ6qTWMfUZDLZQjXahm7JFJXIn0HJsRXeb2E
d5xdY9DN4xuQJUNeZeLn0kAbhPFBhpDU+wAdVhm13bis1zXp3Q5sw01/E4eZr4Xfz8/33F4+Njxx
5SjGC6R4kM3pWA7a7W2uCFd2C+Hi3MkEF6KpQQYTLTKf2AEKMARSipBBsTZDsFHjjU3fzGFpJce9
MQ25gSqAMC/Ubih6CU9XMqlbw6hHngeN3VB0q/Be9aIk3TZatQPqfhuZ/T0tXhINmiMMUpJC25N8
qaFidqwAtaOnw1aBXx1d8fEtrxAyUuqOSGpoVtNVzJmblStwFp5fuLmTCU7sf9uZ5j27XK2g0ZIj
ZM3jOz2KV0Irvg6B6jeEgUv1ex8twfXmLhHA7CFUhV5NoHInIzOGLG20rgDkPdJjH5djti053oFx
F9zoOr/qWmgEEK4EHogU+W+jTIEZR7MTsp8qnlVTR9R3WRWXPceL3nyL25smex9ar6vWIJ3+/Xm1
dTC4oqF3BFpORhlpncISgqc7tZ+LahfHL1X0LSleavVbcHfe1Ex5D4MyDAJZU/CQ4v9P90rc5nUP
N4cZRUq5btY9alrtWguvNRNSP2sbzf0FeSZLT9PZFO6x3UnE0SWJrqhNNTY8rr933q2yrcq1/fVO
ebLLVVStyqcFLzPn1W3TQvPNqMSJgt7pQOmQohpDaoS+6eDZ5qUBUjDtVY0fw25hn8wdv2NLE3+W
mi23o9ES4jzXIW6hvraJZwQLAdUMiglLdzSiyTZhnaV39mgnl0DKatvGTd18r99KZOR9cSMCz3w4
v1sWRvZxhRw5lqCN/57DCBkRGVyX/JlDIsDJlnbl7GLhyaWZpk3AZDyJN4bK4o3Bu5EJgXqQ8XtY
c8/QXfta+8ruBy/eiJsCj0t3eDk/wLmrCNnJf+yS000iU0g0cLvFrqzeGKQW2BVz1udNkPF3TK+I
YxuTE9eoqc4TBTaaNRSayJPYB363s3eVH9zzB631QazkQbLEZ6+pdwHQvPefPGuPv2By9tLYUnQl
xewOhNwkg7qGmItHAegY7JtGlLuPAf+vb91/sXd+83No1f/8N/78jRd9GTFAjk7/+D/XxXv+r5v0
9dt79d/jP/znL07+3uadH16zz3/p5N/gl/9t3H+Vryd/WOUykv1t/V72d+9VncqP34/PHP/m/+0P
//X+8Vse+uL9rz++8TqX429jEc//+PtHu+9//QEt7aOFH3//3z8cB/DXH/f199fPf//9tZJ//aHb
f4I3BdzMHwqBo6rEH/9q38efEO1PsGOMnGgg5wQLmwnfkXOAuPAj8ichYLAcSQpQXkE64o9/VQjz
8CPnzw9iKfweg4ydHRb549/jPlmeX8v1LyQTb3iUy+qvP0z1dIeiOK5D6wKYfwO0/MChT2kbDVsk
cpD0S1UONX0IRSMsoD5EHKvlpQ1OJ+udAXkWh77MhwoqxgbI3Ei/YkGe9dtejzSAIgYerKnaOUnh
CxDFaJDuMZxwcDaVMaSRFxS6LslB70Sfk3UQ2dBvQtEyNtCWAixIBW5KUSN8ito4h9yMpFV8VXOD
UR/IGp0c4i6i+NW1EuUtmt842LqTtaCZFm6gN4PQjgVh3Cdrm0OjSK5bhN0Jku9JqTe+qFLLdlOq
h3SlMOEYXt4NEYiFncJR+cbmlKMLNSZdBJYZs0/ZGKt1bYKMZhJb+4QqDNIWMuhJ6ZdMiCry03Et
94ooTPN7nAPucMXN0qzXfd9H0L4KQiOP1hapQAOigfFTdUXdQQuH56WGXs84Lxp3MOqMA1JSatIv
sENQm7ALeSU4G4Rrm20PthQEIEnxQ+c8474+mBmEa6DQZIm3GNxM4kAZ40A1AMuTA5LSl4npii5t
6tLNEc8gJS9stJxaRmfbOwlkYvKj50ZOctCwMqe+UEGbkqyUNkS42JMUmEnI1vPnQJNd6Nql0uzC
IB+k2zEV3IllmoqbWjQ2dTvHqO+xXGb9WFmR1C8EuB0TFH/zWr/qMruGpnYy5MIlogsu4hokFB40
TKEblbChxeeRdGgsdJaoQ7mBwA75bkItKfXA+FOOGFmVFH5ah0noyqaX+T5TK3QuhBr+Igt0yFKI
gOu2Z/VxhOJvorN6b9JWfbZVqFW7RkzwLyNTKyRUl4bMuuUh6qxu2TrQYso5TbrGU6WNyczbrs9d
Rw4YsAYaTMDsGkioPWtpZli+UkmrWNmJ3phuOijERNWMaWHNvaAToe1macAEMG1G2kBQvAAv6TUt
kghdfsRWoJ2QZDz63gZ6CG47mqOlfgcYY6e/sjYR+he14IxbbiOUgqEZYzAasst5NYDLpUnaoPU7
WaL7rE6HFgI0rIDgfc0i/Tp3OhGsysHmDDJLDB81RLxIPQ4Mn4M3Y5CikJY5UFRIbMUEkC+Mw5ta
M6vvRl3iVTfEyP64DPpH6HXRC7V2255G0tVYw25wYrsn7FpMY6tWORrT+9g0PQVX5HUZJvjVJMQj
BF21QemseNNXztqp9eLFQe9hteI1CTZQrs0Mn8Wl/JpnVL23IPfwdVBb66mAYCmagjs9v0whnatt
bStl7WUdhrWF9DeJbEALVKf1Q/D0GTghMTZbWqRG65ol3gcIPKQ++AJUltHekqoN+oaW8h1Esnjn
SrVr7uzMKb+kZhFWLnjFWw30rD2+Og8SbBUrpM2LMOBiXEvt03ZbqEbPL8tBGdZWa6b2V+CsJE/d
ytCD7lqqxAaBX8HQluGSNhMQroX6cr6HiBat13BVve7HnJjynoOYKL0CkQ3v3aQdeDbSYuWm0rgE
zVoxNIJ4BsJLb0wGDs8ycRRQEklHdpGniDboYhzAfuhqt+wMYVwxHccUFQFSoktIDwiURdAzYbIN
caoQpQILQk0QlUUhTit3HaYj89uG69EqyjRBLxTIkMhdwtHGe9VDTUG5wLkNrX1r8NwWfuuIrsS7
mKsUkGUV4l+etJtcx/Bow9k3vFDC5iuwvxC5NtugLrzK4ZrynNtNTPoQQjtl1FAXBEFITbihYRXa
m0MoavK7PFYYyajL9FKNt04bU/Y4qJV5HbGsrADGsYzHVm2s9JJBqkDfENoAQFOkdafS7AsRDRyZ
0yi53mcQCh76UL2nDPeEbVyQOgoGL4Ga+HNcJYly2dSkqO/yiGoFNISroEdTOyfhfRY2eokLKYVS
UqdHnXB17tQRVh8MaeuU6SRcEemo+h3LoP7m2U4gb22tMiOvrIM6dUmmxN3G6Ysg8EXcZoegEcT2
c7xRX201Dct1FtRd7hI1zA4VqNI4Jm4A3JU545ZUI5MTiPBWQnhVCw2YKxMMcIobo+9OQhRYTzIQ
JKbJodG1AZdpZcqoRqHJJNeySgP0ZylQl9tUfRjcQJUyDNzY4W2/40apck+FDtF7RWnxhebD0K8d
J7auGtEXVwx307g1VKT6WWambhupTrwdkgAp5bCtBuiC0wq3J1SeY4AaNTiVtaVwytZhndKUeXHR
9OF66GXzqvCs+M6czk6ulJIIugbiqBBuECM37REV6TS3oeCOhZRzFeguCQx13/Y8Ln0Uwu2au0lW
ATBe6UoO2K+A3JornYxGLhrwTJCKWky7iHTRo5Bjme1XG3mczu3AQ5Oug7woHRfXt4RXbVIgT0O7
iBLI5AXJ3rCYASLcYRCZa2K7bhPpVO2axYX5tSsgLRS7aWIVYmVbmiy8jivlsFWBLB3uqKhC6o38
p5umjijfY0N1tS+cjg5eWbb03lZFEa3iTg2/U7SM21DSkP2epEFu+0VJbL7Wi6IpD3UelHumB3ep
GCDahwJbenCcxu4ByO/zV6CCiwfQ3VJ71TU0EGiCIFGuXwkTaUUvYrnWP/Y0VEK/qKIADYgVIdcG
NYBzrwRAQddpmAx8F0vot3kIPsJbeBL9Red1EkFty4zeAUGBE5ZZrJMvUDo06sccutT1BhpqPPdK
xQnJ3m6MRgUxXyPENpcW2oQSJ4NbtAxhalDMykSh3HZmocvvUY4sWguFK4vEXqs6w1VQRuQtFB27
hwYrB/g/1JCL6MIg86K0rnHbcJHVqx5zfUcavUCraluio4TYYflAWw2UQkYNlG4ZMgvrCjGXbxCD
1OBmR9k2z65SIqGvmFuvSQcSDRdxHGTBHSRJLlRpJljhqgdFkIIopl0R9GzvzAwT4dLciDLkn43m
KmQaxM7KslAfy1wiJ25xB0EFyl2IE5Wh0CK3FaxnEEmsIrhjvPUy8L4O4i0rmYX+SzWUr47GISdX
ovamQIjzTgtpT1ZWnxgxvBxvriLUKVQXWxFhFqqnNF9FUgrp57hhd1WsZj8a0wwvK0sGP6quUb/U
CP2KTd/o5oZC5i7xymhohcttVpKdVBr1vQWASXM7UwRPatRWP0LT4cGzKGM9wc1WZN3KaZKQvHQp
yZoHTmli5R4L69zakKjUIEiX4q2ge0ePlb8fBcePgNOX/vgEgDgWJAIA8yOQIPt4xB699J1GmJGC
QbmhIIB7O3aRpiug9avbyEpkho3ZlEttWZ9sAlGIVweI7CD9ASn6ycMYUFCzAV+85Vpakl0YemFv
hkTpVtD7GVZJ2lSr82PEK+voIY4xwh56P5G+HA3SqT1T6WJcCsjR8J7dUty3Hua4Xmnx4IA1ULa+
7LTGJ3XurHTEiAvY1/GR/SsN8GEdAusoSGEXI46e5lKGRPQy1BJEz5AtX6Fiivw3yReSXqf5jNGI
A/IHgocmAJvIpUzyKLEs8rCDM3eBXqSAp1KBbi8IqK9Y0vDX89M5bwsFBIBnQINrjct7tGUCLa7Q
qsqpCw1OB1UvNJqJ1lEv6zJexM5MunV+DgxKDqjJo9YGzfXxY46MKeDTGdKuoHjTwPvQ3soRt2bq
sC2FAPYQmpqrAlG3L7pY7K1Mt98U26KrUBcIOAsGv9DaxnPXCflapHm/H5RRzfT8hHxeYah5WBaq
jiBJRVVlknFsGFC6SYvJh9wuoO1NlG4NJQ5+5pN+K71yFX0recV/yLPJlTEJcy/L93d59VpM/+b/
hxkWUCofTfinDMumjvL3VwUaltVrfZyZ+fh3PzMtiqb/SUGyi6q9CvELgIaxUX6mWhSN/gmVZWAu
gPbCf6DC/0+uRSN/4rjYmopQGXpx6Bb4J9eiqX/CGwLdhFSMZlvm72RaTrOcqGRSG0+G0Q+hHYHa
H2jro02Md1vfaEF8zVSFQh0QvdiKW5Jc3QT4R6sCImGPalpqi/DpsTj8y/X8tAswyxiDA1mKWsbp
4cnyhoumiK5DtjI0ftWYiNozmeNFfEmjDFKm6FsMotR19CUyvEmR8cM0imO4UkY8hQP49qnpPrAE
YFvlNdRqy4ssLsAtHzv5sAYrqoZsr7BCdmXjAbseWK2CZIgiqET3dknYz2NzkpQ8vuAm2fOPL4Hb
gKw3VOXBAjSt5rRaxajRh9dRzkLi4vIhIGNODRUUawPToGRcDVrppzTX3lpeVpYbQ1BYoOM/TQqP
6XZ4QWIFEqsowiMQPtrIM7fvzMZAJg9OG4AIE1Df8eY62hi5kyi0G5xDGNcIZAwIrpa+0ZTZY9/J
rl+1wVCICwahycI/b/j0Svw5KSj+wlnBZYEmZlK6MHvbQFKJXavYA2/crPlbxx1QYCMXtk+1THtu
MtO6URzBn4DyZgtBx7j4k31pANeJuh7SnyjWTkANmWpU1KycQ8zK8CmCyvcbYoVwzSRhm/PjPHXN
f48TXPyor43RzRTTQ+0Q4uRMOQhups9BGIa3IAxbwILMjQaYBTQ3GSB/wiV1uogNNxkwnvqBBQbS
VwbrHpE4U1cIF+Xj748GYg1Qo4XOpIoi3qmltEHKIdKT61qj9YOoqLi2nFjszhuZGw402eCtIPIH
TqnJbVYnZkKqNLrONadHlmts+FSRm7iLuewXgKRzq4PnLcgY4SUgQzIJBHnbBloQJdcG8s+rBviL
EsSkdd0tbLdZM0jMwovjmjanZXLptL0lkwiTlQwPMbStL6soXwLZTwqsH1vtA3Qwko0ZcDeTsCiW
dtkMWXSt1ci3uZGSgp1NWMhsrA07CwGUzeR9SwZT9fNOoiEfeVnwlpQFmIo3TYOn6oJvmRk1pGNw
vMD4aqugtjrdLENKuZml9qGSORo42aBuGyVZ6hodBzU5yXCt0IFEpQJHetpMXWSjTpHQDoQ0hRsj
i+LWPH9GkuOtc5aY4WcGhK4jdHeNbduIdCc+y5IQnnTM7tAGCdtZddD7yImbS9fF+FsmIxoZZCHB
MpJ1Qkb8dNriPERNOSUHp2/IPqsokvFlEfrYXdwTBpBzIiDGivAeSEcSxOYXkw5grzZi/XKolWBH
ohRt0ULG9yRmTQgR57LzdCWO78zayRfc2/gx048FRh56ecjNjbqcpx9rIBMmCCEHSkrleuBN8UaZ
iZR9D7a5rGfqVm1V8+68f5i5OnBv/LI5cUIyVLs6lsYhHhENXiEV4kVNiKdTGypuqBc0cPNUWo2n
mWl/SSuq3J7/gLl9gIcBHuCahc4wMjlodVE5EbzKwQpkt2pAWX7VhWG0UNuf4BY+jjOODZ7GGh0h
KHT8iqOrueKA7ORSPUhzMLifSYJnA6OS3pJQM0ATPTjNFzMDa0iRpOZLpmd24w06UqVuSe18ZcQq
iKUzPaWKWyuZsiRhO/t9OHmghETf8kiAf/p9g0ZioA2NAzaz7SNjG95pMkrfeBiT1ZCU0ZPQ29zX
qgpwD1zm3ZcuR/onjJoI/+U4N8iBaT/STLYLznbSTv1z4tCKj5QnDpGFpqPTD2sG02krRz3UUazt
rZAjtYQSU7OvmsrYcrOL7iF1zl9o3vELZN+iZx3lFhQcRNVrbopAHh2oyJl0RZ7s80wpHn5/94z5
JAcbB7iUKS0kLeoKSCr1oJRmvqlyp3TjxK4XIBszbtEC+QriAQOtOfb0DmW9xqKENYes0Bpkd6QR
PmZqTN1oCKQBgsEuW7i0524fC/yTGBH262e+v2JoWqAdqkOn1vICHKjEq5LY+FrSlty0Zd45bqeF
SEL0aqtdGUAebQ1Tbe6DASrJv3/x4FyiGqQBRAWs0SS6S3jM9dAuDylT6GqI6h8q6dKFyGEuqge0
GE8b5G1HTZ4xijk6njInepCE1SEriem1dgze6xJ65UEQIgYTg7UzUPrxS24jrd/2BXczhpy6W/cO
CJSQ6Q5X4DtSF1Zh5u7AR+G5ZwLLpQJdefpRpSytMlLKQxvi6ZAR7aUY6vfWVt8C7nh0GDaVpS/d
VzPeEOhDVPLhBJCP+dgYRxORFDatTF4c9NaIXSQ3xly9YXrQbpYuNzTMQwE1055cdunwjLrgwdLr
W7OHzpbGv7IxBPnt8wWgA/YgNj9EqccX9fHCDLotGkfmB2dg5Q4bPfed3rQWRv150ECXA3aJoB4B
AdJ7p0aUnJVtycUh60j4GKlR9aCFSMj/7kggSqwB/gE/Ad2wqdwGB6NxJsz2kNVG+U1vabIfzKRY
GMnnaBtGbKS2kJsEDmMKxs0VhyuoYR+k2pL7AmiMXTAMOUoyDRLmCwdzInkzumY8UgBWR7oDAnPW
tLOup2rcGmF5sNIo7110d7HbsDOjJ73qkHltO3C8kCLWH1UQnOw6vGRee9Cl7w01udSQNhW+YoH8
xCuKotulCElQapJ9kqwqvSpa//zsf8ogYM5NClXHMWcCh/3JjZhm0KMEeuDAfKI1tK21wVedJrpA
qwhw6DbqdpmnO06mu7StFPwvlF63rMJL7zc3wvgleDzgmDnI40Db8XS3JXqX2qEAk0RiDcCKW4k/
qIDGnx/vdCOMyB4kh00Qd8GtYdynRnrbRiqa1Yc2L1E8aOP2Cqga1+jzeKFDYgJCR+Q8WhrfwmPG
Em+DiaW6zPRWYhdkABrcDigdmWAGB8tz1DrATVRR7Ko9tTZlG95Cqza8yc1WeZeOcPaFJYaF6/iT
I598zRSDFFmMUcLlITIqiLnZWn4jSFvfqGp7BXQJXaGUEz6mNPLS/83ely3JjWNZ/srYvKOHJLjh
lZvv7hHyWCS90KSQRBIAF5AESOLr+3hV1/SkKqfS6r3N8iUtFOHudPLi3nPPojd7hF8FqKvx6u6j
sELYQe8Rsf3F1/34/P9vU/37O/qtiq+bbfhYjle7EAdUFtf9UcpJPi8L1DmliHgyQ/mSCwH7WXdQ
/25pe7w6FLY0BvoINPn3vFkNg3GkOkzXCK7SiJad0V1PQfsXVSf8k4/4qDdgXMKVBduJP95spSFq
lAK3gNDus6enqFhbLLbLIMyRBCa+/Otb+5+ak8dnQsg26nX0QBV+F7FIgiQhNqvrNMUOaEWwozu3
02bvMetBQfLcWXfYLfcVOoW4+cTXsXGzBtmoAZi7vftXNmd/+gAED/YdSHYQYP2O11PezYErJ0ww
FTtZ0wLca7A2GZBeTD6jwLkJpILRgWHxn64sbDPdxE6BQaF7wnZcffuLq/P7EPe4OmhhKPKIYugV
flcszKYFE43OV3CeCMm8vp6+uM0EJp5Fg8lTrKWWS6+2SeUrsCF4hPZz52a+Msvd3ZpapGRoWJ9a
PwZfiZiYnmnp9CCYSMc1R79V4udfvOPHE/D7E4LSjKKIcohu57cKgsPD6de+vZqoqyx2Zn4ICxzH
xvjWFhCzsYmfCaCNaqpVyiZnftIBuITUgrSf4Ptsw784K35vBx5X8DGsxQ9GZYxS/cfbeQSNpArN
cHWJsg3sMZ1lF7oSa+i/+Nzen3xu8MrB3AyRM4Py+cfXkTHtuNc8PjdFZhvYzC5PBaMSvZXo4rQE
8evQKUSIgyOhrUptLdwWeRpUXhtQxtq07Bb974Kp+PCwU36EH/vo//7pTcXzWHk2Zpcp3ti56nz5
bNy6/trYYbn/68//J5cZxFPqgJcJr2EchH/8+FFd+qKU5II05/Xgty08zAWSdv71i/xJaQL4CH8B
eIpgI/P7sjZCb15qL74Mo/b35YOo0QFEfhZiGEEUMJ3c/+vX+5M+A0HpsO8HMxIg1j+lqnW2NO24
mMvUeNNnZxxmH9EzSzckS6z9LpnAjHOKCTpJjkg3A60fdZftR2fKufmLgwfV5/cbDK0ZtlCIc8Qp
zbA5+eMVxjiFLa4eLshpsogtWoyqcortw+d1tOxzQOflFS0edhSg5M3rh+8bCAEJ0KbpaQWgRRMY
UtXBhbdliWQzFoGKacua6UPLKit2nttb8g6dc2SPMJdyjkTTiSRMz7i2GjxWC75jWyGfPpzXq2sH
cVc8UB/YEviIjIFROChhoLWOSWQ7v838ldQmD9qIfNedFs+mGQW4OzgVP+bJqa49aJYfQQjGV94r
OSEAs5HRft2CjR6qVqzTZQ7NuhRKB+0HpKmSpDMgUgTk0FZ/mnyoHWHCgkEDNixeqQsHvo3bg8wu
fkSdp6pkMS75pKwB+cV40yNbCu3LQfB++TKASyayxiO2T3shpMoiQ+lXl1bekBgSYO1VWRvfmob2
KsWLeyLtHafTx5UzrRO2Ur2fO+ywIDXmdcSQwh22QH5WFyVtBwoxXCuXeOv7JpvHJm4+ZuF0azpV
OEuyevRxqmDyhEscBR9zS3s2xu2uNT1sO7kxNTi7+C3wIJMOYzRJQdXX8X6Ej3hwKeOwtsnG1mYt
Sk3Y+sQ6E+9oOeGfMx+Jn/uJlu6vjjcO2At0WSHas6Kz0GpUYJ04j/KcwO28fXiwjvbaUoXwQ28O
wUmCLyNIbWMoYajnC9kHSemi+r/OfJE6474vXjwTjDpj4M+AM1H2nczKBfNnomwYqJzOFUy3zYRv
J7OsGp9JS3F4eqH0nsNFeu7Vn9YINbA0YQuW9+TK3E5aj3sXX+4XAfpAnM5ePWFerduuhAPojKUk
AfMXLCXWwDaSAOEtLVm/glgq7bFz+o3sKr8cP8DinewVwWwdPGVtBN2bAPnyPsuqn7LNj7mfzJS7
cEhs3OBpmz3xCbxq3EHgfaoJeS0DAq5LtkYs7UfWVxkWpLirWTlMTkoRotcnS0D5WoBP7j7UdNR4
4PgCYE3NukkgCIu7gTYCD8gxr1vi07MnNdfZ0PPqmw+XVqeoaBfd+3BbX+jmhW3hN7w2YEA5YBuv
fBUvDpjrOB8d0dQphld4VpaLeXZ7rOsSjQagzZuVeT9AWB7cAvkQXt7axpyigA47KkHLkvCD3PcV
remhDPBnUsXKMIHdNn8No81tk1KP9UujOvccUZ+cVFjV4L5OrkXeUzzo8NCTbn4BL7K5rUivBDO8
btSSKKBHb+DXdjT11hpeJdouPmpIpaYqG3wDourfqu//kBr+92P/83/+oc74J07DS/3zf+2+td8b
NIt/V6E8pCaP3/lvPkOEBp3iP8cDf+BBjPlvPgM6C4S8gfSDn/kUEMt/aUfAggAeAss4QIAYIv8W
1jv9XTuCHyH4C/0aQNkA0CfazH+8u6e/93Z/1/L8uXYEzcVvRxUGclhM++AdYVYJQGr441E1TKu7
rVI+Y2O8DAnZeAzW9xg80xboAtaGHHTOmw+1L3sBaDCVEFAq9uKMwfLDDsjwgLNozI92iNsFDnax
fKebE6+IoODsIKeevpuy8ZwdVY6fIUvEfupBtW1TZ/CX+qhGEpGzigCq7pdNN696dtTX0V1is7Pe
usxFMJaTujSkdpykamWl0hH+cnPSOeY5FOgwslWp+CtrYqzpTIOqmTYROJEJOKzGRYW2qF1+s7SQ
wrf0wQM3C+LYBHqgPGQQ3KQQSowUqRHIdUu2mME5cbDdOBf4k/ahiqUOiBYq9pO4d8qPyUoQIhdP
4CCx3AcjA3TQvsw41QyeJjFqDVsx7SfhplpTTOEMmj6KOfjLgZiMAmF7iYZ0NoZ3OfZ45mVwsISZ
dWR98GxtAFmFNj7DGADvumQMxocOxFXrlrmzIvxA/XrLifPQAFAwct8Fn6M1W1pfvS9YYVAQHhRp
chjLdiYdRtA0cjt4sssoRReSRPEYXRtigfl45RAPiQMbiXW/RRxQ87aAWQwZyyjWPfaeSG8tUbRS
41soPNwaIc7MH1aZVc0I83MFtlSdmKjnTroN4MvmgRRwbIxbnO+pErqRWbwS+zJvfHPct8mrG9TF
QWB6wHYB4mp39D2LPYvhaCkiLc9y4euMZKJWVKl2oqHNAd2tn0zjVEeIGlyZSadaTdLWDDFQU4/T
JxUckg6sKxdomP+nqM3bo0A9gNb/f1FL7c+P+o8V7fELf69obvwfGM9Qsh7mDn+rW/8oaCBhAS2H
pSVofpgOweL6v/UscP/jMREDe3sULD+MUer+q5750NY9BmYsgili0R7w7L9RzwBE/BGAA5UY6Chg
UfwhvM5jv/zHgrZVaNOwTOvSBluDe9/x2wRqzj5k9JXDJOKgNqaSjTscfVvZQzIQfaPtED81uG1z
+IHwbIy/O754blSTVyu4/oM/nc3Q04TM/sX2QXcFGHOKWg7fhxVh2GEXXSNdQwI69QeLdEIfjOqk
mtaTHOF3BOpKAoYqD2Asy/oLhDMXAClQz/UXFrRfw9b5gJfL3p/HXxNhl2iiR2eIPtWeKbSf1/Kt
Zj/79WTY24zlf1Aeq+WIjvHsxq/QIV3BYt4SBR2eAywY6gM2gK9Agw82fMe7SyGJdUKBXsm1edu0
TzNbM8cTOfIEsKt7k6Y7bKATxLqgZXWa4PcS+VvK7d3KC/jKySxKqHfIBxfOqw3tYWH2GrMhWVW7
J+xlQTwrWt0bH7/YLkgH6UC3g06jNUlVH6u1v8CDfAybXRR+h7P2pt+qdtjhWi4QELLmstKrNx+V
85CwYBafgp8Qv7x0k/bSlkEL4D9tpMwQvvwyVt8AgiVumVbyXvbQJ3p8j8JYANuGG2L5tNQ2D2BF
DLneBSTuvXUquE8zP7hEmJlIMIIAXx0n+ig/a5Bt63KOnOVWb2OybvXeNM13MRar+NYPgibCaZFv
Cb0ZaTLP2zXV8IxOcg9xC1gANyRAg1S2tPMB0zx/BiMtqyuaCnqk5mn03jhDhwnH6WF5kvOR8yHp
DABPpL0msmb1ASK0sxGulwpSpUE5fqqgsYzcp7IL8jqCMfU4PgEKuY+x0DiEt91EOySSc/wfWN5f
VkjPkijcnqs+PlEolJMI2qsutoUzW5au0OgPi/NpCnCRrRCf6bpBCBVAk23dX67z03fnCAiVuWz8
DSrCXQWj+ilq09G8DzR0D/MgUh6IzOECzeTmvU4wbTGP1tThabtFEHAc2Awbzbk7Nb6Cr/fUw23+
QkP9i0frdWIy68Ygi+d+V/7t6PvSIozE6CWb4vaEkKzE705bfR/VkinElurg26bl61ixfcXLROo2
w1rzaeLDAO79eZp1CmQyD6cm7eBQByGC78r32dP3EkZ1njQ4UeJs22bwPV56i6VIEzxPOGjdQR6k
T/YLXS5QnX4wLPnrzf3g42dm9xOSssrZQpeGmAAEXIzR0XRZ3Ha3MYjumso2WRGtDKLb0watSizK
Z6AMv+oqwLcyb03qIwsVd7nOrBdctTXzt8gbP9jYH+u/fRlzAR4KWEQG8ybx2ySs1THe+JealO8s
xkMChcQvbNl/up5jkiY2LJcuykTZ5LXlJ4+gdR+rjFftE7N17qzx86qJKtrADqnFoFq4y3qPePWF
BcJmlRLRjWwUoXc2PtS9b+HetG3ZFiNceK3lDfNSn7lmfN3wHI0raoMjQS6BkrL7Yoe8CYLPouz2
6oE7KHpv5g+33DCOtjaDXCmBQue7G6trHW0Yio1Oa23h4iWjPm0IEuqc0rc3qYP1E+rokrnRdna7
B8Tmhj8WJ87jXkLP6p08uBDd+5qcG2BhBxR0f6e2V90JtD2eeVJV9Ll0W5WY3r+LyANM0TQ5Aveg
cJXYjDrldN9qicjbzXtup+6mBrGzjk67cI2PsVx0Abthuy/hngcRBAkLIHj0GOmFI6m7+Qpi3KmP
Wa57ZEibnkAnfI57f3sJWud9lNuT4PzEo+DqdnAx8k8aESHZYJqfc00+2aX0IT0Of44lKBGr4HE2
bbzesw18okWiGR79doXf/PpkdEC+oEszEl98DAVU4Olk2mAFZEauilCFWbThafJJeS4XO14bpdak
NRXEj748Rwgh2ZdQEcWoqR2AZeU3l6YtPSiBdB43iBV3KFS+EDZBVzzQ12io2gMvnfAQzyy8gxqh
s2jEtBoQ51JuZfkZCP1UhOHavI3zsBTBVg/PuEF4Ps1Vc47aZj1V8HTKqsnv9yH697SLIcYCBUAl
LQpspjY4ZVUrF6ly7SUaWaGgAVYbiTOioeWmJEVZ+wicRSNyAlwb3TjiXsWlykc9xnlVD/0BiBTa
z/7HMFd3l5A9VaQvNu/T1PT0XPpzlXnjoHNQAmBuEkEwFBoWdteR+nNB69l8rwm24lb6m3vYYCuX
oB9BhmvgIS9miS2iqoy6TRRkxC18IcE6HFYO6KDb9Agl7i9ARHlceV/9znGyOoZ5/ULboxjmdSfj
DBd5gBmqKpMNpieHOeowKWjbZvUmvkBZ7RTBMswAOOp3WcHR1KHnah30wd+iewMfqAvAfvExOx1J
EKbGj6WwcdIjaCpViGXJMNWjOino6dAfu7tF9WGB6462IPS+t5yrxK9c3LChkgXpp6fAJ4DmOomE
5QEBhsHQzgXW2fhrVDtJCZLxDQLsb9SV6y4Y0ANPdb2HcPxlod4NKPuSUuhIz9pBoxC9YVHFdrba
aDry1cLGbfsO/pFGlVibUwyxKIw0Yhjcou+CgDEsAUpeNiRjoEtv7K9qxkKHEWQoyHB8t133w4TV
swiUk9dxi2oADa278VfaTIep2i5162IxGRWUdvs50C/eCDcqiIFVaT/WSHztFbo0MuxGXPamkTsg
u7sw1skDLvPPSDDJXIh5WR8csTvbMTGmNRKJOCw3+rZMl6k+2haCzX7UO3hJ46BSkPGLI1vbG/Tx
qVxuagr2XUeu/TDsSgr7ACMaECu6FKDkY/yqE98drrj26CDuxOfYjcou+tKXk8FGyVZVymrc/7Vj
3JskRKdTu3CLTAsQCEU7Muex3CkPoLjFO1F5a4FN65rNdY899rzARAD0Yeu0mV0Awvj2wTynkwmQ
DAdRGGn6hqfB6LKjGmh0QpMcfhcEDWTtlP3JjKFI4Zjo7PrB1s8Q8uBkrL1eFpNpCSRypbMLK8kK
r4Wk0pg5yOnkuUB2cTB1TNmTqX0CTRzjO73YYA9Fvns28Hz9ujVWfeqhUMlrYtElTSA03SHKh0ML
lLtxEsNpGi4LCiIq0H7FAT4Jzp7LVb2P/moTf6GhSBzTwAyZdB1k2MP2wu3mXkYW6OPkz8EvKAIB
2M7L/Mwc8i1YOpiKS8XnazzDgW6tevQzrXLIlbe1KHTcNS+OXhyE0sDd2dQOVP8aTQpH+ukBbLJh
vzKl8p4YmDuUEB86AM2ycFnBGnKX9gi9I06PSNGtQP2gdE8Hul9lWB0Naz5707T6hTs7AawBPIS1
Y7WSTRESw1i4Cozs7UQh4UUsU8KHuHwNjWYHZAZZfKnQwlYj5PwwvlhSt53IqRPLhuGf0XcKhP5z
Syd5pHRZurRtLVrFYYu+YR1ZQyvsVo/iNOndErX6snaEfx6ZjA+rGwDrhSadocOUg/lhkeGzXw3x
U1LPX4MQ8OPmUZJFRPsXr48/gSq5C9Yeyv+qAeobF2qEoYBDjqqCtWXQrO0OV5IkcHK9lF1/jcf1
zRdABrbl6q29j1vJrOsJ7Tu8hmCSkPKN2ESL8iv1l0KCjZZQ0Z0bxz2zGifgFsuDo/uXeGlfqbQF
pGk4lCDG9vsXnKtHYKy505k5W8dV5kHFvxANUXFI3GIFApMrJA3nC5+ePA1lMtwjUpi9PWxfHYqI
jfIivf4yuHAXn77hHuzBLVwGqOqqtx7q0aEtb5MiHhpAZzr0fV0f4X7BEuGZNoHxfgV+uf9uFwjj
NOi9YE+PqfDi75ACG5wDwEjDrWmOfPOHF89TTuKu1n+Bj4lOsRJkIJpg8vO56xU9h2hk4OOrlZZ9
EkIAWqoscG0ZHtuIYWUcVUVZyv6mRr0lg8CNH1cCmXpRibSrgRwhiS+8gX3a3K99E6QUZmeBAYPN
6VKcKHkE5MnvOlwZ6JIThqWFJutu3US6CFw94+ki6AE0qQlfbUd2fjtVV+aaH3oKOHxE5i6rpTMW
ssGt7gYOWfBUNZCzhvjAmAEWcXKsNtkK5X/mREJnGn0ozgnSnrq5OkI3cq3IpAG+a+TjLW7SwMVm
JxkwsmaqdwMZs2Dyy2zij2VF2U1rLk3bYlAZo67A6RBdhAnQX3lVsw8aSt+dESUBWmxEdbpiCgu/
dYKrnOFI305S3WramNx1ZZMhTz0+YZTDQ+CWXlt4leRF7yCgBuu7+kga2b2uhDBEx7r1k/Qkh/Es
jd4pOCK70IGzwFwODUlWuzKY61b2KTSheeXhJu9RoL29E5i50PDSbOASxoJ3L5jlpTaKXyQYWfdO
kjpVvfQ95Bm4IcaZRR1cp2kBlW3jSwWHgW9rJOfvBv3FcQbv++iEtTsVWrnzK9TI+qZFx4+kjuXX
sBKrTA0osDu/G82WBKxlV7aE8+c58Mq7GHn1yYUmPcZOpUSf65VN+6LpRr/a0K9FhmWh2yFiEil2
lA3rXnMB2zuvi16CUXkFnPnWqwgG52TdBiNYhBszBHvkDvsI2MA3I7l0frUd2jFSV9hhBF4KrgNK
PZd0drLZqvCMom9PFqsfoHDB2MGoAuekG2xbapzRv4N2X39eWTSOcCvepnfNgtkrfLvC1MqX62Gs
uJ/HrehzEvCDnUlzWIH1IU1pHr1Pq0uswByrg8zrNqhXcFsc4fPJoBpv6jeJlVOuwg4mJJ6pf2nf
MDhgVDCWScreYiVZYvG8s4HCWrL03MLqCJNhRIbtJBg8cRIm4iM02CUEtl3eqYnmMLs717hrG7Ye
XKRH0ckmkG1MmVgBSvhz+NKS8Qnn7IQNIrqDMoDXgvbvTltjhBFlJsul2cOdDwQzReqEdtb9wVp4
X0DtAIsbCluOlbc/gTzPVyP5oSlbk3cY0HMduElVkjgXTHzuS0/uvKguFubnnKJmR6J55pA+JXW8
oO0SX7p+BWlj8z6PbXsdAnj/aOJUL7E/ysQJkJhgulGjb4BMf+isOUlYL7T1LwusBLTIxGjnXdfl
gcGoaPGhZvMmOOaPnj3GDlwsZkmPa4elX7M8Nj9yOfeeLIyI4DWMAYwObYZp9DE/PscR2MEMFI19
WGqWbYDJ7SsPsIaUQBuAJ8W+yHpdvzjNDHAA3kQZOtSDE/X7YMSOFHuxCgOfO1y84efsQY2ATiuA
ZaLk7RWoR5RCAx0gWhBeFrAeOtQRwp7DOGPs1KiCekriGYIdDfbGP7nbFbyNfg5rI1/BAb9M6zLm
EZZQ8Fwo/b3rTeiy4T2RCD7cMEkdcCl/EOz3E6pLkldwghJgL4IC/oQihxo/W2T7DT820+XO8LlE
3l4aAi7hpVnSrsckMKvHUMZNjIIgoOG3Dt6+q1EuCXmbqymfWgR2dmw4aYiVTo4I3ULV9W4qQ5aP
cQU3HtEaWP8AJAxgVOmMFXQ/ZyphUcG/qNC9VWL4IDVMbhqNM7N68NYkKREw1vX+DqdODKelTuRj
3+qirgGiwNuD5m3fqr3CIwQ+cT89VxY0BDXFKC1tMrgT4rrWc6lhmitE/wYjkIwN8TdsbUw6d12z
cx1xMWLPNFCJmayJJ+zFhS1V3cJnhbNLVTo01e0s9oor+BeXUwA2J8icE9u+lxKibiwWr6jZC/YV
E0LRkETkjj3LO+bxBEgv7OXrswMcCKx9n3+r4KCNhkj177Zff7nLHBT2MXg6o+R5FXtXMftHVrEM
YMY32TQOoljDs55IB+DMdW+6CxnMPel6E9MY7RYIH716O/VDmetGw9zCDX45IcRbMmKXEPdBEkV3
Ng79G11slPsS+O3ykPSzQS7Jajh8fesBlhlyDc4EiNMdygADj7OlTudpvo7C7sKmem47tPRY9b5t
mLVzBUkm9Spcr661DiCZSaDx74rWCNwt1avoqdyxToen0HtwUzvEx9q+iEvcpWO9PsFGKnhpAS82
MSVF1VqLmIk62sE8IyogHeI73kUyQR8fP5NafKilevIsYu+a6g1n4oVg09RG8TcmO+Bam4dSyHE2
llVzCBo/haK0SaGPcPKA9LB/ZIAXA1j8x6LZeaXUadjNKscy/MTQ8ahu3b7isHLR2ze5ARR01uJh
uuE5PFucbXwysC67oTW4uPN0AouPZgbhaVm88GcYFkXHqax+umAs5Ca0H2HQeEnoVvEdhHI89qJ/
JnREkRxXXVRy7LFeUwK9Rw9Hnd41cTEJ6x2HYAjOyAavbj3xmv3ksgZGShqYzNY9hFU0xcH1JMNy
SJshfKNa7JYtnjMvGoYnHDy7TjlsD0+14DYHTZ10qMFRwG9u2N7jAJHqhv4wg/3bqYRvpNxUhltU
pBKtTdZx9RpEq9iDQlAn21wgMS5p4YUza/VGw68NMk9uFdxKbrU+QCeQRd6zqWUunW8EONw97gNw
PcNYHd3RjgkmL/8O3yaxi2drXrpy6hMbr/rGO0pytxeHsbTOJaj1ljeIhdYxLGXQe70pQGKA2VF4
dfcYmRbQOSQb0kHBXcmL1uHMnVUgEw8/1F4tTvVQZp1zg+5zPXLSq2QUURJHJvcMAVCqcifs/VzU
eCB4SBla3E2iUQEoi3wWwcqD45LLUjWJgQpoeNC7m1c0vVjNjd4eS1SeB8Gcc4uBGLDrOzKYpks9
1UHit1GQTkq7CZaPuxE1F+sy+NvBMjD1MO1T+PHOAEVgzFBNn4UCfyOAxvYEIzOdlY329x32kEAM
0HYhFXi64Lh8pB1vOAf58KsmCrFAQuUgVmITN1hehKChYtKrSXB0BDYTJfRfxTS3H14VnYRC/mNY
0QNsoD6PELadjA7HoxDLAXGuwx6GLFGiS2uw8xzAVnEtkir15P6EbdO8Wzx9lo/LTkCDwhytjrBo
mHN323LjUVzL8TuDPL9H1O1apqA7nxf4uiZNGR2xpoHrEwLYsoc0HVEK04eW0fTCy/Bn3QWZqfyj
BoK81B0pjK5xIlUM2VQcfo4J5GNutsIQ6buKg29iUAxsQUNfhnh5wW3wpOGLlA20+onuxzsPbD5C
ZRCc1oCcKsOx664AAbNtafKODhVajjJ3JNKTXZBcak2WA8zhwOqxGCARQnQRfH3yIvcGd8B3Ap7U
1PrtLrAVTFQ5pIxV89hHoxeQbX32+AJmaLhgrcw6jO3AyoB0atBTKEpVkMOs5yimhSWUX2oNYw1Y
Kr504jIP4w1jagYmXVFuUYizP5RFBCuOrm/TLkIAqhp7L2sx/QIzLOJhvEBqfzO++6wJ8Mx6FPkM
4zU0N+wGc8o1scu6Fkz+JHEStLjxYfFI0n5tQcdqpj0Fe3SFmDKY2+oQ6OXmjuo4Lv2W+t521TCl
HZTzowxB2U6aJtipBjb8HP/gFulqSUQ4t6kNfDxndIN741dndH6h1d5HJO6yjeiCbPGdKX7utuYG
5uEPGA3RczxBQAlDqyH3qmC5baQ6jRsmuOFh4lYFDrhV0AR215bIZwRgJIAK08ayI6EbPJdgImTZ
tAtXdlzYxOAlBujAXcAlVNuziZ3bgDNvcV5VhAezq1MO169WTHEWyCqHXdodX2uCRgl8UYMmaSrZ
0yYeDzBDZYaNDSzVoJnu7QmynizCt1lVAMRg0Yk1fVn/8GCt4HaYemExCgBY9ocqYO8Rjs1kxg4y
Gp0shmn5A593ybsOmjB3Nn4zPbdZTPHwa97bW+PikVooKApCRwhJn6PPcAN47g0+y7qyQ6exjKp2
CoYqeK9k1wbsC8Wf1Linl0co0Kx/mAehSznZGBQyhFNWW1RhXUDxcXk4LISqLiSmxkHjuXe/gDi2
pi3yhOvya4WzLRyW3HY5WKIv23gJO3LxV33EPhhUY7LXJgJ1rzz1ZaxwFHOOFrBJW9Ar8xFY2z3s
8eD7PZhutVKA30KMytKxd4bFLqTza3AfYCOZElq5L4jE4DVWiFVpEgBW/QnD8tHvkJoXgOaVQpFO
jpsfLBnFXcwxfwCh9qfMUzOByyc5VD2p9sqNf7IOpdHF8hZRrRacg77GwW1AHuHIyAtF66aev8GW
hsdp9xiCBt3Jg2o5qHb6JpoRHZWzMfSBEkqDnjwLPR6JrJ5hwQo83b/VRIrjWLc7IsCj99l8giIQ
Qcw+WYo1rt7FUN/gBnpwq1Fmg1yRJf0ghlQAklI+SYPrs55g6xq98l79gvn6kmwR5k5u8QJkYfcI
FRBGbjNALsTU7Aj1hxPx5j3sWrPe2E+t58EgtG2foeXkz/VcY4HGCD7T0KCZ8hg5w4CxaMV8swq0
OdAESWN38/Yxl+rmBJ+6vtzr1qQQpmOOAzExln3hTd4OzJf/ZO9MeuM22rX9X86eAYssTttusgep
NcuS7A1h2RLneeav/y46OXitdr9qZPctToAECZCkmmTVU89wD/d2Xa7Q56Oe+9m04Ya0ftfa2LEg
RBvtozje5F2/VR17E9Fuq4KKKbeJnohOloHwaam6g3GI8bqxiss2L91QPoIVvNEJ5wGaqSBBUdak
AtOBK/HVJNKVeeN1TSLXbZdoT0prBmsd7imYksH3rfXc8XSqo20itHGDaZ3UTzKdNr6RXC+QloXe
1rvpeDCscCuDHw5lOBLr64psQAHfxBWLUt27Vi637chTOZ6RRC8gazd6+yOUG1UvX9K4/u5Pyq06
LNgC3YUxDmqcDlCSeXV7ABcDQPB7HqKRSrkZE4ardhObjdfGXHU0ZVLza5alhIs+ckno1+SAF5bB
17fU1EXby38sq6Jjik/nLoGbsTa7VN3PNqX2yi9N9T5OreABqH51m2c0BMu56vcNSnJboBzaWtPr
6FV1fLnNO3a00hGH1nUzAA5aoKyritYC88dItS8T25cLloBHncLpqoRoe4Fo67Bte6P0iiyXT3mk
UbyNDaE+1ugnOrVMvDEEJxbn4qthcYKNcmpp3KbBe4Pk315NCNGxVIvnTsCPIF8NR6+O7fJ+TH1z
PaeI5gXCxqokzjhr0p4uRitGKU5rELzuk8eRpB57ytTVRcMgz3gBKbmzsuIhrpUvqLeRaDvpV38q
vbJQmXqlBNFC6+4aJKm4rJ4YmBfbYgL36w85tqOUCXmkrBHcAX3Mdr4AzF25wOJ/aLF5y7DuSevl
XgvD98FIKDHKcNXWKW1BKvnOvG9t+8Lx6euWo3HjWPRyVV+/USNOS+M4gbeIU5X+C1E+cpOioyes
u4BMVj2snLXlD6CnVE7LEO5KphhSK4aVord30zCa4Myy23pod7ODFkkqb7AW+oZ47b0+KBex3h7m
tN7GWADQIxgSPuWs7IIkvk0L0yIvDB5GNb7I9PZFcruuJoSdV/CWjV2ZKhv6owPA4/ChGvXbTA1d
W6ErXej6ehiZN3aMaURy5fuFSpewezWS91p0yloluV9TpYIkocWLtloD1tx6Rw4NXMnA1RboKeiF
0gULjyjtSHKawmFBIfFawlK125ahCyYe+ph86xyENsugfENp71VXC9JrM7qokVLb6jlaioHRroZw
xFREbHVZbaw5uHBMxj6+UTDRDi5j33kiMbzWhRKTIUS3o+qQb07XC7J58o1xFWXZIda5ThEZ5vTV
AT2CJSbD4TD9EAz0NK1y7Ft2RcWDJn7yUs7W1g77CyHHZaDor8rccVVUebelQcnit9+mMruJF4Bt
Y4cPagjQG9ghc0n/vtMhE6bat1xOe9l2N20ebwJ6FTCY3zWpACPWnMdFZm1oqk2rWF6tapiBd9XW
zm19Z035tGmzUffmWHPWISzZ1ZDK65FMsc302z5r9macoffaBN9FyHAGlPk30U1ygW6/x6CY13n8
a+pNE9nubsNR3ACMvtbU4EYZfNdssO9Umpu8rzeKNd1bzquD+G2qXjMuLNcoqniGiSEbnjZuOhhr
RK28RO13aYxOJeNQUawqwZlU+2Ct9aQa4grNUIxoabFk2j6muTaK9H7qHmxrjyXWDsXxuzF70BLF
bVtzgQIYAWMyo15TpFK2+ckeYdLLarISLxw0A4Vjg7lLHl1ippV6lcCyC2135nx0rea5YIxEZUtH
meRWbZtxA1lvG1tODcaQyt1JAV/HKXCczPypzNkB6MeD0UWeMgOgBkypr0BW37UN+rgKnvDhSN+8
507D8qV9ScvpIrXkz6BGR9IR94zWXCu2r+hxXFCuTszDmGtSX64Ksy7WQZ9ZW2RPXSsvtlNpbDun
sZkF1cKN207b5vCQ0YzpS7YcE0jSsBSB6f7Q2erPRUYYBvGXqsxefSu7nJz+rUurn4qCvU3nB64J
jGCtdfWP1o7vFCxqXe7Wexsl2LA39xH8b1MLDk6MAWyWrlHvYKL3ript70nrrUnsL/WYXDdiWjpe
mXZdp9WhbdubcJjVdVb3IBicbO2gbRt0c3FZhLQgixGIC1avLyS5e7WqvwPefxlQhGUOYV2Og3ia
+uo9Z5C70mjg0f5WHlWOtqABtZ2nt9loFm1komSg2evONr/TPq5AI8nOi8Lqlrv4AgfqW9sO1yQY
2wWVYaViw1B/cJGumnjEZF7ZfFEDbnucZze07Kw12uHFyhnKg5KBXAoTpUBOeHqPkJgn4JfMVu0O
LCiT2bQpXcwLD3VTWkj8ku83Wjsx2oBVjLgMvYtJ2cNlV1cmCBm28niBlnEBqJXOLdgUsSlN5waW
oXpAiACDdifLvjTmL0rq69y2AKLCxw4TIhH1/B/7OIQoh5hYFE68vpKpWKDpBftRXOYMHtZ1hVlZ
W6Pb7nNWuR6UbQm2ZwvKVa59LXo3Yudhkh3N6Vijb5dtnaD/1pqda8tDXi58kZoXHcYRRJf6W16P
B0mdEG5KOfkrWQLJMI0np41chqR4QjOp9qZeiVZTHn5X6viLMcrwEqEIzU201HjVFfXdzGtiqvg+
DNRZWVl+1aL4EAH7ZhoRLAOp17bRvhZqhb61votbBMM5C6CJKiLcywzZyR1Skihdyw5IpwNkiPYI
htzyuS4VBygaI6XbOJVuqbKbNGYSKZiH1C9X6LV1zZUTXo/tU2TF0m1Ncx9r5UUw17uq6u/tNC33
asnRMoT/aLQm4IgOEMwkADU6w4Wpjy9GXJnX6qhZLhPch7lEwMXJLsXYX7eR9VhpvEJd21joOks6
YqshM5Vtq5DlBPpXv7gDY+4yoJs3CnxKJpHMs7LwHlWYDS25lQydOwGusQ3G58BMv1VzqG/bIX6A
vPKjB3Dow3gkbWgY8sIoYf5hXGjtVhm2ZbKfjBK0AlPXJL1ajkVcbNJwXgfxl465ntPdR/QDBi+R
7gTZKlIZcmDqNNMR0SeghhM9ozaLtIvc6NQLe0gOoQUkzFa9L6GzFjfGMmEHjBYkd1VoLkSQ0L+v
VR4USKp6oU1t9GZBF9plna68JVaaeGnY5w8z8Md3tDu4YbR2IxJuomyIwusow5bA1eCuM2qd2ucE
kNY1KNpsC3dpAlHQxZeT0tp7NAL0jR3mzWEiBTpkRhK++nmIDDUqjSvdr01KJ+h0ma/WOwUy3mpg
JvoymMF33wHLYsTfrYpZktYWDbOWlkGPgiAMcMDy0IdzfZViBY6CRabuRdM/NTmvUfXpgnroTT9Z
ZYJJvaZ1+oVI7YCBZvKzRlOMmOuhEL2ZhXTHznTxJ7wpmvB5sntAbOZTE4EwFVFeLUXULcwyzVVy
4pvOcP2xihEw6hwan/r3gsQCW3hrlXTqVVwmtxUsrqDzdwoNiB19JGXLRDnzKjnru6hvb6vIuq9D
OM2DWcIQogfeaPl4UQOUdse0CVdW2l0XpniJovay0H7EHS5iPRUIkxkUB4eWeXycbJMpQDjYR7o4
esFyYvCdVT8cBALeFjOXwLwtrH7HUHxVkdhZ4k0ZmC2Gyi7uFHfSq296/Do70M6iJ84tJhjUmDKY
vylRP206hW5fAAsw1BogNPY0f9ct/7KFCrcyTEQ1fAbsZIv4YViBR6fkGs3tPQwTIEwBgEEteq4R
Ul+ql4qoErhz3HgSYXuBoQeyVLdooq7rRUUxcqW2L7LstrJkv7GjztNT1X9JwDdu9ILEGoPScUhD
d5yL5zDfolx5WUTTXbw0k8Y4971BsZs91gNUuGh1r+r+Ie2cg9/bzipondyd7Wjcwx+EXBEP4LFD
CCM5uNlbX1XsJzqD4UafHfL+Eta0M6ibPl/mAODWEtgFqx63FNexbE8kS85SR7hX2Fyt6WhaqzQd
oJCEV0Eyb/pRPM9tfdm0YHNzYxtNAWDl2PnpaIRI2ivKV0uMYj2FRnAVm9AnbGW+VIph26fYMygm
wtpRYq+ieOzJs+A+5PPoAw3zf4a4dHQtOFfF6a+qLjxY7VvUqABzJCmSNBAv7sb0O1cuR2cA/VaM
L/lceEUOxNXmSmdUnqwGp4DkWJGYZeKHFf+oywYUuuZcDRb5f8c/GEBGVwZJNqL+GLiqDR3XNI0J
JIPtRXoZXoOkWxGbERKzLDqjXQHpLXicWhw5YPtbb8ii5a5Kv80NRHnB+P+qjtQnJtyYg8t0AHFt
ZBNyzk3Gr2BM++85Fp/q3H4wH/qvurn/H6rhLnoc/51jsQ2/5x85Y/zr/zAs/hLQsiENaxrFqWMs
dj//UMb0vzTYTcj0YVbomDC3YPT/L2VM/CUgG5sqf5gCLgX/1f9SLP6CM4zQpBDAIFWJQMG/oVgw
M4FB8btsAFJYKn9iHY7cgQNa5CPDAvGcnsP4HSSnHa/CxYNjRYDR1rHQI+ULWAYFWQgM3Ujsx5JG
fKMybYR1QVCfpqLcZyHNHLetLGy561LVv1IqxPGOhphkMjPXsbKOQxPYcDdhbOS2PrDQWx/QI+Jj
yuyUETOfbiS4tlGcXzbxOCYHYM5VtGJEnvSXfq8BPinNrnWjsECyqaNLXzD9xxBpn5KY9xcIDjZr
fEzi9lFBX+cuDE29dZtWfdPMEmFJZWo7gYEp5itbZ2wraFYL3BJWjEWzLoQhsJvjsjG+p9M8qddz
NWvlzoYc0KxAHmelOwodn5lYE/07fASr8hDMxYq6iKNG31H6ggS1CiR+Vhg9mAyaOhluC9wTepfC
Rm5Lq++B+EKMpfpKc2gkcRPmAQyrtKQZDMwERZOgNw+w9vRmZfS+8ZaLXEFUJzdBf9MlN9c6oqLI
6quz8cVmiKCt5oYTXphV7ND47h0m/kk1Yo3chRUYlSjDXU+DCWDblbkF/OB0KyOYsnvQBEzLotQh
0ZlCmXyBmBu/ySALClcpyuiqVO3szrLKDjoZeMiUTMcI68M4AxveBPnkv3U0ipV1iojgF8yhQmTi
UhsIJbG7Zt8ABze2YVEBn6JHVWODIBKxyX0H1LDZyvZVxpLUDWqu9aCSeNBtiTRfcf1gzLFvKECF
ebOVWf6un+hKrxDxa11DNrnkSpT1K3U0iMGZ7wILwlGSrxMOL99KC9Y7KPcW3WKIyPq6V0ZwDrka
QrzLkLRdUPFOv6ETMeyxeCF1goQhOzdKcuVGM5h+rMcogvcj2FmXQxJEGoCBMAr3UIagupk9ehar
WGl4eyJUFG1VQUoEC942CeJlSZ5FkO268HaenfhVh4DS7AN6e29chAty39DaV9r7+UsNr6LxFExn
8IlRQ39ptlXDZcmw+jWDf6d7bR4Vd2pkx9ZamTCY6MzSvNbtOsCOSWRMNRaM6Mx01aYOlHWQ/VRa
C35fP2FyxcfIxmQNhNH6YqENMXJJ9ngz+AkJ26VRtOI5Naz0upD60kyiSYJHRYBQAKTyLnko68ag
dxiaBazmzr80e6N51QfIgesgkf6LGgeDCRXEZKowxmUUYHNa6++q2uDjw9zQooKcZSShWhiAERIz
Bkg+qFH9M8JJgV/n1P0IbD714W4nbWute7+hbEE8N3iHfA3vIFjM5VeAtPmgkdpUB983ZhU0OqSJ
/RDR4mEIWjDiNwOH7qOTaKApi7qvH2gvAMe3w0azN34vVSivrUlLRCYzhjSJE/1M49zMVnQ4uaUB
zdsw1Ws5eHVV0AYbel+hazTk7wz1/X6tJHhc+ZYeJw8RV/C7ZUXDe1ipv6QeSBxcTNz8CC0YW7zY
ibReGIX15FWJsJ/qqO4Nb1Ct9Js04uLWLBbo/jyI+D1CDTLa+LPmfJ9MYAorK8shPcIcBj1Bsvam
NxAz733w34Bx2JIpExEjuwBgO89eF4zKylf4LHuNweu+5sqHPjoYjvJtVgzlrsTTcYKYJW2GsinG
RDPYYwoPGcagienPWoEVDIz2Wxi8QAfHMdthXm3W962umdPXtPeT6sLWVWtP1PChupLImmujoAG3
KubCerZ8zU6vdQtS50YBq/2eNItJWd61Bo3SdtavRELbZEvb23kV2mBTnJlLhe0gEHcjSofZd+3E
+YauWpKt+H2MC6QeEtNyFkOQsZC0lihebu3Zh4llGXOTrGgm0j5IOlzCXNVI7HHX1P2Cihkt89Eo
RlCgfVsFNxHEfXutjxCxciWFkTHXlTF7MbwExo5pKu/KeNFe7CP032gHzfT+gH/lFsgQaKrrNE9h
ovqDBhwnhjz8GAPDoolvMpXACkUE16kBFG357sWhMzHNYCtl1U8uAyt3UTgIMt5WjAWbEdQJBj0E
mnlDnTZ1XmkS1FZtaTGfLGigmSDwC+AVGr59DQM3YP0vOCdURElLKu3VlCXAsgL257BvSqCl6wHv
KrhplWWimJ5X8qnyFa30uhga8+Ugp/7Z0kadNhdEMnuTCEHTKlXL+Ic5RLh8rXyN43bo/bERT4zB
Y2094oxmAMYJ9fmurP1YdQsumMpNKZae5xhq3TZzinkIVsicAL+xaESWQPeC/hCAAZArXQ/Cb+CV
qQhSUWp3QTtM76MNpH4tw6xCe7bHIehbEKfaTog66q5zGo/Jy8jP0h/TBYnIrlAN3c2NEXhGEdj6
W0W3ZYUPmLmNzDEG97Zwqu3B6BqXs3bInvOWQdjKykX32FgTQYVOzhgdamJu6TppBW7Yb22qskLM
47uf6vx0GQO542X7dEs60ixnbzcxnG6R++FzoQbpa4OCMK5SyjfLnvJb+s2A1as4rR/8EIueg4KT
Dd/At/OXKhioidZTH1iMgAXzg+GdAcrECKsyfmL6VOQQQqR5YNCr06kB6EMVIWv/H+eW/5Nr+B8L
zaj/nnVvojz9vniy/EerYfkP/s67dYHLJ0k1Ka2JWKS2JPB/592a+hda7TopOTmvDbsYEYV/0m5L
hfSsqQ6OzAKtcGsxGf0n7TacvxZTTjS1oTajo6qLf5N2f0y6cUDXTAschXRs0n7kJBbJod/0QXU9
jkInN0KY/VEHdim1hwu6q+EXp9Db/W8v5R+ViN+9FpYE/j8J/rLWwtPWHPTv0Kmxf2n9/bZWbAQo
f7VQ7lSEcV+7Dvls0CamdIeM/HdtKEC9Zk4XgT5PkzOauycXR9EQGX40cHV9Eaz4bXFVBm282DTS
fVGiy1xJ4Ac5le7KHkBXDcoSprCfXZhIBfxdi/53i4mFGv7Hc9uo20kEePkFR/pj49DFeWViL9ep
afYw1YjVxEU5XI8D+TgDRh0g+5TBqQ0gJe61IjHXQyeb6Nzv+KjL9s/7p0ASKuWe5Ad9fAXCMlFo
TK3Qa5soekplAa4rNtodO3EmC6iK98zR6oWmQ2groiTZSBMfRgwenH8nn/3rp1i/jApQKUGlVxxt
u9kXdUaOBI9pUuKrOAfXuaax7+xNFdM5WsdhdqsMDMU2oDKLr07aze+tHgW4CkHmJVFh5nMAU686
bgzA+6xa/4lPhlSvVAUaKctBO2L7j+ipwVODwFjZQ3Qv1X5kor2ggmvb8Oo8bLZpM9WXelrnGxgl
GJsiMHROifPE97LQQxBEARtfh2OJU1thgOX7duyFsh5vqqiUrj7XiMUBiN1baWW5kxE4iDZzuR+S
EGWM1Wjm/XcuZNv9/Oj+GSbQN6X4R6+a5gH538etg2ID6vRNkHh5E2s/61QmG7iP7baFw7T9fKnl
0x+dlt+XOnb/KP0QLTwjSjxNrWDmTlCVLirF97/RL5puO0hbm88XPPFsy9slQqPZh17NUd+hreGs
aEkb01bGewYucbcNzAa8bk3P8POllpN+9Gw2UhYqJkOI9mAK8PE15kamKWqrsq0GoJttosO2nklV
JbNCzNWM7xbJ+5k1xcnnQ/0fQAbhR+hHezlWJiUa4dZ6ZpZmmy5Lptu4IRBmqdJ+kzQRN0Y5gsVD
RZAxE6k3wwhqGoY61i2ShdpWtDFwBg1ax5e5H8GvfP5S/vx96ERayxVoCEymzaOXQrBKq6gr0l/C
KwB5S5vmdzQwD5X+maX+3FtYXQiin84lgL7eUdgpiHYIQ8vYA8dGVVVGAAj4YY9BRYdktqzgjLnb
qUcjPZbofVs8I6JKHy6dbCzmxjCdmFENkCUuAQPdAnXcm6XqeP/+LRqGLnk2LlmSho9LdUlNKC0o
zOncgnSvwbnqMbaZ4zBaZ4QIj4Sil+iNEikzZZvkRAfYfHShJRJ7ZzWsOKKJA30sk8p0UfSQJlfo
HNnreCgnRgVdoF+Lop7Ak0tsSBVgYz5gxfcqE90zGGCH+cc0vKQNRUOhtKPpSQZOZ26aP08cBw7d
UxPXLxwnlvbl79e+NWjCgeqSeH4pis3Q0qoXXZBuiHG6i2mqukEr/pzJwanPvkicQxZAawtJ0I+L
QvXwRQGXyYuaAsAQIRPWDbjY8DrRdeX133/43xY7Vs+tbG0WKpaSXui08nLh6qRhau6UebTPnJ4l
RfoYvXiXWHuwudCj1Z2jLWabUyJ8/uLpRSy5AB15FcvZPqfdf/Lt/bbM0dsbQGrWArEoL/Fh/YQV
GgGBDklQBKA3bT3u2nVlFZDL7U55Lg1aMjC7x6xbWTIJL9Qwqe6UMffdYujKA5NJ6/bzF34qiCA/
yiWF4BBS/su1/Vsm2aOJMvVhAd+BfHan04zzytY2H7rQKZ6HQfN3n6935OXx93EzscTU6YnrDE+O
9nChlq055yLxYLlZry1qSW9Tby3AwbE1yBUbZ3hp+zC/zQfDBhYlu3Efioj+eYqlEfhbzVe/D0iW
AVaIpNGcuWBOvQ+HWLAcmUVu/2hbDIHDVgvplRpdOzxM6GIrdGoq5YkYm1zm5lScqSNOnGlSWMvE
f8+wVfU4le+GVrcGa8y8OBDg4DPRwo6GT/7cWvxdGzvYWMd97tx9/h2WfXe0/VFg16HPCB5TLHXc
7989CQXKrlmbeQmbjpHd5HvVqBUbtbaLG0PA0Jo1QQWvB+OqCCxxZhucOBYsT/nwK5qhavpxeQ0Z
gqyB7+Vpdo7hkKPWQP8Q1KEnf84R69RSmlTZcUJnMKQfXZMGtuV22g7cyFahuE3RN5dxS68xK4f2
HzW0/1odnfqYusTtjX0tbfqUHx8LLI1ZdGaSenTox5WdC1pFqTSAyGuCqbs/brsO+Njnn/LEAxoU
u5Y0GFxxAR8t2sP49JkfB15Yd+F941s+0tTzdAlhoN58vtTyWY52DT5RvEu6prg7Hpt+JLYRoGsa
BJ7fxToEfUDVPvayrrGMA1IqHDca22yPksz7v1/YWBYk3cHb7liFm+06+IRyJMPNYHxJRdi85KEW
bvUFw4/equbFtp18SculX/750iciAgmCiuAoiYKU6tHrTaWsZRGVgafA8rlJq+B9Rit2000B8LtC
H7x/vxyr0ccgGpDGHwVk7GSoT3yhuAGzpKtATNZzMs/lE4239F74vnbmzZ56PIBbvyafXAPHFUpl
YtauKYPilmPbHHIuq1UjSSqDftFSytozdeCfO8jhOy5tbmIe33P5Ob/dNwgGAfvu+tCbfWRLqHzb
izYB0ThjJL1Vwvo2gYOWh0jvfv5atT8DHgtbeJzhNYDthIrw3u8LR1mSj52jhl4jyGBcM82AoXZW
STcUBGa/suLRuSv0Mc+9MeBsr2wbzuI6aZQpuSwtc9xbMfnfujFU8B3qGHSrGtmqn2mBIZU76LHz
ZEF7vgkhscKk9TOzWRX0SCfcpnMVAGdiqLcTHBmk7wTMezcKdPWbKH0IElU4AcSggS/P7N0T5RJs
SBM3WENFhAQjqI9PXctF8GeGVVW1zDvSciw9JuTYBo1j7CY2Alf9DJACkZ/U7RdQPsKAGeAUmW60
tBLMarLpcgE0eYqm1GcC15FXwpIL8NvY6YbGBUTcPPp1WjTEGHGEEWqiobbGfUy7LwSwoEQTxk7F
qBwMpYkHRepABB2Gbjt1owKdBN7s57vjzxDqmDTyaCfBHMSs+6iqzHQxyTAyAs8Ug7VG0DBft0wF
9lmP4sjnS536JKa2tEF5ZAw0jzOuxmnhp/Yi8Bogic1KTHp90esAMyP0CgRU1RZ8YrMAtitkS34o
SogKxTAOtmuas31hVm0FdDAD0IMT+AbVM6yePv+Jf95idHZpo1rSxIBQHFtV9ihPhWUbhB4ING1d
VFoCjjKqD/BabU9bLOqZQZzLCE4EBtqovBWSZZwz9KPzGTR2D0fHD7xKm8YvbRi16zjS1V2iOgDb
6zlPXmAq0lNFceTM118i+Mdbbelk/2fpowhvKuowQk0m3IGkwuxHBzZUgzj/928V0hRZnuDupFL7
eBQDCAxh2RCAQGqYewPfunWH6r1n+6EBoApRw5HJzZlPeaT4//cRwzNAQwqZWsc+DgDaHM6pYO7n
9Qyb7rQJAqkf66iFGcp8j8MQxeOS5Cc5RD749WikUSGf2/LLtzt+wcQe+kQW8wHcGz8+ulP6lDDL
jyiiTL+Rcgx2FvTpazNt2zs+LcM1HHguDKLNvgV5vC9SozgMQAjAtmralWFMeXPmzZy4D7h+UGEl
9TZ0PG0//iZhUmvWFp0jUvLSa8Y6B6ZrDZtotC3Q3mV7aOMs27YRGLGO5qz7+W44Mmb5+8NIQELE
Pa5DOtgf1+/EGPSKz/qNWTUbVP2nzWL5eXDqcFjPijZeFjBd1HUg0vi1sU39CtKjVbt4HOAwoJT6
mYv5VAiUXI+Lu4agqXf8PvCs6au6pp8eRNNO9B00u8B+sgMEiT5/9JNvHvDWr/6kzt308cmp9RCZ
Rh/eoylv7KZayq9I25QbLrKmgdaN4gsqV/pO5CK89vtR+/r5+qcijWTkJPA7NwScyo/rA8AqTUBE
hDdJ+2+q/Dc9z7vHsR66HWjJeK/BsF0PNWKqny98Ks4Y4NUoLgGoUfx8XDibw9ECJcTCarng6p30
EoEkeWZnLa/v+LAxiLOJ34zobE37uIpZMKuyRcOAZlFNiFQUucLGqF2nsIJHvQaO/vlTnfqcxnKS
FvtHJLCW2+S3jE4BMAXqn/XmSJsukMFo100vBRStAiJY7leoCJutEEx9Z32rZkx9z2yoU/eVyfvU
8co16EQfvVfkJWc1DhH0FsUUbXvNQvtwUm+YzL/rSiR2lam/f/7Mp7YQ94W0qSh57GO/4VCBSRpQ
BiBXNw8uaAqTvHWyOqSqhPnshAvLTBH2XZPVZ4/PqYMKIoDHRb7ZNo5v58hCBAl35wh14hy7pqzQ
3aKowx1AOXkmJpzaSr8vdXQx5jm+GX2XQRNaZFhtszbWvS4c8Ph5u2kYwZ3Zuic/JOUNZgDkH0An
P24lGi9K5Agkpf2UrLiebaxxfA3RlhHSfZSocBKndNh+/i1PvU+WWrT9qfFoPn5cVDZNMyC8FXkz
ylELcwbAmW7rG+r24cxGPRUACLBEV1yzBUrMH5dKULNySKIYFNJ222gBk8qpDGLv8wf6NeM5jgAW
6jAkcYQ5egNHy7RoVEheIbpqUX0xabW/YYC98AuiqtzBFjj0KlrUwoJaaknYPU5Vtu+IMHZbramq
HSkh/O8eRZ5EEcyrEOlypZ4NnqUZ5ZlgfOqTMxdkYG9pgpb2UdpnzRlycmgeejPCDChpojNR1oYO
ATCy1wiKz5CsTP3hzBta8vmjNwRCQDOxu1x8l46L3mm0ijyp68jLkIQ4wKJ4Bic7P02IJYENZIeL
rkp3NS6yaxubyt7UhjPWTyeem9E12AGpg3xgMPrxGykNLi5troeeFuWdJ1WAh3Kso52jK9IV0orQ
Ey3GMy/7VMFF40aj6wZmAcmg5Vf9FqvxRzaCsKb26IyyfVb9gBKrt0KY0nOOSmHaJwtxJEMcp+2v
FZEvGo5VFG8iRrfnrHNPnDt+CyAdOq3EsuM6qJNaNqJQGHi5GagbSey+sfpAd3V96s9Mrk5cUYyr
JG1nh4khLOWPj92lmYNpZhF4tLvhw2Wga7/qmZkJtNhUsc2DMHlTwjS+KEMIz+TGGoTGz7fcqe9N
X5AvR7YnpTwObbIM2rErQo8xlLzMu0LfD2YX7WF0v1cIXMO27LvN52ueCN+0ynhucm9N+wOqIUaq
ZThETG5ElGx1LNr3StTZe+Qx0h0eE+HT5+uduBWxdV38WJar0T5usVij9MvcQNcrAtDgBUWUb7j4
4em5KMmgi3lIZvXcEPrELuKy4ATRKzNBXxzt6AU5F4/YiOK6FE1oKw3GNtXVaKOPRnL3+eP98Tqp
XVRufKbdhqVRUX3cRRUzt5miPvFiBeYmxVqzVQvCZS6xMlR8tTpzG/55WtmrC3+AXBFrHJb8uCDa
RlpWpVCEQ9lBcBaD4QU60Ai0QXvnJkrEtG9Vy/EaFX3ZAs+4Z1QRYGQhknDmAJ14dIbaGljBxaoO
iNfHX9IMKBKqLU2rQkVTXapN7iG9jDKCXdTn/Dr/uCSXp8bxHtLE0hmyj05KXBG2ApSh3Uz1YaQi
egVMfyqhmJ65jf/YOr8WAv6xLKTbx92nAOFH6rMW2pifJPByUafxBUyhEPWbM6f/zyuZOoddyv50
QGf8YSdYqKLtpkWlUHZ1uTVqu3QB7UZXgOPCt6phkBtrsbwc1XH8CnSsvZHhKL9mamlsgqaHuJk7
KL4GEdorlZ1/rXKrPiSFUrz1fd2d2ed/HOPlt5IMMRVnMoTz6MeP7QRjikVYBHUgGvMLTdHD17lX
u68iCYJ5XaKA+BXDsNJDHEU5855OfBKd7huTSCI1pdLRjjeyqh9ymwGG2mLS0seV9ojdh7EB1nzu
LjyxzQAcko0BY8eF1l62/G9XIXYniTkgKs9kdQouujQe+fpKdCYknlqF6dav2Z61VAsfV5n9oZA5
roau7WvF3pmr7rIry3Mj+hOrMHRiIIOvC2fHOUr4ZlSFkBCffKiLlbmbEMhEUs1I95/Hv1Or/Opd
LcQrbu2jZ4mcADEGC7UEVKDsXY7R0sZGsfNMzXFiC1BWUSXj2MtQ+thTXemgXyLtvMywomwfhK2+
QRAkdaHoiX8bAGiMA2Fcph4GwIbFcOf3LWCWlp3RGULJfxprb5R69JyEM7yNOAt+fP7u/jhTi98P
50mln6ozQjtaapCwDtNgYKk6Fhdo6vlenRghybgw1w0ydDeocjxmQ/v/ODuzHrmNYEv/IgJck+Rr
FWvp1mpZsiW9EJItc993/vr5su/gThc7p4iWYRsGDCgqk5mRsZw4xwzuG36xnTIn9khuSPq51Pbm
0WKsGDAY86TBlHnJh7xkaNWuBw8ePNPbOR8KU1JzzaEGwM0ipr/dzjrSIy/qDB9VkhncTD9CaOmQ
Fb8ZfFD7p/vrUmwo/T4agcD40IDbwghGwaSpE0+Qa84l5HxN6s1vkEGDZUzrOvcHEg713w6UL3I+
M9oTSVetlOIRFIE6gJsX2JEMqp+6MODObXvvexJSugSXvnDHwau8fpnCoV6MqzKk8tPtnq5WCkPN
tAAMnU2BLkYvNc78Pv5kDyvKklD02HDb+eXfUVin3+7bVq1SUHIE72UZJCob24kzaqk/CjlYS/AP
pbJ7ssbegV0o3oP1vXAtaLODKfMFnX769L51u8wQEKqFfIMfQMNnPMz6Oj4Omuh2FvQiipHNJiCo
FtUF24Kw5daKNxvRBEBZ8vAW5aPIl+g4L1b5HtCWeY3mTrz2NcMe8b4cNSXZN7cAPQeEQVu10LIV
CdRIbtylJ7rn2pWBZWfnnVEtDdA9YDm6xi8Bc9mUmLGuDQiMUHF+7CvYs+CJhAKsMgnXA3vqx+R6
/3hs1OypYLM8n/iAz8YTyn/fbif0teR1+NXA7SkFHcalKtZDvuTGqVqi8VNhiAm2B4Y/g6VhzA6u
Dw0uX381kICCZNkXlXUSjHt/uf+7FMeWn8XsB/fFou25cUMjSoUd6/d42OPyu84TPwZRNC6XxZvX
HfSUwhaYALnvDB0gD77pGzqVHS5zCcVvkqEti5KjC1NigQKFVZjn+8tSOLwn8B8RIeBSk0GJm8eq
jd0wKno4lFvod86xpB7GhxsVDIGIOsRWO/7lDesfnV9Uv+5bVi6Sbwn2AjwUvvbW8lDBb+8tLHJN
e+PQjAju1GB/0Wocm70z9aIwQ/1NJxTn05Ere9tVwoNnO2YkqbILsJaN3RkPKAVNlwzC7wdIaYvz
Yo3hpWHo62AyG32OfLt8/TvmkTFLTAReSYqH3ux0uiIpXveGlMoCBjWuk/2Yl4YROOVof72/taqP
CpyGGh0pHqrum48aTf4EJ3njBabtah/GZIEfiD40yi4pQgVp6pDWQpJgpzBevz74AVkL+JUJFq7J
dlamNXuAZ+g0B2FR/ypWd2ISFMu0W9adUpfq/BDLU2EFOASCVDr/Z5F2Y/vNEg29R+ABK/wKjfR1
zKqfYpr8nS/30guCBzBkJRd3C6Bxkz5MAPWg2UJsKi0AFFYJc4PO1DLfBu/b234Z9yLilyvDnu2C
nSEtZqxdft5nKxtElS21pM7pp+5XG3r5dRwQGW7s+XL/nKgMUVMBbE8TjBGTjatFA8h1+tpB6wdk
zFWP8KmlFGZq3L2HRGmJ3Ovpsut0GW6XVC6+BS8JOhAiN2C1TBx0eJpiPk4lhC+vXxRvFtm+S7iI
Kv2tKTiW0wUCUThqYAp5oM+QAXeEPwoZ3b3qm2pVBKTyQeA9pn5za4q5LFkTrUVghWkcZJ0dH9HU
6IA1mOL06lUxW0A2ZhIM0xTbnIlaayg5r7kInIZewmEYQuNam2X1Ab7M6ed9W4rzLutt9PXlsoCo
3S5rgA4ISrNSwFrmfgVKO38YIwOdPU1S/wM+ud439zJKAy0K9o91yQamszkbuVvCvWswp+67XXiC
7A7BTgSQX1trwvHzqf4HqcXN2izKL2xrofwsKD/Quiy6UKJP2u4hTPvqCjyQPsb9ZckU6KYZsDG4
WZZtQ74ByI/LlTFMbdgIWlDkaGD1Xe33UEckp84v6529lDd2axQghMukDjwhTEfefjoocMK5RRgl
GMpCvPP9WTv19pJfvTlOzrCClcdmnV1GlEP7oSiX6a/7a1adHGY1qXsQSugIa9+aJw0cICizRaDN
q6TCy+Bys/viXPBVr2CAjR2IjfxoL5brMbZD4YAsWGw9czVy8+DbCCxUsb+lYa8JlJ8m59ErvOrV
hT0+KFvKABQjEkx4bU5QQ4KaMewvgrnM6edM0fyA+uJyBVaZ7jS/VWeHO+HSPxMsT9845tIdEHdd
0SiEi6FnCIl5IwKGLmBIvP3EAw7laFP9xjMnp3Dkw8O7Q6X09uP1kTZ2XsoNaZYuu9In6gN/jqCY
nVuDWX2kpu8fFtXHAwgGkpCWpRRpv7Vne/hmM2GRdV/U51G4DShIW3vw9SreyXdf1rz5dtSyXM4J
kSZw5ltbpdXk1EU5KMLW/Pk4GkMO3dS4ho82EOf3rttoX+aWwEgHvHGdjbY/wV2FqAgZxs6yVe6O
w8PPAQbnEVTc/hTy1SwcR4tl10tKtxY+nsqNrZ3oSHWCHO6ERECStvibm6E1Xeys7ehA2B55ARlV
hvC6NaL9uoxnETpj0CWlu/P0ykdoex0pnVC5INqmqL85QXYD/7QTCnL5Gk00G3KZkw+t7hlFE+3Y
I1QeRGg4PfgxSoD3z5LK8chMwgVvBz5x2+9dCt7GtrGcwPHiAjkbqBbIHBPqNnSYR3jgqDJmOzZV
H5IUlYYvuZrggN1+SERLNbTrFicAdxSdFxPOfTRC9J3hLNUteW5l43VCkNoJApCU+FAROy1aNx76
0V+PSTTuQXxUpijPAyIg0DBp7d0uaLIa3VthxKBMboEI08MVDUQGAMraSU73v9dLACH7xXQzWSf+
zTO28J51hp/a63UnaEU86AE8UlDDRk7ofUUaqkwf0iw2L8Vg+JAag/2D5T9zp2+eHIG8/0tUX5Ee
GCP3kiuAEOF20UkJWZRhUEJ1LEYoRjhu0M701r/vW1G9yzJEpG8KYJrQ9NZKzLuSMV4vgnFi7BD5
qdV5x7QdNLBTP6GUZjfx8BOZqbxE/zvsHkfNzvYw8iqXQFwg5/qZsoc59PY38C7mdbZmIsh9rQzK
fl7Pwh2nNgB+VV+Qr4QgVZSAOO8vXXU1wQj9D6sByOTNBlspLEYRXGt8Y8hwWxpLR3QxGypXowWh
MGRSe2QCKosA1EAY67yfwD9uF1pW5pwIJKKCstLFx07X9MNU4ccjqF9PfcIE6M4SVWdIAoyZKnNw
Pk+H/VnCpmljOLRJz9edkcBa7Kh6P/lz+P3+Rqqup+Seo5YBkplveLusJo9sFypKEQBttI65HXmn
MYf1xqsy//N9U6odpGIJF57BCBGB860py0QMZZxw5CIOGcx1NJNxXA1NRChggnYulp038SVsFXfw
3KB5a7AyoRhmGs2Bmg4WOXSu/cAa7OIoBkifmgbZF9ufsrNudN47FKe/e1MrTsIP4ReH4XTnGVP9
Gt5nCvGgaKhGis1tFa3Wlr4g2VqbsvmegJWFA7yt0X9MNKf4VU3Qmp5iVAkZwYLjS+MUJ8XbGgo+
ChGlhsDgskJ6vXPKFN/fAdmDq5AxqGFv9widVMObie0XRh1Pc08ttG/F22Wu3Nf7xBtLmwsEfawZ
ihZLEP/8XbdZeZlXTeykKurlEKLIdjAL2rw2cGWvugUvaBC2Tn6124VwE9HAoEP2cOd4KU2BbTSZ
NSaLNjc3Z3XKahwGne8J6+Aho8vyWGfN59VCLurVFwcHT2sF5kI8wjb/mlK/YoCeioDbIpidT2j8
6EDerp6HlLXlpOmOPYVPB4lDiwM/R2vd3nypIdW82irwPJPL+E3SudZxMUr9GqdeA+tqlWVfXPQe
9qp8Cv+Ao5MlVV40Xu+NWWPye3cuCafRT0WhzxLQjBsGySXUbe/t1ll3bqTi+aTdSOteVnSY1Nt8
wLRZWlQyVlIvI52osaBv67QDXDzciPLolUNxaaPFezcldneMYULZsa/c5mf25QF75uDTcejrFYcY
TLa9XuHMzE5dbnqPfQu03wJRfnSWdG+UQBFN09ZltoLohLbDNmbwdCgW7TlHiLnq6mvsojmWVTp4
gsaPr13Y5Q+WkdXHaijNnfuvWi4xEXE8roYHQP7/Z8td0rrNXdxKwLB4fOElCpFbS6xjslTt+zUb
GhRomldDruhfE55QMKP/ycfeuDcAHBmPNJc09SgMkiwgrJmX6Vsc6avZTJ5MMSFmcYRN0vnb9RVL
m1vjQt1zFRETyaPTHxe4fM4jXYSdrVTdFKox/2tq4+WWURijk7siqFa20mtS45oboXFYahsGYQKh
830H9HIQXsIA2Kyn55Qq6CbKc6NY66jdkV6GofarmYT96KFviKTcGhf1UW/R3kaAehzfVJbG8Fe2
JFEwpsguaond/o3ea/Z+7AYoLCfN/Xr/x8lruskPOVEQ5EpeEcArm2vsWUuTw8TgBlERDm/bIvxn
iprm4b4R+fFeGJGv91MBinL97ce19Wao3WlwERthyA9m8/QyQ5uLvpK7N7es2mxer/9na5PwJks/
+0MIyZBYWrc6+u3qGoEmyuUfM/a7X0kz98YHZgXc4gS0Pvsmps5GIjRqICHNUDLxDi6dBfdUzAMC
m7Um2lc/spKOiD4QJWrevq0PcX0NeQsAMYFItf5x0tr5mLcoesRT4+0kqi8/LokFjxEzTxR0CPdv
9x0xnEz30hxBP80x308pxP4w//c7QdBLp0iBmYBBJvoyRtlEpprorXjVUnJU4rOzN9co08AsOh+z
fF6YfazLz900WYFJs+G1ECIyJ5I3Ii+6snQRNzer7RlUoYnnBGHPI9AZZg07UTOflz7PgteeYUzR
J8Pzk7CRV9zuZdhAgJjmjQMjcZm/y+JUv67hUKCAqf31G5ZIJuTMkieN3lqSMOwZBha+mq/1YKYR
x2BwmogWFuWdKOzlq8KfT2hEuECw8mJ+QK8q0ON5aAduWKbXqEu+4cr6szunKcF+Nh3yJtsbWnjp
fm9s2ptv1iwa9B4dNidHGwPdi5CdFmZzTOY6PifZVOysUXUJnq1xezwRS+8n2jjYg78UYmQTEmaS
/51brVwVD7QsspNybknq1tZdrTJ0QPSPE2L2PtqoeT2KQ5Wt81UTXnS5f0iU9ijTMNxGSMuI3e0h
maZcjBAz2UGM2s8nY+m8s2fCZNQgahFETrdXMlBecjqSlGMIL8Fg39ob+gI209HipGRecdYdaP7C
eJk/MGgOH6g5eEdNE8iCt1a683ioVirnNwm3aH69SEpE26VTl/p24GR9dG3TmRRU68trO+vtg7Fo
3+5vrKIMxvAq3XJeazwKedDtSpt2RLXbogxmxlr4ANKmegydfgWKPcFN5eTDCb7lBgWvWPvpWeVX
gyrSjq9RLRm8qpyTEZL/bOO3ed2W1nBnUu8aVajGSV0owj3NeejgonhYtGwP4fPygWbNBtgvl2Y6
ucFmzUPtIzLWQF8ydNz81WPwuxf1cmrD6sf97VUuDWMUgiQT0TY7avJEDE1NGQNqsfqkj1C6ji5U
X4OY8zeVYUY7p0f9OUnRPYqaaLlsA2dzJHTVSgwa0YhESyFSKqiDeTD9pH7ItUgcjWWyP8B21l0s
I8lPPRo+O++wfBtu4x9WTNVLlol0YFnSRT0L3k0goT09Roc4GlZ2z4v4V4+Kbuxp3acuBuFCZ2L9
o2G0+8rgjtbvnCf1Jsjargdgilh0c6DybMizyBz4vm3vU0duO/PT5Fj5Q0+V5B9r0LR/nQXChRyp
qo+mGw6XedLGvZqc8pQBbpBTcVAvbMdxBfzOkODXlB39bLgWUKJ/Q9f7zwjF7fP9U6a0JKsLINc8
5hg23ooxVYoBISFJ0XvWp3BBT2Wwte5hpb6xs7cqU8T08pZSbaRZfvttG11Ei6Zjylzs5QqRP2zb
A/LKS5LvvdZKU9IDgxElWN8O10e1ZndTgmdKScKOMePVX9csS4NQjMk/9zdQnsjtiZX4E+IPcC+Q
/d6uKs97r11h3A4i329/mEPCG2NDtn3fisIZwLID2BU0qIQobfauXY3eGGjJB+kUtycxtO43b27H
t5owP/VDtOwsSrF/sENJIC+zaBRsN+bMfJpHQ7PtIF9qZsEygeIz470/tGqY9rpfSlvMgIDnxeQL
fihmTSe7KBOOBWMgjCub7mPv2D+h4M++3N9ExcvMm0wKR34ugYmbT9WXtA9dhAqCfKgt+zw4VvQH
Svaou8E+21qwFHsJqEVfe2Ssd9r5girPYoPOlkVZPiO93NuD0jmZWXcLcQFM/el5Su32XZf0dqB5
Wv85z3J4FdwUCfQIv/RYpiNSWxWUZ/e3QLXZ8lJwiqBRor16+yPmKly8diZi7jW7R9TMTOrH1GPG
BBBC3e34FtWhlbSr/1Pco0x6a4y+tDnpYUG6k/mEWimthcPkTP25HcYxC5y10ZadDEu5vmcm5RF4
9n7MMUoV/dI5gW+P/UOHhMWpN2LvQ2gkeySZytPEbB+suS756RaWac2VHucNKeNclQjXknI1F97P
HpVfz0XwpBfZl3B22780MRk7oZfKNnQGnuwP8WBu8bw0OKaqwWEEVZEYb30fypTINBBpFK11orQ5
od1Q/EiiOt/5pKr95fDwNNFmpbgm3+/n+7v260h51g7K1tUvbgLj/5hb9qWal/X0+qPKTDmTYU/T
yGLjg0ob6pNVUI0WVf9v6WbOx0Lk3YW5F2dnUapzahvU1gnXfehjN3kWihcphHiVCAqcazB2o/1x
nFvmFxedqeDZ/Xl/YQo8B9OukN5YjHjTud0WeWaQw2kuATLUtmKUM9v6IW5S580cmuVPn1rtZ9Ro
HCRymDdLtMn5o1iiGSaapNuBlSlKQPwS3KGs+MvFb9wBOinmIFpCPnS2o4PWasvbugK9vrbGt7pe
ayrzInnTIPzyUIZgOn290DlkoqbEmUEYFuX0Q1ERO97fIekYNm8qLpJhBGaQwNZt59DCynGGcOL5
Rv15OoMRcQNdj6xDh1rDcZyZTYORco+NW/GQ3xjdeKs6hwUxpMQrR3XGY4W+zSUEeL7zDKjOmgTx
WAi6EmJuq4gF2kTJNCUiSGrzr8FNnMvaAxNw9PStEerlH/c3UhFOyzKTLIRjkBLP7XVdNBRRAH+I
QA/R49CTyDy0hZjeJ8ZYXCO9nqVQnn6wYup/U1gkH++bV3kLx+EAABli1GOLBXb8dHSBzwDKSmC0
DLukOwwtCoROgrzf75gCBQFinLhlmzisUH51tsTo1hUi0PCqlyey/uZDath7wbnyEzJUQtXJfxrL
vN1UJ8zqAgpSWtlTQj+njMwPzTAZAbx9eSBqVNF/Y2nP7G0OJmyOdTdBVh/4tZafV4ZPjlQX15OP
GuKOKeXSpIgcs+o0HLfZj+ctydxR1Asi+D/eUKvI50Pa1Hl0yMtmfOfYyauZSKE5oKDGIB5uiIkZ
eYSePSiioGgX91T8mep2j8WQIHYVoo/op+Grh6g3puTin5lqOj8ZWBJAh3USh8QYhqBryvH1GSxF
a2apiAxkZUS6mWdWum40WkTE3cDS/A4ach9RzSw0/MfcjPSLExMA5rUfomy51j9Mf+7WnW+ouvMk
CgTTUtuA4YLNDwjDpYthYQ/gEPGmQ5qBt7DG0f9VVLZ2Skvuu7BG7axpUR4YXrJHCaC69Ihw0Avj
KYWOZ/OmVDY0yQR40sMN5YJwbV1MCGV51p/zmqThzlOhXK0cNGK3IbLYYiOZHM1LJ8Sa2RnzwQ2n
4cMK02YQ9zBXiSQp4GxE5dmtDfFudea9fo0qEKNbQLmbthVFoc2ZohtolIODOzf8uEDOZyq/DXqq
/Wk4YX82Jz5uNiIe1xZdt+PwlPmEJP2n+kXyBPz89jvPbjforZSz9Y1h/We05/5MMb66etXoXxuo
1N66WoWAHKUOoKlMfFBWqfc6GqpHU0od8KX55mI7F2RpHXPxC71l6lgfmjyEKDMKp+X/qn3+fzmE
VX6JNiQUsJLOgunS27XmKSwhqQ4c3dG7/+y8M85xjSDynNv9iUrF3si9clVPDwnoSPo12yNc5l4S
9oAjO7tNj+tM90msy17pRXV0ZQRAvY25boLB20VpEUK280Di25jRbB21vl3etTmEl+cFRrQE5WhU
2U5cdIhXSZENBI3dfP4NMCPPM3B3GjWw/0Dmcfsz4AhGAcWg5BYaa/RV56VBXHgqH7XKzYMqmpHj
FEN91r3KOthFXl2tegh3oPCq7/v8N2ydpp42SdYB3kwWGs3aigik0RXmNRuM7IBIpHe9/6SqPjAe
ymWijTGlF8PKYpht4UaUje2qmq6V05tXH6mCP+9bUXlCSg1Q+zJlg53NDZ1iypc0HZ1gWuvkn7Bv
7OLgFfmYHPwxHPdgLSpX5NmyHs+QDYRGmz00BrdfypX4VbPSliFTNKYf6wQ95aMXWwgx9UbCVEEp
+jQ69PBJ+8FvrJa4AZ5SnAFEhrfnyG6nMde6ltKCM3nnuuiW6wpkiWmGedrJW+TGbfMDjqWcJoIW
A0DZralsWkSJzBsANkcvooOR9f7R1dDq64FynhIoWoNsKfZGKJRWn7rDJj2WF4emKaErKmT3NhN5
9VCJ7HPF0NlFh5PhjTbBIVhG3NTXbypFOArBT/iSbQu8sklGn4pjcTUP79pIX78YY9JfGTjddbKq
SyEDWurvlkEdbvsBTabcIheysbxFj76q9ezdZFTRztVTHVOZsQGFkgyz2xWNeWsPMAs7QVyZ1n9O
2ZVT0MJFf1mS0g4YK0wee2jXQAvl085giuo+4mrB2PMPF2/zWNtDZMYOc2/BPMTjQxfn5iFkNx6j
NtpjH1GbYoKBCAh6ra0imG80wPZgEgugkStOi9v/6OZwPMGL0O8EQApL5JMoSEHlz0u8dTLtNCMv
lQH3dIfEPkIVEz6Ok+fkB1sM1uXVpxEadjrgDAJTPNy6mC4yxhlpEBH0S5QEvW1oMLV6y7s4I7u8
b0rxImAKiBNHhF7bdhRX2MxDWSk1kqgatF8p4g8HyzTj70PbuGBqiz18quIxpuUl/SfEt4RV8tg+
C9tdY8oSXeBSjMpDpXcqNP1zHfo5EhtTV0+PaVKjcTl7rc3Q4urmB22elq/316y4gE8CSVTCQYiQ
gd3+Bi+PLIJlKj+DLdIvoz+sp44pzV/3ragODIV9pjsprNBS2Lz3LXLGKfSHTrAUi/+WaQz/e56m
/9RaMe1cdZUlpoQoO5Aq48I2e5pXfof64GwHnh+3Vwt16I9lRGAj9F1aN6UpHgSP7iFNrG0ha9Ep
Ls+MhwXuWK8I1YdoKQ8Mcg9ulOzEKoqvJNsUPtTx3AMAVLdfSYh2YJgUcaHRSuZznOTuJXEpatz/
SorzSCyG56eBJTl/NlmcPXigSuRjQ4bcnyYk00/LtJDhzBnSJONU/ONr3U87zJyHwQlfjzEE5YLu
OwUOZkuIJm7X2HpuHlYUWqE56eoP6CdBzesP08k0pr2wRbWd8I/IxhY6WsYWmMRT1DvGSqspaU3j
6jXIlzfIP+9sp9qKzZiuT4RCdnq7oBA9+JqGrk1cUJVXAhTzrccY3esPvIS2S+I95g9ICm+tZH6P
AltDdyVCee2sJeNKrj/q70Y3/XH/eCjOu2AKBpfPYw1n/mY9pd5WPRQ01OE7236vl4t5nZc4OWaC
fud9U6qTCLEfJAWQpZOCbUwVZUlnpyOuLI3cOFhRbR2MUIuvWux+tbQ8RpS3W/VrO8zwDDsd0e19
+6qlwjII1w6eWTaqbzeViIsprJJYnaFg/cI855fKrihkoiG8/HXflOqUYANJVqaGqCVuyqV6WGZF
AX9AYDdtJ/nnF3gmGh919vt2VFv63I55u6SsNqeGqTgu99IN31x0Lx/WxUMG2U3zc+Ou/WUsaucU
o9d8mKduT/dDuaMy8wGuTBV661v6tBZT3/ECrFOZvzWRt/jT1RHlcELj8/2FqiyhrSmDSgZRXnDX
zetKDyUxaccNWXZFGtf/FHfk7LDnip09VUTnrAfOECJLCQaU3/bZAz77M8KOHZ0/6Cfyf/3B1h+d
Xs9+RMAbHqE6K947szX+xoWnRUE316dd4WzbYR2giTyFVjNY0sw6xD0tkrEM+6sP7iC4v5XS5W5y
HvncyDoLBJAc0c36LKNuV4uxyaafSW2ycOgvCXTib2LLDc9t79QfIZHX/vP1bK/Io4jFBI8dbSJg
Vswhb0y3plmPWhzT6cxM5hor2j+lu2YH3gjrBNFmuxNmqpZK0EdlQ06kAei5XaqWiH5BTZdrmJnO
wwjNz8FEYj0oraiTnUbzUPVle0rifjjd32SVA2DSkZ6IJG2DiPfW8shwQrNy9QLsNUf06uPioPtl
s+O9VWaIbGXljvLbC2qvprDTpKhlFz4r7B8VkguXOjeWnUBFdSOIICQ3K70KVnS7mDZmqiQKISdb
7eZjVWTOpe4K7eLWWgl+26mPaahVOxdCuTKeI84pzD0vdLf62upMO2Fl9AjzYDIZRR9X/9/7X0m1
MB4jyN8ge6c6t/1KlRb79JWgmDF1GjDV1B9g7OyOROvdIcmL+jBUybDjXxQrk4+fxP8yhf+CyBcG
bL3SF41ZCGcYpDSSXr9p52TewWmrzUiAMQkAGMPN2pI40hotp3qPXIH2q16c/ItRu3u9daUVesgg
wXEnIBhuj0ZcWLQoMsb43VpoVxFpS3pohsHeOYGKdw5CbynlR40NcNlmMXYxVno60JRz3NR+Xxra
zxBOX/jrrcccfNaHvh2/6zOSD2AP96o1iqcHgkc6S5K/Hl7CzRKNGohEEUaSiS3y35RdA72snYn5
0Bqz7e4cDqUxaHnlkBdv0LbP2sBa3dqJbPqQU33Uw949mU5B81gf6mo+3T/+SmPsJl+PsV0iwNuP
N3ZRtFgic4OqqX/hHJs/0SNF9WBN9tIA1TFhtJX1ENACG9pYsjuthCchpLtRNO0ZgpJpPSxrvex1
OFU4BDwhNBqyFC7pF26XZDhTzlIxVLmhftJbOCzrxYzfjnXZnZLFHa95xURfkE+rFTQiQYVxHiPz
4whd/zmhXB8d2ylv+sMw5eteZKE8xUCMqa0gAUOVYfPj4P/X1oHBH5P39XvWxsNj2U/1cGjmITyz
KZ4PWQ3sdIfG0rPkKLKibnaCcMUTDA6GB+OpuMsA/O1vqNKGAfisBYFBNvCumIoBmFGtH9JWzOd2
MnejboWPBaMPnQp4Tepl26jbSJxwsCh0UM2NvYeqr7TL4gztUXD4/oZEcD6aUdL9xskmeZfgNGL6
FxQceio6VysAG2adWP4yJwRufSMfvhekNr9xY6lTU5nzEHcDQnW7oS0A6BxSadyDCV/3ITRD97/M
zIvyMjStbp/vX1nVRYK3lzlXqa4DSOHW2oiKRhpFHKEY4Hb2MfdqSKztxl1+Y4SD1BOKBoBFnJKt
bxhghdHIpZgfW+sPbmt4/zSw/vx3fzWqwwglghx7fqpLb1YT9cJvwxBvp1MjfgO5vfExZErwGCfm
UB6mOdnLl1Qez6beKCsRFHG29FeoO0c+YEI4EfxWnK0CeF2a9cN5KMM9VnKlKWo7hNg0RqkU3H4p
WtajgbgGg90aimRdb2XXdmzGU+XFeygnlV+hcf2/pjZ32mptt2obH643i9mFXtC/EHP/rUd0E6Ln
2T9Mq7GeYrvtD0Xq1js9FNWRBMQHRRo4QVzvJq2u+tQxHdpggd3Zzh8Z0yhn3Eq/Ew+qtpOsjKCJ
kiafULqZ51lZTjY9pWAusiVqr0u4IMoOdPEtLOPT+f6pVD4izBrLAbun5Hbz6dKoAkvfRCLodMhW
j2YzhR98urjzlSbR8J/W0y8/jk2Eo54jSsvvxRohqILiRtUcxCKMb6D954tZNtO/U29r1c4PVO04
4+4ABZh7Ip/afO+OIafcsGRPwC7qL0sF/gMA8G8AatD1oKAGDEpmi9btjkdxHXqZwVD90BrhybW7
H5XeaNfIWH/HhcqRScJI0EmUzm8tEZ/PzmQCm4SaGIELUbRwH+S6gYZpRvFqhyxAeZIo3BkGnFvk
aPL/PztJ5ljOtZFJRjqnib/7FA2vaa6bn7MwFzsQHtXbJ5lQqCPATQDr6q0pnZmLuC8kgoZJ05NJ
/hugRdP9Mbfex8md5kdNxNqX+6dX/pmb9J6UF9AVYQzQnW2B0ljK2GbYhuvY9vHb2andA961Lg+N
3+lB3Y17gDmlQaISsqgn9MhmP0OkF7yimmG7Q3YdahDD/9m4sDGPnYVmRmXt9Y6Um/rEiczBkHZv
NxXqHM1fdJpvEQKH73Ord74YWjGcx9XKYUNpEv3YQ4e3F1oqL90zsxun4DD42qPkhJOddPPYJnlN
j6zem/lTbybPE0gYGh7bnkBhCc2MJcVDSdZB+ukYC+U02KePTL0k45FEEWb0+ydGdSEkj7bxlMDh
UG43NGuzbgQARDcztsX7bimsUzTZ7rvM85Kd6FO1icBEmRggVqJtuzEV6aiOzHSmAmdIsvhQ6EC8
DrAo7CZtqkNCkQspJuJY5oQ2hpZm0EqjYPy9Gyv0PyrRr+fQmJr6NJslfY/c907+0PRf72+l6iV2
gcci7gqWinT1disH4D5RRqLFmJkbXlKv73+sbQpMI06sN46libMAUnGEbb5lLNb2d/yNgjUceBSh
lOQspXiyTcdhdxMlWTpQd3MaHFIbo/roxAj4HdBjN9pAWIP4DIxIWw82Gc58mEDNT4d68OzyKEYn
aQ/OQnv7oOlmsfOCqz4JUHU8kwz50KG73RvotPnOuYy9qtx6C+o7OpNKZ4Hf62V6WN3GCKAOqna2
RGkVhAd/4QyBot5aZR5/nIaeEDO1dFlprKxfaTanb2B5XN9XCWU5BjH3+EdVwHzcryH58HQ5Ark5
B3SoUJ2CeC+IwYWdoXLrjl3Zxh+hiHGPMQjjbz5Ivrclzx5iEbogagiTv70Ojq77B1J14eSQEocC
YJa9DRVMNxYjKjxs+hiHFzIHeOx0ay+pVFthSB+iYcqs23kobc4B+A5k3WJa0wfLnPK3InW0HT8l
Pez2ZZOsN5wh2uogP24/5ZxqltXKbMGf8o5qjBCXdM7my5Sa60M/uNWhCuHHF2mtX+7vooIKSzbS
GbUiUwHIt01i3cGArrbOPKxmw0fT0/RjmBfLX5DGT8NJYy58uGSZZdaH0fGmt4igZhC9yQ9ezM5H
uzHSPXCu6lyTOJFUE8FQ39uEFlXYQADRuS5RTLj8tGbdTICEeci4mDX8t4/AIeYrlKV7HEQquySE
VEspbNP839xi9IQNK1qlFkJYDOl7re7yII067X3Wpd0/kK0M7kc9juzfWa/MMUydyo7Uk7z9+ERZ
idNNrHcKQ995Z/au+4eJoKH+hzk35sds6dtT5zTWTnKjeI8ZA8BhAc2VY7zy5D8LFu26XVImz6BX
d430Q25yfY21KP7tWu3v1RnLHXOK9wPJA5JTRDQMSR98a27JqqyhJsU5GyzxMV/aMJgZP/0uwtJa
jsvo22+gtTE++6WUlF+1PRJq1XIp1DyNI3DMnzKjZ8td8jbSzNz2ZIs2rA/aCMHBIaOw+n1tB19G
V976787dkvnh5lqTiwMTkBxozou71RYL1Cxt7wZzV8d/dc1oXtwpiz4yoyP+TbKhOCyir6tD4mg/
rcXqA/j7zR03qXAt/AYgOzD+ggHfdsE7kSLBMC9UQt1yvbSihoWAqbVruLqoeQsG9Bhed4tz1hbp
jldTRF8kcvT6JcsD472bgz0UjgBOjemlSJZPTV97fzHf6j0Yq+/9t7PV8s96sdUgrOl0yD7OFkdT
WBRAYmhQgtGv0/dEBP6vsJU6DEWurf6hdd3e/pJE/JxDqadddUroLUGy2BUxnq016719l9fn5Q/i
w1M34J3cNpCFNsTFkCVQ84bukiOD0xdvKSJbO6GHygy1MgkM4W/0C26vVeNUhV4lHDEjjOMqWJIK
CF2Tr/mf9zdYdX3YXGBfgAzILzfBhjNUae9bcJWBAcuiozGkzWe9M8NDT5oC4Uv06b495bqYd4Ha
AcFr3OPtugwrKxfPI5xOvKX8CuhA/9cVwx7kRbkqCYcCgcyatozYXV3a+uJC71Ss6/TerlJaH9By
B43m9n/AY7F3IxRPDIQFNteQ+gboic2NqDxaf2k6u0E9DVp+1CHjKM+WE/fRMV6HIrpUBoj2k60n
8d/391NpmSI1mawr/7V53ETtOYvfkTV4WpZ+Xuww+szTwME0a8EzXxiUCytt2fEAKudDu0dyytAO
fFEpbOYqtxO8HSNfopkvkTcvyZnCQBcYqaU15ySx4l9xm/jxsQzhOdjxfSoHRLWLkhYIcgBvm+0W
q1HC+02t3O6MhnaTXkbf/P/D2XntRm50XfuKCDCHU7LZrZYmaZLHPiEmuZhzvvrvqXnx/1BThAjZ
BuyDMby7ilW7dlhr7TLzFt+cmyOWzd5ZonQFCAjkLDMVNjek86yBcI1Aqs/j7MzkzcyP7KV5U4ro
x0oWf7C1ex8UxS8KzARJ9J8276lrTJNOW9eF82q8WSOjvSsH9b21lM3FWwCxt0NzhP/cN0mCizwA
kf+WyBLlil1QFGSUEJJjIJymBnZ87y6INgKQrOy0eGBgknWASN6zKpWCAFWwrVzTW0+g5y5T4GKV
1pJBTaJQYiVULNFfxZp6P2yGmwSMiToUetn7mk+sbsNiG4VhBM7oRihLp37wUAU7z4W6/LOUZq0G
BDmT7g+DTvHCTux3ij6Y5wYZx5PWT6uNWBOwRztWjS9sY/dJpNXyjpkC/YeXL/Wek0RvSw4+Yjog
r/vt1hjKIroKUPwpnsV6qbwyetcNc3152creLULGW95jl1dmmwK1S6RmFr2fEwMRQDQXpRmoma2e
iNb68+tNwc6gqkhbjXq4/CpPgjRNZWiT1xOTat7IXGklNf2UstcFQark4P7s7R0gBYl1RN/02SCN
wiYcKzMX/lKaZ2emUynnXHfGg8O7t3eSkPUHugmGQP6KJwua04zZ2IYsrRXLbyB54k5v13+o/x6B
SvYMkTgSP+ly2PB26F6takOdN+DVlJaGWZQZU2CWaDxlgrj+1R+JmUWwE2jVkSVt+2flmqX5KMGO
FSTRBwTys1AHhx5AXfwPDpxojsiGLSRH2eobmHpmwmkHTL8mSYRM/ZCdK8rpP1bk5F//VlBNc0HF
0XigNbD5UmJERWCC2EuA49QXivlx6CSoHHSpdlTm3atlkelJXo5EryCMc3sqyHhiLUtr55SnanXR
9EYJEqZNhssoBr+ksBzMmdOEnTsufrQI6HWF1lzidS79WB2Wa1da+QGmZsff0ehiqKlUBKfpu3lO
FrfMW71k+eqQNKeegtlpqjRCY91OAmsajhRod+2hCQJnx4YsvY1bebKZl9YA0IgnRQFBqllruLSz
8XUxIuMuilv9IIDduSDQaagqMNcc1vZ2XsbQGUghjgRAylRPv9O0EteJSCBksmNzAOn509XZxP6U
i0xZCdZkzrvZzGzKI2B7PFmKVo12UPVs7TtFa7sqaOipP6aZYv+b6F07nBTcaeSvBNWov6Bh1cAf
TOfRXyxSwxPjU6AiT51TfyQM1pwwXttC9TvLWz/UEyjHoF718UsKK6L0V5HDeIe/E7d+ThgfB4Wp
lO/SXCqQqOrQ674QTA35VWmzavkiR9fiHBPPCwi4zUj1rmnax3yth9/63OaK39c2+mbLUqpNoLZ9
tQRG3GSP01oN9QV5PUMN07rTlZPdFu2nNNWtn2tT2R/jQngf2zhq11OH/NhRI0HejtvdlX07jawU
HAT/lAHDE59qDoiRWNoILMHV629dszBAJ7H6S2NZ5cVz0OqsPQLbPo00nkP188ve7/nBldZ5nQiB
pPDK5okamIAU1Zm8u10k3s5e3Xc+iaf11rbGzgymWHd//QeLYIuYCYaYMS/w7XqzhXOjOZCYXRzy
Oxv0R7DYRvVBc+I67OrePfCEzwMuKqrkKCjKslLKF7f2Ks+K9WWktdcz7g1Nk7g/G7rbBxWjAkie
teWcwqM62Nbn1xOjtIUQHIfuCzzj1qiXpaIw8Honu7Pzr/2a6FQdR+tdBHb44E2Wnnx7fuRgbUqM
lI3Bft6aEumgTEtEahlzGYMiUaL3IlWtg+r83jl5akX+iienNFmMOSlt6uQ1I7bv86Yc3iDlRM7X
5agWG+gh/ZfPRuMJQB/MG57NW4ORq+XKhIcnee37sNLXPABaPl/ytAXxCev1mjKY8tWxgNSmB4Yp
4W+yMXRrFDanYcHxoRnVx91H20wif4jG4sPUHNJT9k4I0mCwLJAppRCxSeaqZug7xeLaD2aJeok5
NgH6kraPWsyR0vHeDWBwshRKAVHGU327KjILKYQBsEv0jFAuR8sLiB2iLyi212/tdbJ82y2OqO57
B+YPy5z6KH2AbViVrI3RrjpbmQAfnC6zlrSPY+7qIdoBTR80Rok+wcueZXedUlWEVxGFLnfjSVX0
PfrOBf/ZNIl+ZSDseIK72LwpFmg/BvM4LugUVJf/YpSUXBJ2qYpurp/ZuwmaSMBdulytIPP3/wwe
cXesKH2gLNkUZKV2tNDt3sKCltQYQjuY37jtzdlBdAbGYpatITXX8tRlgmnmURkHdVHPJ73w1oOq
3PaJ+mOPoBUyAP6T2PX2AEVZ56nLmKzhlPXto+wuXdJsGv7JoqW5BzPoXupUqI9eU0WBrjVo/ry8
x3vrZcm8jlKB55k3deohLnV7Zr1O/I+TtvNjAs3ct83pWhjx9Ptla3urpb7DeEz8N3Dize7WpKZr
TBspFJFuMsm5ie/TulTLc90tzSdVqftQ05b272iY8zf97Or/vGx/d7U0huHbQo4jgr/dbSYBKmPb
jWtIgcJFisLKTmbc52/tQdN8ZRmOBFifyYrIz4tAIPpk1PDoxcsf9MS3T0xdHCMTEmXWl9rdOq3O
L5mUXbqh10JzKaaTUit6OCyN+mBqWfwpBqt2EBVs3SG/gbvjgAJA+hb46ebBnOlfdHzkNTRzbzlN
YCeC1ErzIIWlFL68v7umOEnkB6CyqNDfLnedRKFXtEdCtFKGd2acq+e+VOsv41weMR13THFduKTk
l/SWtyjGtU8st+uY/gGc0f5oGwWpwZSlD0WmHOzf1vexf1RMUKjiLQFMtJ0iO4pUAbMh1FDP7fik
qCt6gPOi/BCE9e9SpCcNvzSL7iAq2FufTZJOaMpfPJu3W2nUsINKpo+FTqc6QYQqjR/R77w26eEY
wr1TCoyIewFkAlbidoVRzxItTVnD0ZN8j9mZFwoDqX1X0PP4ezGy/OfqLg7ivJZ+1tbaVRHHQaHx
wBftbLTUR5U8XYAxz9gaDAIZ3LZX1LDPpq+KMJV7ixoaIq3lco7XsUYFEtbWgdGdfSZ+lUUkhBFh
pMg/f3JD18LKdTUXWkh6ol00IZRzbM3Jx5nM9+A92/F+JFO0EAAHUPvdkuqKkqK7ZmdaGGmNG7r8
4+JqCFEnhb6EjVEPbzwXyUSGc5SnamD4xmsvpxTagDfIgHPpBzaX01CqWVWsUgtbRp2c5kLE34SX
t6dFrOv1ZVPP/azkO5N0yUkT1C02bi8p2rRlrogWFmCQAqfIh/tB1df7uvZq32i7/svL9p7vrKYy
tAAsOP5AslRuP6LrtvAJEU8PZ5hgfqtO413n9D+Noc4+WFpVPyidp92rfGl/rcv89LL150foj9wl
0SbkfMrdm1dNj/JIVOY4hajFlw9KEv9bWI344HSZen7Z0s46iU5Qp6LKockWwu06F3tY3MXFFc2t
PocVkwQ/Isi/XIVVUvBe+u6hEgy6VPS0Opnp5B2UK/6QM54mRPS+8LWItXBSwalu0SdDQw++K8cl
tDM9Ni6GHWWqT8ano2Zui/htRzHCC5japf90a62bzrIbmAaJ2qePOalT8b5lOGfqx7rw6qC3Esb7
SKrJ8tATq9cPg1301LAQr0queZdGrd80LpWuzBmiS15MZX3w6Z67HJoT9ILpYLE2uhW3G0ofvNFE
X3H7I7e6mK07h1qtys2jbpKLOsEbRpX9++XPuG+VG6hLecVn842KNkfjWsVqUgz6BZ7ddOmXYX7n
LWX/bzuTthdjGX9/2ejOKQVf7EoNUJS1KUzcLtWelNJbmLAQWnkEtSebjKtjlXM4d659cEx3TTm0
0lxkCFUql7emAPUZrd07aph0tXmpQT0H+GAlQFeyOPiA276hPJFEz+Qk2AGKszGF8HJRVnGmhoXt
ZoGRpMvFjtzEVxXXfu9FnhLaSftA/b4NX7+dxHNEdyDqnvNBJ4aqLTUIv7BE5zRgkFN+0WKHGW+a
JQ6u3c77zG3jgZZPFP2b7VyGGo8OTCYlAoFMcwVI9/eyeu25KOl1ZOrc3PVt397PBkh4v2zTJgBk
2R+sd8elc+PJ3sHBkxdtXWziCBsiZcvxURl5nQ7FcJ+MafyzBfz1pmoQezl4mHcMSlUVKewLFAhg
/O0hMlwhdKNplnAw5+qzqFIq3EKU14TBcKFCCnpg7/mllNxGGkpELvRKt/M3Mpt6HE13NXTtRDwo
pTsAXDMiBBliuztX+Tx+XjpH//zyMXp+fgl25Ow8h7iHzqX0+E/CD3PoDTeu2NYBaFEgC1sMpFfK
r3HZlg+QSX6UlcSZWcpBQ/D5FcUX0GVic/mcpJ+3do2MoG5peTF1q/Mesz6jQZsl+X2S5fHBFd3Z
2BtTmysq5sFMswpv4LlpAXQN1cpcWO57tTWm8xrVdaAZa38QgeyuD0CRCl9bCoxtUCFwVowmrvma
WmWm34BbF78ci/dkigvv4GY8N0U+iZOTOnGwmbfR81Tbwuq7pQ0H4r5goVD0dtXjj2btKK/2q0Aj
OC7AubmGQJRvPxoSGondtSsgv6jNgwKlznPVuabvJIry8eVz+TzSkCgMfA13XgpbbF6LOkEiEb4a
phx9uNbT2PuK0xZnbU4phnAe/aVkVh7SOdDfl9fPXUV8SDXRsKXyAwIGFt7tUqehWCsmXHehuibN
tS9n+2s8OoZPsUh7V+l9GRAkdXdlXg+PPKLruYdAeRqBG+SBmOl4HHiHvY8MoF2Tca0EcG+8kYvQ
cxuhmB4W9Toh2VKoX2iO0PXS3KNBbc/vi6vxbpLS4hQomW6Orj3aUWGsURkKyygDhC1/TXbt3adj
34XVaKwf46U/Ulh77oakTSJLGb/K+PJ2u9XciZqc4C7MlEjIqdC6byvj8nbJ8uGUyOmAzbLoZ6+L
jwbMPnfzKGEgu8/XhtJGA/fW8gqaURSlXoVVHltErpp2rVN3vigDoxFXAqXHlw/23u6SXuLrCRkk
ovXWXp6WUdVrZhVaxeSGiepkAdJgSeiunXmXttlfVDOPWu57a6SoCL1cSmTieG9tZgTthHxqFUbV
rAep08TgjGIukzqngahc+9XOj5vzxN7GT0yW03lVolXhbNaJrze187Za+vKiurV9EJvsLo0iFzMb
eDjJDW6XVilZV0fdVIVmY44+IqAUEcpaeZ8hl4Fasff6Ch5LI/1BpJdABI7Qrb2l6vKYHIWtnDNx
52bV7zGrGErcIlXZDpZ3sJN79+IPqoDREMTNW4/b6XZrZO5QhiifWV8FHf/Ac5LkVDEP7NQ1mvPW
6tosyFKjOHhV5EJuUy2adGj2sxgU32gt3C7UhN+c5/B0wjiKu/dw0pc3djFmB1WmZwAD/OwTMyBC
bs2IujYWbbHKkLZ+grpzL06G2XZv3Eg8Rkwqvo+dIg5j4NBBKyBjxSm7bU7D9IbZcj1h/WweUBP3
ThT9IUI/qENI7W++cOvWaGf1Dorz6zKFTdo34dox21xt1unsxv1RzXLXnkeIACFalko3J7gbbMab
Qr8JW93NfhXq6HyrdX1Sg3HpisyPk2r8+bIL2rdI0sILLguLGxdkp11Pms6nnZvO9Ftqe+GQRM1Z
MxcB6Nw9orHvvF3IDFmyrIZwCGnu7TfuFxPor22WoVa4+omZyG7grl55reumPzhPe95Vlkl5TGgW
oYB8a8odqhkpEpeP58beW3NaplNTVs6nqCumNwiA4fOWAfDbyxu6YxXlLdpSKK1KOafNho4UI515
NKoQ1dzuWs2jcleMIGUrAv5gqGwtSOlWHRiVF3BzQaWIBcKFfzpUW+XHFGBuunp5E/aaM1LRMKO3
WWn+skZjODFWZbqPLV38GVzz0E1afnBLdpaMlBMFJ14TMvqtumWHHtE6GYiZaVM0BGUDQ2DyBALp
+ph9duxWCxJTPxr++IzSxSuNDhEptyE1bZ9tdFlSWbON2j2BEa7tkE7KikxwM1o/iI3Nq+iNaAkL
Rsm9L2Ygww9L2kffvEok9Wm2FeXg7dnugfw10jsiMAUEkMFut4dtMWl3FpnuyrmTyzXthiFc2yYN
rb7t6KehahpVxREBa+uXMUrszZRUKjdAArbaIajDKlac5dHJiePyK7td/rW0h2zw7eH6YwUAEohd
SqjPQHpa5FEDG4sICZzCeKMrivl34XndKTLEcJ3bMT93Rm35fZJUD+XoHjiorcOQ1lHClzViU+oN
yI1/kpQaw2AxKd70TmKo1zdxadwbQh3v64li9cs3d88SERF1G4AIkvpya2luK2NCjMI91WQ9k2+V
lKR8122av9VyLQ/gHLvGwOJIxvQfOtPGWONZ07rqINutNesCM7LbYKIzmgaGvi6fX17Z3jmRnNv/
Z2zzfnfeOizKAKK87esayLPbXhxgMpf/YEVmgzRHCIu2LYXSXgwtGiXiFg7NWU866y52e+fjy1Z2
Nw5ACB1q3gnO/+3GOVPNzFVw8yeEDovHaBJfwMMN54UpvQfreVbqkkdPymOC7SEBfdaKQuHC0dPa
gKoKSpWCqJH/05ilF/CIDA91G2tBE6GijS4tYzPb0f1AoPRa9Pqf3/AHzwG2iZrpJiKY6qZI3A58
PoqRyf2sZ5qvao19Reh6YZynst4rvTkdvJzboACjRF9wPQCw49K3rOneTs1YTVKcmV0Pp0JtuylI
SzxpFOntRSGlPfioewYJoWVzkcIpygy3HxVGS5RkSD7RgY6gOjWQSNlu/eSutnKvpZl3evUhwhow
KqRACbW2mgyjyOt0MD1UhHutunPqYryPzcU+O0TtB3u5c14Zc8YrBflb8kk2SyujMffKyXVPkT6V
J82oVb+hHH1uTPh8/2FVhKpU8SE9AdXc7OJskwXkI6tKm+ka1+JHDRngUetIhF62tPMkQGFG4QYV
KUajbIOcPlVGjVkwyAa0uf24jHr7F/3gJPBiq/xMGms/lNEqAlVMETXvSRyY3/FnTJnmVtIuQYZu
C6rSR5EkpQbSqVmi9LORLd3D5GZHkdyeFXrs1D54Xam3bjxNzJwiZ57xZ14Bi7kxFe9vPfPqg4dg
7+gDQ+O+wd6VyKLbj1bbzOVtkWA59e1UfOrbIr4mIh0DsxvcO422XfD6TwcCVHYoYE8j13Frb2DY
qLNaNF3zbhwuhWvXvxqr1j+g/q7HPqDn7GyPbvk2sofmr9LpxNEIlmdpnvQuUh1Tslq5fM/KzMnk
2RR5vRNEe1WcJ6uNgqgZ8h/AytUvbVyX51QTU3fqa9ucGW7T9SGDD71PtHILdLK9xPmaeGI8OFR7
F9UhrWaIgMyFnskhRDT3+nL1UHxdjTPcmcV3jci6NnQDDy7qTrDI1QETy7Q4+nxb2KgpVDdFhsI7
rQ0KA3i52ntc4sHVfEtYw7s67YxwaKz5x8uffnfngTqBcZZtf9Act98eH2u4HdTqU17FyZe00eM7
hKrq900s7AtZUTX5xqzL2em1KnyhWuWXpGd6O4j/caW0qw7VD9UqoiP8zM5+cNEoaIIN4uXZVjZy
YebDEDXeyW21yu/Zt7u1w2C8UOSstb5K/JYJr+eXt2Png+OXmTYii5uygnO7G1bdZCKjk3+CTLmS
KRiosVvWyFDheT14b3b8JYUTkB02M2M4//KnPAliJwukulbwvk2J0obM3gbzYHc1FOqsD3pShKud
l1/MpsjDYkXJ8uWF7jgyjhnsSfwYSem2e1WJrk9tL/ZOgBWNu5aZ7uSJU3zgWPa2k5cOSQ8pJ0NO
cLtGc7RXI8p4UyHIfy+tUnwRnMEHRqYekaB2XCZgKwkRlAq4BGm3lpqkEXNZsIcjqLWgapCsqdBW
DZy1k3O9m/Tu5f3bswcdnsebNBMW6uZdVZOmaFWj88Cp9AWM9Oxz14nmojRVGdR5ftRG/tPde5rN
c0AY/Sq7f4j0U3TarK8bRcZHar3TUMblOYmTEUFmpwsaXa/vl05Z7+LGHf2W0ZK+HPnrJ0jmvs0N
jq03dfbdYNm/ENXTg9mmgM4cvteOf/jfDwQdRc2aAX/bQEMfwKV6Xu5BqUwMjrOwH9vCzH1Ai1H4
8t7vnSo81f83tdmLnFezK0pMTblaXFPNKWjYGckHC8GJg0u6c02I8wl3oQzS6916oVjEQzqh73Fq
zExczLWk3bsq1cE12TlM5EeoRSIygDzXVjdDAPfta4aFovGq8F3L1RW+IzotrM0JzlLv2v++vIPb
srF0N2Af/hTbVGAQm+SPrusa2TYiVRFTd79oLrUoJ8rfKnWyfFso/b1DUqH3yzXJD1a68+mI0Cjx
/UHnQCm6vaboxxW6N1msVM4vcGO98D0a6e9M0RQHFajdNUqBJQzKYYFy05/413hZKJvqIjqNSOv8
hnyBvFqsqGWDhnSTflssob9zWiW6tk3fnl/e391lMlxY0uJAmGyJLnLQjeGgBEKAn+pfmwWM0eJa
Ue571XhEItqzhd+TwAuUj8Hx3q6zSh1jsWcbz+AWus9UVPc+zbJ7d4Xa9PpVUXSRWSD9ZEK1W0uM
ZZjJM+sI3bOkUUJKPcASh7GohiDOxmQ5eKL2cm0AD3JKCLo+Uqfp1p5qJQwlduPoNI0VpUqvsPq/
bT0dmP7lqr6yZtB5Ivvr2jc5k1kKMyjLrj44sDsOgN8g4RbQ02UR/vY3xJEwIYGVrFlD/And5+ZL
07VH3dudYIfKPq1hCnd/eH23Vng4lcpGDZmBNoWahm4RV7DqLCnTrZ1MJISss6J12mtnpOIGKJhw
RilnEHFuVRZVvcqyxFSj06q11t+WOtmf00l8fvWpuTGy+YpeGpdrrWFkNroIugmXTa9icS6aafr3
ZVPPJKD+tyDJr0W3HaXDjXvJuiLKHGOQfk0UPwenz7/oerZ+1xQ7uV+UObs0k5F+FXo6BwDr6vi+
c9uq8HsVCPw4LtXR8ZGL2zzbhAjUTCj/ggTftjaUKTYGc9Wi0xBr6YXC7XxmVF7lR03U+HlzpKGy
d46kghjZqezPb/MVd9FGi9ECmNNFHGV+C9Fo8CmOreOVPpn7YR6pUb0DONEdRSg7bgjYHiE7N4V6
zbMecmnOHvwM5eRGJnAkJO8/JU3eMDorW8yD4GvPluyOIx0u0Sbbep+iOPk0GT0z23OtCrqsUSkC
J004aUVyfflI7X3Ap6Y291+DUu9W3aSc4rIwTvnsDWeESMezpwx9UJKeHdjbXxpenEdDxnmbiFnz
mmhqrEVB/6ahPx5p5i89mf8qtMH++vLK9jI/WeyiRyDHyT1Dlo9OLHpN54stXrV8Xw2kQH1Dbb8P
DULEs27rn2TCjoJvHvvIZThXlE5Mv1HBxHbUj6g+ms3p5d+0t9sS5koFzoCcuh0hbkS9kjuKqpw6
x4O4Bd9wfN8wo80vUXW4QtYdXjuhXXoMRyJ5yDPJ9LfwjiWvG0VdKoUyeNYTQzuM2RrGOmQK1rvV
s4r/4AypcyA7ROmWOtLm8yZDRBtBS9lztyzu0mJgjowL6yWRU7Bf3su9k+TA7eFOgh1+1uokGM+y
KcUXQhWPvuRp9Q3YinfWHPFfzizISygR9N6ItDZeV/PStUjsWTmts+58W8b4sTXb6ZQk+hFlWf6f
tu4UTAUQerBAIE7lmp/EdIsTZ/XicT6yWe9OdWZ2fqTMRzu3dwopAENIYuPcZ2rxJJcr9R3uoGkv
7cXtpukvQIGRr+R9dhYZNOmXv9TuqqgEQ7wAKoww8O2qFNUZlklKMQ5ZpZ5mJ20ehyUFhv6ymecH
ghQGDAFAJihczyoq6ooaYamkIrRiu/orb4ENB3W5VI9ZvNbdQdy0Y4x4CfoTjxH/2p6Juddnhm9W
Ily1Yg2M3vMuKpPrgtHRp4NAX4adt4cCTTIGLgDJkOrqW4hIjcgAvAuTOzUZzg84a+JS1pPa+UyP
HK4x6N07rbEGy18t05v9yFimg1v9/APyCyRlBubKHy7b7Qdk1IkeT42nnLR5yh/mvtDu0xKJ/Je/
3/NjKa1IYq1ktD9jsxtjv3RpmwsQN6IINCUp/kY2NE/DuKmVz4pWJvrpZYu7H5GIFKVjiQTZlqii
pWYcU9YLClCtd03XJEIBojHDmM7Gq590FvfElFz8k5s9LGKqPLMVYVtl+am3yv5NHZEw6cKOPr68
qt2vZSNQz6HRiX435QMGCuhuGg8i7GaX8dNa131ShXekpLu3d/STpK+X5ZAtm2loTK+0Y6Rcq6T1
LrFV/xSFGM+Jw1jol9ezawnPAfaeGPMZ1KKNjNUw5kjA0kzE1dYi9WNZJ0XlqwnF29fbAt8vibi8
mrxht59Jc5NUnXtFOTW2OpxioHR33dLNoQ2e79VNMvRUZLrJN0IEYCv3aBZGHS9KH8siSHG3CkPc
tVrDmClrPoLK7J0IHmSgvH9KE9uZL6o9Ca0a9DiEiNqHfTdrUr6uOb+8d7tWKGjLCj8w6S35tHL7
xHXiNg4jz+4ZHzc1b7PWXQ+s7HgJiRulrkxhWVJDb7/QOHvxREs/Cenvizc9M3TOhjI5YVMU+QUY
kv3h1auC+UH5iq4f5IstMhfEeabZjRWDajGn9wzNEe8Y5mwc+L7niY0kIzG7Au6cRG5tyq2moojG
aL0krLTICIbWGAMblDAM+1T5oKciCRMi54OHZWcrb4xuHIXIikaMsZNwIpiOvc7rdFd23XDtEqMR
vlvP/QEDcueEoJ0M04KnjAb0dkrHMOmdrgs8etF1RsCn9K4oOYrTy19sp64idfbkkA506DjymyOS
VlJoAn3tcFVXhdPodsHstFFY4UkCO1X061iW4tLDB73nizM3W8+m8OUfseO0oHuTdzhoqsqZprfH
1PvfSDyRhYtVx6d8rcaL2yvRBZVm79vrTZFZ44d5mwEwbD5j3tF0gxGQhpFatNd6VhJ/1eo16FrX
PTimsta2CUXkmC4qnPBK6RfKP3/yikHj04sqzhmPMbrLvcOz+ci4kezS85K+b1RZdhirPCHGK9BL
eHmZO6cV28CB+JsRR9uvijCuowmryEJFKHZorHMl52NpgdHwgOv1dKQAuvcFn9rbRK2NiIrFMrEH
RbgL3HSqAleY7YM+GPlBUrxz+6npSOAJYEZCOf12W92p6NXc8NJQX2P1+1zQ1p/NPH1sEtMp/Zz6
3z9kdsXl5Q3dXSDJIc1AvM4z2uzQVpWVIrYRNhZoSf67/A6IiHbvNUN8sMA9U/hPqVJEn5kU6naB
aicTkcbj203JdIpEmnzVlba5tEgrH5ja20viHnjWlMRBZkkf9OSIVm2Rtx09xpB5DiXc2KY6C5XB
J/Eymu/XKasuNvSEg5Br72w+NSrX/8So01uGwuAP7oWj1vd2L7SgTvLqvhqG5N4d+yPZGx4fuWXb
q0hvFcK6lPiktnprshunTmTRjGoxUwRGw8cTacKfaibI+F2sFYi1RGoUB5ExL11AfcFrToNoKvOk
zKl+EgzAmH2jX2fbb1Kl+aRRmYjQcDSayp+mybwWoOcaxF6bvPYdkLz/tooNz7NcTPFjccAYB443
e4XfVV7DsF8PNXK/Np2e8WNMspqCJVmaEsmWOMFOEs/THWDGsua09cY/Y541xXUeI3c66f1g9MFQ
819iKENjLi5AKvlTW2d3qpUVXVDUQv+WINvZnvo+Xt7BKRXpZRCD8o+1WN5daYus87U5SdyLYNWh
PiQg5vtqHvSAuDTuQtPrY+Y8MGnrVCtpBzmiazXahmzhVe0qUfgwnRFFmjw4036HasjbLonNf1NU
19qgRBvytzMxGPeaFVX/PjLFZJ5MczE+O0WaqleFPhq9nhG/7y8VycslWtz80yg01I8SIZxLZvbM
9+rc2vtl6kr3kwZrJtOBPr8f0t4xH+rGTWJ/0u1xCiJTGa9ZbTTaO3ex1TeZrU7GQzyv4is+QX8c
12T6XhZJ/jdSle132mg1jbUkb//pYsSr7qPOolEbWYr9XXNwKkHruJM4qy3+pdPU5T1Iqra+NEuS
PKodnKMgi8bmzkR5AjnKPrHzYNTHojmNDdqUvgoJMvbXolV+NkqZDkR3daTT2Z/Wa1Mbeet7kBnr
QEFl4ENv0FG8W9con4I+HwwnnA2nJPtndBbaxeZMs79DLcD14c73X7W4i95pS9Ynp7Y2+29prMwS
8ZI5InDnMX/b4Kd+66mnL35Sgwu8GwF1/FCHKc6CppoN460+iJSxGiJHqstys3I4aUlV/DW2XlQF
i7eO920n+voEC7G6jkZpm8wWiaDm1OtQfslHgZRG10RzH0R9wzcQecNAEtol5m9TlDmdQthDrW8P
Yv7LZvp6dF9g7CfIWaMIEIOmvchbGVk+/bblx4Sgw0NWNvYvBDUAvGRetNZhUaArFGboJGSh4QzV
h84zFMfvVK9VfWH38bkjxXX8NLKGf3Uynl+x6k33kxVl+UVVVv1z7xRCD5SqtDv2JFKDumJiCvNL
GIvLtopkCZw69wRqt0rSnUU8zu1pKgotOS/qWFaIDOpZESBqUi2Pa5KudphPwi4Q+KjsN20+Da5P
IKp+F5NaUlsHVHOdDD2rfL3Osp9jwyQufykKhSHNo/gBt3v5ZPU6MZWZzosW5KT1b7qO8n8AZycx
f6pO4jkflgy9n5r8ezyZTtND3jPruQnWaDXSkiHMVR2fF3BYMV+DJzcoxUjjaxhsRkPSHvP+NmtF
Mx8jfTbQ/O56sAF+70xTfh11rUaxR+mauPfBp1rfi4GRDOfasfPqXxqFAHpaqK1qWFe6937Q0kEt
AzOPIzPgR0TVvUDqMfMTp4+ndyLT1tGnFza9cdpMMRFVrAAWTErbpt8sxaS5MmtlOXGVFOcKk74d
/UFTuy5w8ijqPo+zaSyXqhVD5k/Kav1mqpd4iwaPHRvIOWrLB5EhgxA0U6fI6HqaReM7eZF994CR
tz4KkkP6vkf62m39qnFi7WPmEgoEq50mX+pBUzzfMZMxY5CPNtL1QEsABYNamYBFdHNfnWKRG4bv
LvGSXDxjHP6yLBHZvpMJV7+bV8Wr/KyZnPhcLMmsndcVPu15QeFWf7PA3C9+j6smok9GG5fdxyqq
zE8roDSknD2zr95Zqa4nb3sXdaxfuRJp5f9xdh7NcStrmv4rJ84et+HNRN+7AApVRS9RlN0gZCh4
JIDMhPv189Tp29OHRYY46o0iFEUyC4k0n3nNFZTGqLgNzKWxPyFhY4c34dTX1o4I27jv+6JvOBBy
1wfOIZ0mcfzFdhJ3ravyIMHcPUZNoK+9uZ7VcbA4bvZBj2rcMQrE0B6GUhcD4hSD2JLOr3xeYmlI
tKz9WR2cIpurPZ6hcE7bLNCPhVWazs3st+3PBcPmDVCtrwYOtU7bN1W7Ne97Y1HZpZ/Dbtr1fhne
B9q02pQ6WjvusRsSP30ddD5t12J9j7ve1CQ6n43yulDl4u8jvo+z23SEt4y7Wn1+afrZFMZLMxjl
sTFcBHZ1CEcfkQUprxy39PKvq5pEtRs7b9t2btP0fWwqWdv3cii74g0LcKgTXzmNMSStyXK7DerJ
R2a2DACXNmtjRwe/r/0hrkbXUTCV8iC4p6dhmEPiS91me6FKY9lNaL8hOyLrcZX7hocZbnqZg4Mx
S12rNoG5OjtxOWr/inRpao/RtAXRvjRbzG8bY9FE0RnuOW4a5kOpfpTOln9WjlfJJO+GMEiF9pz3
TWDO43WV2yGWmFEw5+8AdvnVrnN9xOERLtQOqMXQLvS2IFAQyY14JCy4P2+moG8NAIa4a0Y58jvF
Ev20nKYw75rGMqePFv3MIq2aDRbWQqnRc/Z+127hfpT+3JwgKf6YIsYGLVYqxKCC/dxa6/DJzJH0
MuKCNmS9N6QxIeLRubjLHlRV1X3sgrKrHjEtQO2Mm3mbvw2Y5QwHCtGzevANc1wT2Q8FpyIiYdZu
DjoBNq7Yau48Z9URW94Szr4KdTDQoB/HPhZ0Yec42ILe/BKVYSXik0KFg57o0kfkCRDLEk6vbo6R
XFz6ZEEBmQQUc4kgMe2aE0CZ+G1gPIad4zXgV0j565QVd3ry2zUtdLYWN/bSi6vRaJpqV45Dc21F
tdEeW9Q8zcSam/zbVPEOEXYJ6wZEHc3QpCoHm1S+URoTDSPz1l2h22i5VC6HXLzZ+bwlS7PITysk
5rupWyNwUmOwZInuSm3GGcjliyU/xTWyLhWH22Srj3oqIo2AuJ87cbWo9a6blGccYOfYebJypH6I
5hEzBpT0mzt0TjlyW3qjxc7iKKhjT7t2+Qb9GdPk3MfYOa5zVUYYqlvaGzjDlO0mo2tv7Z4ihKh3
ypg7e79mjVZxjWpIs3Ocdb2TSzc6iUU4Xcai8BcXeVPVTAk5p2+zGLcpv80ByBY/ZFuppUnElNUg
1YjKu8RrQkJgq0JNK2ZDhNW+EYu3XuO0IN0L6RaOfWw63M+PnrRUf8iNTPHdaSu1K2LZYxv5D0O/
+kNNCKRlFgFNG4I8diuvi24GVzTqpq8KV/PdeggtsR1sqxvGqxsYwycC1KH/GAy9yO6yNso5A00i
9xl/M6/W/dU02xuprL0odbQyv73Nadvku2CoC3XhZqHMxx3/GCXu2Hnrkfl2ctpNiEh1qW/UI++l
ConOOBxaN85Hi+I5NGBZxmuEU2i8TDoUR4cKrbFDbdeZ73FKdN9b/LXtsNGXyePFsMcxbdkH/d42
1/Cr8Lc+iy0FZuM4yBxVYuUsGCQ7UZZNV7MbyYdgI81J3WAOwM52OVrHlSfVeNerxjDjxQ/+wugp
1OcDDogirhpPchIZ6HTeLGVhIELE1TLtrDErv3tLEK7sl8r7Ys+ZNyRzEOVvJTGJvaMD4x4N30R/
ZG0iKm8kNIVCZ9zKbDxNXHnN+suMg1PBW4kjChR30onEcugkn3Vh4da7GqTUT9TQ8afqqZPel+68
fFZzW90OjUOaWNaw5a7rvnGJP4Ys92IRzXo4FqbMgZAKuCh2VmTTzrdqp0jRIXGbNOon671XF8EY
K3elmw0trLtDnBvmiNG4Y5QAW7TfDAu4xhh8daQOJF3Dj21T7VWkw7A/Lm0zf0IXKLqp1ggJfT2B
XCN6sPgNf4pWeSzrYC9rx7jr3E5zBBdOeKHxGvtR49bWvQ1nbd+xMJ2RlCE33tHrCHDoaJv6knZH
9t5tjVbGNXnEfVZnublzy1E88FhucRUUXc4wZWjeLcYaWUlnWOom8hfTJuCVW3bli8X9KE2iWB4l
W9WxWn3h7KTjQc8lX9s+opHNjncivboHOWIVdTGEQxPES8v72YUiG++qdRiDuNZVDk9STMy2yV13
Zc62+b1z85p7FgWmb7hw2D8MkSMDtaqoulnUwM0W6sks42bi+EnZCu6nCl/0Lh2gw+F1qzyvScpI
IPO6lpU+sOnUFlt5aV2Eo52LxJ7DHIkTp5FJtJiTnTiu0kFaO5N1LUrWKEKbXtbGlWy2NhmnIOuO
0ey6HexCtDJTz66MS/IJI9/7YvS/F9qgx7dNY1uSQW9NzQ3Tc4dsThfJWyIxHKPzTnrWXnIDwKqj
CPGoVrFgKzQhfXCovTr7pjZdkSvoyvFSUHq+HwubNqVDZpuD7y3sUzpl+Os7R4YW8Sb02qvelvxt
Ot5mg9ph1/lJva3NYdPZvMRd2TrVvZ4s8zuGS75O8iGou33rLez/keS5Yv+WvuRe8K3vdRA1+U54
FkF+nfmdRQrv0UkRnYiWRPmNjZsaxpl1bAGZn+Ni6SY3aQQYoziQU4298DwDSzM6F/DtIP2vU6HH
JeXaziUXczNYsRWZg3sQuDLXabcM1ZRqL4DxXAoVJUY3ZSsvGIWVY1H5ooqtcdRh4rt5Md4uWdPf
tihiqBh2fBTeZKS5x6lpnY80ZDMdi1kKiYZ65LyrCpBNqWeU265oTneDo208ykxzJKy3KxDHyaID
fe+7EqKH9gu3uuwGCowxdC/3AQsmuR5lX0UfN+LH62rMrS/IPnfN9VaiN8Kdug19MneN89busEV9
U3V+/7Vyjabbb0S1j9TMmzxp+Io/BTBaThJc5m/mlopTTJSoyuNqC818OkYpYgBNtoKvK8ooluGJ
nGiXLhFLt/lf+m6Z8stGdng2+XPoTgnoeo9imeu1AUoOi2SZ4u3JFebLJrrV3bwGFHAosNwh2Fbr
GIChfGvnbbbtZ3MRj229YFAdektENLVkHlUgyy2+nTISLjdO7HlPujv94CKwSiSOuhJRmUYzIX64
lHtvWDAOpR6w7dpcGNGVqwr7DuCT9a7rI7NIzGnVF1Q0C7KmIKjedq63TnFvI1wS+yhFunHoNfK9
lbnlN9sZ3Ue1qIjadNaLw6JQHUlI2UjFXbJfjy0YDZd1uE0yVl2IhlYp+ibjPLfWR87+UCT1qOcv
jjCNhrnXOUVfVYd37UlNijZq0X4X7qzmA74kctgxp2ig+7lv32ebsDHJXjanjQ2B0uvBaYgFYuZ4
/NqbVafjavL1EtOXEQ9BKNS1B0xQxB0r4W4UVfOxRHzlsSy87Egka8xo0rUVsYf0L+p5Gz7NE/DQ
uB8iigSdM7RZnONyRuU2UEZLwFhbl6psyvLgtHZONW3cMm7/1loQzohyjrlqHufywseZtE8GWQ5F
KpRJJmC2wr5VbbAi8V/oaeTBXevIZHQ5gv2O26f8jekd/jUeN2zrDPUuX2fBqo+KcSEMUP03Ci6B
SSySL/cVwXuHkQB6BHE1++YPj9J2Hhd91YTglBv5rQUH7sf9OJKzLuMS3o7jKFCPayvrnWOY1peo
KWYrWdRof1dNJN5WLPgt8QZ7ugzXvA8SQxGBXPgaDUKqkZ64xJUmChOjUu6+WMlr45X4fY5rK1z8
NOiz2SBAm9uVw6kvP8HZbz4OkVV/kpVJ6UGaa+7tVdbP3+RUiPuowuU5lpEv7Z3Xe/7nrFhwQR4o
Nm0Ulh3zW+nWzvVMC3xOzMLAGGMLpvxHOAviQU3uxDlge+Zn3yl6Slr5lBM6zYO89hFsMUjU6+0a
h8WtSKZooydrR8J/sGTlXtj1VH/qPGQ40kJ6/iPh1spuNAb/ncQ9vN8V5lp/pHlRfbMab9VgwMX0
1YLbYlNW2IiBfLxmC8CYmg4vLqXi22qBzoqVipYPgDdalcDG9lmlOAfYad4Li+gpa8nderlMhzaz
WzqEjeceh6DMzbipxUpNJNRGsauz8XRiY5x3NzTWklMr88LvSzHIxwk8uIy7METp3VFjCRgebYJ7
qCtBk6xyGL6bklM3ZVl5jyvH8gcgYuJD6Umb6kPpEUFkhuAAbZqhH5OgrI053RwLvwgRVHzrepRm
SBECkCgKQtFk7JbIH05XYdhf9NPMUTBrp7yLjBz1Kj9Q866e0IpKJrfkEppJiB4tRRAFl6PzLlrd
YvJHmuN+UBWNu1uvJjFMuLBVwPZQLZqpqmgW5NrQpLowy3Kx33RuwBraJiymkmKevTupNtQnHF2U
4XGkvkt2J3y3uHQoMjapKqrmsneWadq3pqGi2GpNb0m0P/VWEqKEXaf94vpTbEs/+ErzZeS1rJm2
Kdl0CN9YFJUPUWXNTpJn2wJ1vi7qqwZLFOPGqcjyd5MTGX0cKoe6TZR7Lt2O2rGIyqdQUAWX1fBu
nsy63GnhLipWbaSLO6r1+Rdlo88JerZWb1TrWSr2t86/a7u+yS8abvl7IYoJpGJB8J9CaBM6lmDX
JRy2hXC1s4Q7JggGWwclddWkwzq170YVkKrqJSCYz4g6Rjp1fnQj0LxEQUyp+RYYP3WiCJbRFtva
517zGi8YCJ4dTItbOQ99bFFtfGd3s1EcI1lVn4mHyAONrA+QEI0oysDraCUHEm3gt3nniM9l6Gbv
9brM/qmKjBSsohMRJnNFRpNsUnqXQVf3U9LmgyamRiNTxAsBWntYWi9cLgSVus84I7hvcyOoy2Tg
to9i2HpeszNny9KYSGf6JneWAL0Lii9WDMuYClsXesbnhfTirtg89TBMa/1G1D3BVReK8IFtxUvq
w6y+EnNGdg86OrTvzcgwyovazh2wOarvTnmFP/EzxnQlczosq9VA0JTKJSd0SSKqiShu9cgqd1k4
0bLHErCvkqipvIObTza2Dl3tCq5IX7zl9OjeiK5ZKm4FwNO7MfOs1PGGzqGONVk3hG8TWwkwtRde
jz010uuRnA0VIEQ8jt68TG+92Vq/6E6r8jJSkmMw19I+ytYvgmQ+iZ0nIvPCR2PwrLuco4Yt3Oeq
Tptgid5Drbeow5Zd8HnNBlAGc6RCFlimg3e1HLsK3WkfXH7Xjn0QlxEM9TjEQ6U4lLOtrb0ZUg/g
dhtyEBdd02bU87y8jp0x0PIUxoaHRlC+2y3VYD1o123ee7l2bzGgW/HSGBHLTES+rNiSUxiMsUqo
evS/jAgtjagoPo1KZ/IIFiZHBz9qvq8lgMh42MCVULIPzHYfjlljpn4XeXed0myOYqlo2/i5u1DY
JNY0d5Nf9G8DGmE/XXuYKjQHCYQ42amzxmHe6ihpttz71riq+oZ1DViHDWr8Mce1qb4WnSbTtLkC
SF38YLmk9Ia25pgHsnzbOSdwu9eN4vdRJidmOTyFgGIUhJCn3TxlW6ItBoylIPR012SP4mFw2vIV
wMeLvVFwF0AwA0gf5xh2t8D7o86KJkXR86ZtZ2BAujiA2PIPGWLGiYjC16BHLw0JrAXu7QlqAgD0
6YNN9mr6QzSX6Yos0anmFdm7QXnZDsFmYhYBcuFQjuHvEzMxc7Vo0DCpULHOwQI0KnODhhH1sE7q
dBrxeTeiQF0r7f34/S46ai0uoJaTr2twhtwxKloLVWaWKfra3rHC2zYpF0fTnDHk4X8xFCItwJ4A
Yj4Ta7F1RoZKeJg23OF3Hp2pC8/01uM6Oa/xhE/d46fdZSCn6M8A4zqJHfhnr02zPbk/gypFuaJ7
g0aOuHYV7dxfP9Dztjmz5kAEQHXDPZGzny4OhOinTJ+UFqlO7VAN13s/ZHfmwvxGZ9J5ZbQTdu/p
M8EuxVwZ1CKBCF6/T0eT1tZFZY9kU9AV9Be2Jtz3uXHnaTLaoJjmo4xUQ+9PZQfHXV5jez3fCGxw
GDvYiZ3UWM+pO4WeW20tSEjWGY3CJprWS+zpxTs3otKZ+QPZmYjGt7+e4Oe4C8zrbFDyCBlhkXPO
qg3rKnC7MJIpqMkpqWspqdzWBvc97IPfHgrVOHCTjIcQ2LkTz5JFxWREU5uinqonUtUcy+FcdjSd
bD+oXpGeeg5Eik50IxNMOT0zYB5n7/LUzPfHGiO+zBkuZzQqduRUFHwCGq5t2N23meNcwGp/5Slf
GpeNdzIKRy2TBPzpuN2I6Cspd5M6VRvcTGZT3c3+5u/oFL0rWlsdusrmgVeW8u9Pbwg10Y5w44H5
dTZwaY7bxMQ2aT6O84U11duFHWhdIdbUUFv/9WAvPmUIFjvADRME8Wkn/Q3OQq138LVcmlRyB0Nw
0pak8tOa+1qvd7QQh4cuolNLs+o1oYwXFiwE8BMcG0w9F9XZe3WXyYaxYxB8eyYwsnZyDgPh9UU3
mu0rS+jFoVBwQ0GO84stcvaQlccpWsrTjIYO5DlEJj1jzO/coe9e2YYvzSdKBNSzuNshJZ+fPENF
OGiIJq1DRFXRG5WH3pgEMsK29WFyevuw2p7eoR03vbJen5+wEUHFiWrF4OyTM+BVZg7jgDg461W7
lHSiwtz3prSwqSy8hyqXy/tfr5wXsJcM6GIFEZ4EO1ExezqrslFIGGDogSVnt946mVySWpKS5RJ/
rsyqadNRrLxoGznvCmOK9rqtXpNpfkEmjy8B5vIEgj9JuJ3dXgTRCrWAogUxno1XgJwc/9SVcm5l
Uc3TDol2SlRFjuB2PG0Fia1UpJU76rf2HQIttH5/PSsvLDWI2shNnigjiEefT8rqSqAQW5uaOXpx
QJNmYn7fu8q7rXglRnh+cXNrQ+d3uVgpfJ2/8AIE1NDkUZdGzRTFuujnK4AN5it754XL7EQ/RYiA
ixR/xdOy+9sBIVqmNFxaHkiOhP1t0DyKbRgfvMyHeLphXjcaw/Lu92cRTINnges9GQ6cZvlvg9KC
nol5wjbdimFORLg4RzcS2V4WonsFRPjiMv7rCIqYSFbQ2QMauJ5tAOa71C3yD70GvetMk0wA73TX
uG1kRxtVxD3KlvKDcLYxaRpbvCYb+tKr/Pt3OFvFuW3kzqwinndBJYgKStNdF0Zj//7hdDJcR5IZ
NCFqKWdHhBnge7zS/kgZi06ENKtvtIZxlt0m9xv4CyoAVT0Vn7kPX9NJful0YoJPMn24O6M2+/SN
woHcOCqqLu0aV1+XwQBsci1GoINI9ikDzNivV9CL46G34wOVRkfFPp3Tf1tBZQ8J32hGpGbNZk1p
zs+JZ9T+fvLA3+iT9u6vx3uBgko+53GBcskEnIqnV/y3ASFk5ubqNV2atU1fXNQrIyXC9rLrdfar
23Fx1L2UIHI6DGwwZ54Bijm1sfmx7U5hmovWu2x1bX/89fd6cWUhYYZGG4rj/rnWne48p8wQk0xx
Ua6/GBoGuYGe8ytRxIuzjZM2gG0uPcrwTx++0Iui6GsTEW6U/cvIEHe1NQNGo7B7M1JIeOWUfeFQ
ws6FgxY1J3rC5zj4wh8Gb6IKmOJ8Gl3YWqs9SCaPRhnxmpkp7+0WjGL63ackCIXtwhL2EEu2z/VI
t6G2XApVXSq7PnsMvKr+AAdqve2tZbtYXfi3rzzm87PprxGhUEfgqZGPPjsHi3aJxnItRBp4qkJt
13Mf3CaiWxZuQVIC6066huW9ropOnRWAmmwBvf56BT2LaE7fAVlUn8yXnOYcZa3Gya2q1WBhm4GP
ZtUWXtbuidg20WLvmtzeh2YfJtXQ6N/VjmNkSBlMOYIOfIGzVQVyxlFZJREgx1r7qNWQp2BPZdyv
MwZQk/uaDvizVXwaD34W3vOcU88CGm7QNV+3VmBwY1dfw8Lvm11A5fTbhqjqkNjb+Jp1xrN1zIgn
pvHJBwXQ9rmmwtJG4H6o0MBcmTCdC3x5NxXgUUu8dq5AMwa3QCaDV46EZyHKaVCQ7wECTOTI56bb
pZ66ENU3keo+7OIo2qBCAlYixm9eC1Feer7T9c0oJ4jic2V1w3YBRnRpGZjNEHtGO7RH9MGsMHY2
Ux2oFdZfOib38Os1+9fGeFIA4BnRDab8xUZFH+hs6YgJ7CgI4D41oIndKyrXtMEibL+banZQQ0OU
9gPtvSod+jz8SC2hA2AyZfl1AfAaFAIo7rQgHX1XFFYWxo0Nxul/cZrAjjrFiNR4nnF9qfk5U+Fn
Ig170R0N+mcpNQNc7iPaPcW2Tne/npOXVjctVOpkhHOna/jpGZ1Hg2pdCvtpPw9r4q1NsV+Mwr1C
nK5G5Kp6jQb7XMGEd8BteCK5mSgrn8vx9X4L+KlVfZrNLp1mM9veEFzky1WGS9VdsPqbSse1cD4r
ww5uK7Nr3/j2NGZxO27u215SsPr9KUdOk+Obm4qa4fllOKl+mGSX9SlWt20aSdEfabUUKQpc1j4A
4PjK+f3CTrMQ9sCJAtcfiExn8RYNCqfLzZkpr5zyqEf1zVv9PA2Rxtn/+uU+u+YJ56DBkwGh4EYZ
72ykzc0KN7cBSFQEyzL2zdJ5RBLvNSXD53fBaf0gt8UrPZUmzrKbfMacBYOvIa273twD6kVB2nGM
y3Br0Fb0gGQOWeBckDG8JkP1PNE7lXhJrDlJYISh7/l0+WJzHolgdobUAXxEZlsDwwyCYqcQrprS
Xrv+hRKzTu2COMdVUX9XDFp+IkN6zVn3+VvFAdGhGGV5FjvpXEi7ninfm0Aw0QMIs6OxzMvPiGr7
m1l5g35lxb44FnEl+TU9fqQcnz41aWpI7YKxwsFUcbM4KOta1RYv61qnv15CLw0FjzLCMdyCZ3Qu
pNZprxdb6A2puUp3xxJrLuysfV9bQ/XK6fx8sZ52IWxLBINRpjw/iUBHOJBaIl7lUm8yphEMC6SQ
eZ+/MnvPysCsGYTjLaYPyy/ug6ezB0FsmF1dYRc1rh+k8h8MKpe7bapk6vmYTG8OHafgBDccjKF+
ZUu+NJ88IlWJk7oPF+7TwaUwnbXYeMrZaKL9CCjjAvxxeazHrX9lqOfX7F/Wf9iTs/+JJc6ek4qh
1QOIHdOg8tS+6U3/zUrklJpB1gOlJUfyQNdE4ys9phf3ZABU5r/HPSvh2f5QmDU+qoDGORPmYcov
2ja09nbXy32H5eQORcPxoq2iiBtGje82dwy/dhhTv3ayvzDZJHoIABETUgw5r35vbo6ycN2N+Hxo
P4F2Zl4GLWzcYYxea3O9sHpZsixfxJl9Xu3ZZLc4IBTk52O6gqPa0eVTV4KO9pff3o0nsYUTV5SB
qLs8XT2IjVrcj8OYYszVHfppLVLs6ex46azllVvqeWAAn5iMhuyN7g9H7NOhBBJ5eTjY7JKhGdOw
wYgzl073uLCp4nBBEOeVbfnigPg8mzwDHZpzkZgiXCwgoMEIsATdxhkC9a6pvR8ACKEYenXzyu54
aW1weCIihloMTKazuxHL5QKjFyGRRMidpOw8M0a/0ExWJvWVHfHS2vDwaqVLyO2A2O/TqYQhFSxN
hCXGyGy/tWZsvnaRX9GQ+fXqeGkcomryBkRafKTDno6DCVxf1HWO1q4KwzTK1C1sz9fM0V6at7+s
MNlWAc3Bs0E0Ca2RZ/OYzkWELiz4gH0e6G3ndezzXz/PCwcYfl0nYwpCCx7s7CCRlqemcemxfHOd
k7cvmnpZKYG1TuVyg8C8n+hy+m0NSJY9PQHqi6cKbHBuT4afVtFP1SxTqyVzj8Z5PMJFfdOv0nrl
wnthJjkHzPDkl0z8dK4QYNER7Oaok2lY4e0x1/jYVTCFkzkEZ/PrmXxhZTCNCAEFJzkCmoFPV4Y8
sbyJn2Ta4NjyBuBJELvKm15Z5y/sYK41i8AEnc7IOzfw9Ds0vpbNZZ039ZpWhSiOXW+PGCqA9KGU
/L8Ig2jmUg5GPpbD8Lx7bGfSsZpVq1QUkLy1uQTx0BEGVm2x/FfR4T++L/8nfxRv/itJlP/6T/7/
XfQrjZ9Cnf33Xzfl91FI8VP95+nX/t+PPf2lf931j907NT4+qpuv/flPPvlF/v6/x999VV+f/Cft
VKnWt/pxXO8fJYXHvwbhm55+8v/3wz8e//orD2v/+M8/vwvdqdNfo8HQ/fnvjy5+/PPPkwDff/z9
z//7s9uvLb92/9jrb035/Q/x8w9VPP6RACwV57/++FWqf/5phf/wXSqr1IUoW1Be5ZibH//6xPoH
tyLazg6qLSx5l4XTiVEV//zT+QcbANl5aitkXjbx859/SKFPHxneP04yeYhqE9qjGoIa639/zSfv
63/e3x+dbt+IslPyn3+Cb2GN/0/yT7BF2kmCQGh+UlrFt+npHrBBvvvV2O99f112Ti7W/AaAiONc
L8M2dNfTaJh1jAkhPeU52ooF35Fl/HQi9VD2d2zBYaCN0E0wRVsrXFTpve7yzWvMuANIJ/CfWLHe
riPRvltbhMqIxis4IbVc0Tpo9AzoKG+XNRU2Fqg7py6yn51Xm3APLe0+yMAUAe2aQN8oB+plspmo
Hh01NUDnELhincDsKKRKqmDLZ+CV+fJhKIOovdCTtNaPYTAO66W1KmPcTbAo/N1QWi5dCgGMb/IW
v0z6yrAAxW9jRiZUbv1uJmLJ46oH6hVv2yiak6BSPsWL1xZtTOW0vIHiix+Qb+seBpm1QrWbtFF/
Q2Eq+GL6k23Ca8OJCn5iGH2AUlx+Gkbdrft8idRtHVIRjcOosX4KpWh8AqkSM5Z1wr+Yl1nlsShF
86YQVihSmqAiTBx4/ij7uMC003y2lBmXosyWxNvC/qGslnHkkcrV3VEdMmArq3p7N5clOM+u87L9
NntCpPPIw+wsqznJhCylDg9mr8dD2TnqiywhEoCU74I3PvZDt5327XI3yA2c9qLHqI9pTNY6cc3e
NUDaN9XXMRrHe+FDr45lCSMqgZU0rTsIgM51R86iDybsMzfR6ITYO6sI9ZJABxmt/WgGEFntwbcG
xAX8qrrHOUr59xsZSHksJxOztFUbQX8BTHMo/+JnF2keWdynK9UHTLUjOJ/Qr6fOSmQPvzPxR8MD
ugmusD94fumuMEjUZhwMD5Lddd2AJrku0bhp94V/ymYsfzSxC7OdbriEYWOQ+wZG9S2EcS1T+mgl
qhBG1FcxFckBxw+Laswxr5yh2rWLm4fQoZxNpGiQWAq8rWPq67UqwIqdRIKieFiaFTBrPy7j0cBM
Yd0HUwVNfOqnknoewWpuPAgx+94+t3q4PiumstXlWM/Gx7Id1IKwMVd/TJklL6/Lnj7VfakHqd97
jV0Vu6VX6/y5hZzcJ0VDAe+hMYq5wuktk5fLTM3kqiyVPd3mhFjz3agiNV8MM57qe8QmdMF6rZ3s
k7KjGimHgh4EJjtlaO0kC8jby3WF+hAIW/TgKlEFSujX2OW+GNalTOE+0JXvSVJKtEFDiNCjgNyK
uvw6NLfeiLnBHTH/trFZFgOTri0XsMUy1GsPRbR6PzHTAurs1oCcUzwkzCYx65PPxVi2jdgP4BQt
FAEoHRxpBJkVpO2mQGVma5fxJs8myOpNpvv21l5yTq4st5T9Q1QdtretmWn1JrJKD4O9ZekK6Bom
0ocqW6nHD2aD+kMhG1NdCEP5aIx1p09tR9TlERmaob2xm1lWx9kcpbi1LU6e48JhUVxIOTf9sVFd
6SWwn9rsciymKTwgcgzwv5Le4MLbAFa7q0sLdzfPoRq6E9JdxrhB+8d951a67mIcjBdvJ5cVNHmE
RWjC2+eXcFcJLzNIC8OuCEX1ubaD8SeWNt7PtV6sftcBsPxozqfRW+73fmcU07jGi5nh7aytdnQT
AMVodA+lyaeTb3PcFKWqeRPuEKVDFjbN3oXsfWd7ypriaOuD22LazB+964nhCOW5RxYhq0CUijko
Hy17CG7rlXmloqvFR8Qjx5/K3MzsKF13/Lkuhvezsq0ugj0PoynuLOmyWYtGfAwtGdqJR9jwIxM2
y6fxejYpPn3U23TWo3HpbF7pIW2wfo6QVQB2IHxzTdi/cFirJa+aXeltVBxMB0YgXStzdhHyoL5z
MYZhpfdbly0fZtMthmvUf+uHXomiPszeOBsX01guIuHCMPodTunOJ+CAcAWPuQ1NJ4jH0jKqpO20
uNZrDasPG2d9UmtgsSWF2U7vWxKjx3J2a3Pnw+G7nwI5oN/yf9k7k+5KjTVr/5ea4wVBPwXOOep7
pZSasCRlJn0XQADx6+shr+srO30/e915zbxsZ0pCnIi32fvZK1ZgZO2z+ZTnrnvupcIdjniA0vDM
scb0WjHX/CbneiH+wPIQ9kprGtuI6cK6YViauy7q7Hq6Eh0z9NgKtwbXyRh0NzN2RQJfXLApXYaK
MVa2QHvfAnsTsYPo+Krp06KLZ7vZ7skDdZwTbmEMzf6QVpxFGyQRIJS23V4OCM4wr2NWfBr48hUI
39bNj1DhxGWarWqJWi8cC0z8VV1EptHop94qxvugXr2X0ihQfdih9C+ytCAKIGXs/lq1ls1hJpHg
C85yft+rrMuI0bgHWiMcdBOxfKqfYIFUV545YCQ2ZClxygfZ9QL3tj3adVohpB/al35qlpe2NsSr
Ya4Yw1I2oXcQdUbsXV1ocd0Mc+ofWC+o4SAK2Txb01DuHJ/K5o4JGn/E02Hk57IsiU04OZthGqjL
VYkDUPgDdhLViy079BqPQFJ5pfDigV7zm0jbzjwiuFf3ym/Hpx6bch9RAFVZhDK6ZOkRLMEtRcAk
z8wxxxaJy5/rrQ90hcnDhLAYW2L2b/CpOGh210I+TCLtPqo5sNsE+zV4+sLGbRSHaih5QtC+St4r
oqOiySqsF2dp5WdNwFkXO9Ip7tjWGtUpm7rdAtwV6wNtivkhsq14rhGZF0kbFIiE+hWMDQJCLewT
mr/uBtAeTxa+BzBcBgH4UAZXvgWFyfptdusnPJ7uJTQB+0sXsrFInLXuvkFRxY3c1AVK9R4+zMAF
uhbD0QvxMEa1dJ0XNkzlgKs923/JnmWdddKURjwHAm642C+OuLTU+Fn4/pjHYu1COhhcb/jcS5Cw
Z+xEh+0weU7dMSqc1kejqHvcpXVTqsRwSnWHIcpxDrxP2XfXnbPtooYb/LXNyAnE3mMKFfdUUhSC
2xYUiTt5+LVnM8g/R9UQ/ZNLw7mbltXk1c86WAIhs8jqqO01wC3J8nXCRF6P5YFhKe5xzWV00fUG
7KR16XWQWHjpDxZZBs5ZWoflXddPYjmCK1+4g/brNDJbt19hi7TL18KtvUtMxfYSydAo1lhqrCAn
tB+YCQy/K9dj1ag1jew0G/wj+WeiSmy3J1Aja7vqSJr38oD50UeOWVXpXVOHAJfCVmdYADsPN55F
pVJyVhTZK6RD+4ck3rJJTLNcG17Mkm9nzYzmmcJvuW0pCxQsi2m7DmnV4LAAJ+F/S+0W80zOiiwe
lG5J4OwLlLR5s2WAp+TSvhf1DFTKme0FblE9Bks0hIH/1qer86XsytmA7FC2dVTyROdkZaNxCPO2
q/E31tUSj9MY4mKy1u17Oc3LDRAqLEq1V2wPHUbGT5uZwwTcaVWvfjdyfcAgbAR8ocKv9qKZOrXw
xDpEaz+XXeKPXnMnR6P4DBAIfLWCEpfQSM3gQHc29zo7M8seBLqbjxGvvyMuO2rNe8gyFR7wZsC/
OEOKxHprD959RvT7V7EpVF2D6eXfzJyM1ARnLfkmZt4963EnN6TSLfPIzEcTgEUq+29V4SMapYji
EgoV7FmIJVkAM2CbbRUVQbW9oWStYW4RNo3l0Sq89OC6bfOQzVxrBGKZWI1oT6obfKQeiQ1mPuTU
a3mtQc00FPRpljmf/epiQ8rcTr1Ow2in0VZa/ecyyVRGy1B5kHgm0emD5IIjV96YlwnkEtyCeFv7
BlSV3DjRAtc0XjpAWd7DyET1Q4aNetv0kt0F01bpe9cbG0VuC/7jKE87fqOzGc6U6+7U3m/hlHZJ
XbQ4uHJThmbsmk56JemI7d3QZF6MbqCqU9quoMpmZFuALfAb3tt7dkWE47MuY2tZys+iX83vuSCJ
i0346mXwG7P1ajJmzpWxWtCGp5u9wMLxRH307Gp8LL2t+CSfj6YEdsXyxevl/LJa5fAh1GoYUJ0c
zqhZiiE256l6HLs61XHYclVE9qCql1K3NERGyasTzxSq94RuipsNwfXXpvIw8ZCCTHqpmAL1lUCU
Cg9qxxor0UZW4F0aKFyGQa8VCCg7/wg7eobIKNDMxdkWYuhRrjO9N2NRfBi5XX6MaN1fiVza19qG
FVTxjHLlypIZHSH/Gv00rp832hsYGy2QgVtXOuNrWJa1MBPEv+X8Oqsim7gGaN8wlIFGidAnVM8V
1r9ns+2MDzNUIMECYHyvWgRk6iEL4bXf1kCXR2JH5gdYyMsuFync620B3aOXdX3BBq0//HWs0wMd
/fh9zt1hOfJiNTjFWpxyQ63KKQrKVELqGh2/jJfRVK/1EHZviBxcP0YYY5VRwYgtOOLUU3tuFPgd
bjKu24OuWu+ZqaxcbsLS9/q4hJoVXMzNBE1oAz/xYzHWPDuYhWF9K6wNjBFGUKe8z3Vh+LHolLsf
YI06kvxBPQgbnn9B3mVG6ylq62bNWzK6/HDqXhzWn33UkycMjtm0s8+xUpY8OWNe3VIUC3EzTynP
OAXsAuGgmjr96Cx0U1gGwT5y+kyEsdhiw+clOLbbWBaaDy4ylBTNS+db8yWXqndIB71bw+fO75Ng
oFA8NGBF0usQWogdYSV0ggcyNMf9f1pz8+sqppJayhhnw1JxNtW1jhcJsAG+iM7ES+GuxV3WBwiT
eXhAhP41LPy/idp/Ecz9dyO16052n59/GqL9/BP/mqIZ1m/7/GxXImBSQYqzJ3D+a4xmWP5vFkhv
YsFw/zDMdRiW/c8czf2N8S5KSoZrCJ93aezvYzRh/sYszEQphoIJ5j+L6f9gjIaM7k9jNEon+LII
CnZtN86qvyawaPzq7Za9yxkNzyXNlGhueqfcqr3PGIbzrGhLp4gyZCV9MjEdYsvYk940gm7S8F3q
4lQXomViM9tZO293yzrhc7yq2AsPYWxKex4iB5DtD4Zlulqjuc2CidgebLQQ4jq7c1IY4Iw/AA3Z
rT87uKpBB7xkgOpqmxvQcnO4d7CQVkgKZUf1PUJvaRQBhE+Ogc6STw86+Km9Dh0+Beo4M8WbH2UO
XeFuy+bZfUX4VgugcYTW33l+ASBk37mE70XDyXfhuLm/xXU7418PmxW3PahCFlRFw2V5kQlQKUB3
JnNggED/mAKokyc4SEo+ujYjpodwXszpFilM/ZU8PWBy/iJGSvFGmR2VsJe9lw30mThdRA84xGtL
nyowWFlR6VRW/HspEmcyhjFxx3Y4BkYNCsKdg1YdOVKC7tZXHUjDSvWlfwwhrhlncKbs+r4r7VbG
AdeFl+RycvtT4Q4ufS4D2HhyhqlHFj/jeq7qCk/5Grj48KkRru3UMrOY63z90XvpOH86YO7aG0or
07qkrcqeYLMxG6uID/1kOjyWJ0Zv/fLc4+MI0wgEyTZWB3hVunhvzNx2LuxG1sH3AcFv+Rqujpa3
fp+F4yVTMds7zGBF8dkrX9kXzTY494qxRHB0Arl+NKJpGHW0HJdRSSPxYHSunx8c6mKxh1iI9FDo
1q/iPstRtUpgW5RmAzOLSIOyf4N00T7qhsVfQq+nniY+atWR0p3ausLoeecLSsaIdd6IjBKStJ3w
n5gbZqDyfigRTFjeTaUeufxgjmif7WFcUXLcSp9MXqz3c7tM5cGvapb7kMzqvMdXazPHyAcCFE9t
sQVHyyzq8GISwyajyiwYx43jUOtr6BfkZWrcJExMV8NyD3nRhtVNOTNAOypWHs/9bPbXud+k5UVD
Fa9hmwU4AnGoAo7KgraAodF71lsdzIMXadPSP0zVB/YJ7g8fGHMwbO+6dmCsY6Q364eG0Q6sx8Vw
3ZPiht9TjJ0tg5RbyCPgitJNiryrH2poTzpSKdbKKCuk0TFNdxh/QXtKdbRNO3vWBLRTR+44SXkC
xBeAkHV73zjNPf7qM2Yi1tdCmnt1UhOIoGPE0IN9PkrfbxKWvYpfmwhTzOwzE/b0YC7KYLBU1jRz
/FKG4nzp3FweHamXZ2pmnHxGKar7PKf9IVV2HQYs4v2qsIV7DZAp34OVQW1OoVE3tXFVCzsj5TYY
uGMxgFA9WO0OuIIANQbA2nq9RgP36hPHbfYIdAlMbhrMMjiIFM3aU1V35nKislrqm8Iw5zzJ0qrR
kWYlIGLRQIQ8lkbu5q9KrcriB+gr6O3agCGl18Z65ykvy90Ki+C+nCZzhbYrDOMxHDD/8IMbh7lt
g3cL8GF/TjIALmmVNoA9ysCp0PfKtm8PWQEN86hA0vj4AtqiYoxvVXqKlh2UdsZUSI1EMUxWfRSU
EbABe0FplOgmEP0biKz2Eo2KY9/BzR67IxsELM4sGJhxDfDD37V03fsGN3sRidWb/VPH9M8GeJYN
P/zREWeKU75/aebFyg+BVQzBiQbGta6qqaVHshfLyk7zLMLXLU27JydjqHhTLka/XuH50hpOslJ+
jGyMGYpcXfbJukGrExcKLkDJgH7e8ptF9Q70xtrY+Sdj74kvc+/774EzVvPLaFDlkY/XDH2Sriy+
H0H5hjYUERNZ3QLNwz3fUbPqSL6w0d20a2c+Ep42jPi3S68k/HwyzSORBeJD5TYUtLBa/O4AELSy
b80GzMkBDMTYJdKumjxxNt8QHEtai4QSfgMcSGS7833YcocsCniEYKFiZVW424k0DoN9ppdXw3aX
l8iN/Dil+p7hPZIyMvP51JsPF0QUdDEikoClAKjUfpZfOpVmpB3rCtoFIJrGkB8kSII2icNUyppD
oZZQJwy3yfpvYlqDCqLK2DmfHuk6z+S9bXAeNleV9KMh81sOFkJpBv8WMilJZd1SN0zpq2Eyk6V0
mPaXGxCYhJsPQEqpyGy6U1iqNhYmG/dj4kgFuyuqYS+1CZVJqbZY2JV4aDDrTnGPaaE6ADm0rASU
jatvSvDT67lTUjqz8nHmDJc591mMcl/cO0HhQ6yqYNVk55i0tXVyrVwwydvK0b1C/ZLPJ51lQfVa
dUqLkm69LBhRAZtBJhDlcx4Qghiy5J2+F5mxdZfkheN3h+7fr2CZYB4H0zsz9HYNooxPGAH0qnAQ
NY/DJtovZV2utkiAS0KDimx+uf15XaIjqg99SvW/HsIdMX3dkoJOJ5xT518648zUejQwbZwY44Eb
iXQuTWBxfrPO68HhlhvTmAMicA50k6ymo47xNBOpIjRnRg6+ba0uLL65tRRmP2PdMpBotanPeXUz
ziaxhX5+DeTK8N7wx2/jtbJYW90ySFsAgNpGkcqXXti9ezXhvhMwj4F5XcLRmyqaY3oJUFxoH+vI
k51Wd73XGtvTkEpTfSXO2oTgAXBdTzF10Vacb4JJDhca8eLygdwirwcQ4zOZ6aRTppcswdD2O0x6
0q9pyNj8QLie/2SxW73mwfk60RiLP3qfBGtWosNaqrfFHWtGuYT3bJch1FLnAqqeXT1h6MnVe6Wm
5mNoAfmc1R1d5dUKk6s6T80SNkBLOM9yVzW9cmNFkeudVXPX5pdbZjvNRWoES3sG0ExPrw1vOm+h
CZP7ZW1K91E2c/sVu7clnr2GNDu6VWZGp16bfXFG1DUErGXfNnCkiNpMhFrkfG4FS2E81XXN3GoJ
O7cx9nlLIc8CWJB1pCZwsqzhh+UhNzn0Dz/r/f9rff6L+Oa/a33Y27+33/4oH/j5B/7V+QgHlYBr
kqWNQB9y/27O+l0/wH9B1u2EWOp8eqNdsvB73+M6v6EpCLCD+Jjc0ajSev3e+DghnRQyRLR4v7c+
/0nj8xfTjeXvxAUcXEzcMBj96qs0fSJEGdqZsaF77i9bl+Z0hI7cplELmMaPmNfLOuK9D+8IImPz
zDWynsQsZJD84aH9rm34o5bhV+EQ3wraeRQWu7B7lyn9WcmgHAzYI2ldcBMlQ2jGu8fAlp8p6O1/
0A3901faFVp/tK91g9hmKoe4gcVzkBlT8KqS5a1H8t2/PhQoZf69QOPfPWA+pGhEfvax4ldRMxvY
ejRai02+ntSp6iqGImrokrAAANzmak42+hO0CJsbpQyKjoNdi/f//Mn+8Xv45clqZx4BTfM95H5e
3LLgwLIMFe9htaBW/v2X+lUstf8SaSAwUNmMXRCd/fnRci41S9rzPgV6m686nzFa7AWVAc4HBFge
W7Qr2z8ozn4V1O1f02c4wCQA9jnZdb98TRKF6V358chPZnZGfPxyoPTM47EbjRtj3xCmeaHP/v4n
3T+Df1De7KAZlw8Ns7rdZLLrw/78Zbds2NpqLqy4EWpfmc7zVcYavTyQYeGBsCbbywaq3gorcQMS
4J0QIeY5MNFgn/2ajXfmZtSWh8b05JB0kP2ciHSDoE0alefmdU/FVgDnyjt155c1DLq//wH+3aeA
5Bl0SMxcrJ9H1h8/BXUFtRRvvQU1rRJg6gDrn8K6KczItufu699/seDn4/hfodLPx+UghvJCHCIc
Xb+6lDZNiB+stjDuDA2QHqgaS6rGJ6iBBPocjxSWNEIvndqo4yUT/pW/0/do+FxGIgW5536UGR0B
HCAj2ZBa+dRfWQYpodCtJzhXs4sQ5kzxprTJICeHVZee1v2atqyIZ949q9VfWcYUTpHHYTY3RYyC
vA2YQTj0KGnaDz9E30IDda2gvQOmUq0JNFHVuolflFuy2QHkMx/+nDgzVIoYB56j6imbi7a4k53v
LGf9ECyAauVgAYlvK/3Wdmtf04TjtMQcOss89qfMeJRYOj/mxs3RP9itRlFQpYUX24QrJ3uEA72C
NoJPKzPbNnL40NApBAOzzjVQJ+nvkOnJIhODTJRhmhPPyCfsIGIxqgTsefXKmCa8Y91MhEIonf7Z
JRfOv16U6u7danCb0wa0jNO91v4zIfYZWqSiFre+HIevPCbahmARM0kP5KEfZ0IYJKVlCrhy9DP3
++LkADQWCxh1rGp2SB5tBMKX2XtFBr1aUdeX3kXvTvpzFKXeqLI7tviUOjcSBOV3axPLveokwi/N
BvytglAZAJTXOojGbJvupwq6cIKnzf2yjaRdRGjRtsdSIguPe03Ho9m3YS5KO/XIRD94AIbIg6oV
iJJoLYOJ3Y6o9RlGM3ZAom7mOVoY0oTRFowTubTSR+UDOgkcJg/F//Soi8uTrozix1Q6iGeAoVZX
TgpXnTiPKsRJsZmk2oKCFRdDWSxM3TktHrgvWQ8itoJaAjWQzv8LkX6mOnkGmL0L1nAOBWOg9tJZ
N4sqT54dlM9tKoW/5y6Nc9SWCzSyrvPl8whSxibYIHT6M0L8HFq9ufG6o69GtkgO7gNW+owtiJ9t
u4FxH/kYDEduFqDycLst4PiRw1wIKU4zrPfM7VoUTdwyQ9RzkGGPSEkrQAHV1Z82BPv1oCUbRPo0
k/CTcFPTW7+gUzoahqHNeFL+jmEakXrEJQuJMCLQZXq2gZlucWiDMoq51Cb2tIWu/ANlzvheg5m2
rmiaYSP2VetAoihZzqpQGDdZk6fumUCe1bJpy7zlutK99JJW0G2dHAVg/xg0/YTKz055FaYApqaF
l9EP20t3cd3yGdCm6UUTRHwnwVsxhCf0NcF2nfrbYlwLOW/bCxvQUB3afkDd0bfTun5PAWSs59kC
UB/Evb+AEt4E6vUPwYfMicOlHm86dBrzl9FLc3UrJlHlt6ZcXJB4fFAunWxjV1+k2Wzekzxsv7jm
hFVSe1snTwb9Xrw2RdvmoMZSBqcTKbDs18lAmW54BcIXs9967xytA5D11EA/Ewt2J/p8zHMGn6Qv
FA/aS1eo8H7uPLaWoIcTC/EDsQGTFmHKnq2RVybwyakgTpQgDZKsz7wMIOeBjooThEOzc60X17Dz
OyaOy4flzlq9pk3PwATmfJoOb53nSXolrGNVa17nQg1iRCEn3eYytdPBP+u8wmOAoZDztR3b50H0
Fit1KAu3TWXMm5uEcIThucmssIV1nhqNqRJ4M95TPbszsqR1p2uNRND1kZ17YqGhA49/WpyelxBC
qdElKchs9OBQo54GHD75GRRWtkm1GSjykvjLmMj4a/WyuaaG1r71QHJJrvAAGth7142lv7l2xr4C
D7hNY/c4uyxs+Ry13peKKe/THkZ3RTpAfk3PpWlPKyv1ERM4GavoGW1e5eUJ6O0qXgGh4z9V/fPY
2emjk6+K3fCg3GTRljejw2nad8hyKbqTgRHF0m4PY96Pz/m8dVeQzCeAp4H6khrbzMc5I8He9w5S
EBjBsu26zof1huXiO9P9uo4GpJmHFiFDwhhRR9NYF4cxD9XREUjXSSsSST4ZQGQx+NRPaDoVo/HZ
MmkYx8NQBajt+oGJXPk1K9neOnaNYGXOJ/esa+YC0U4YvlZzaDC6ze6RZLqoMWmsgdOl14VeGR/b
7dHFlhqhwPAuDRlkrFu1OnIAVRfeTFyS3vQjWjs0JKwqYwa6C9sJ08OmQGKc7ShmLuOJnh7lAqA7
3o0gqyMn38dyFSbbyezPgE6+DDrvOIr6NXgfG0SLflc3Z0i55/MKzuHXEBHy2cLK4gRxhe9hdYNT
iO6DwYOlt0PvrJ8Atl4QXdQwTgHT7+ldirgeBvGp6o++u5bX5Yr8p/Dt8bIae9vEfoUCeHGsE8v7
DkZM4KcfVrict7aRnlWt+AyW3q1i+MRvQ6WNeALHEfljWZ3mhr1n1JWLGRFe8sJQ1XtJR90/2Zx6
oDR0cG9s2j40CkC37c8oLnvvwOLmktH25+qniJMHthAwXsOsK0+GKF+wLNzh9gGTiYOSlQXPqqrr
6UBYDvNKSQZHnILzjqy6VecpU5dj4eYXY2E9CdY9QNMspkHtMByXcvTPSid1L1hK5TDRERQVhiIO
idoAvYvjmK9pYU8SkUS2naxW2DcYIxA9DJsmpUUsFbB0Jej/q+HNaYf8sRWKTIfAnAbwdASFiYOf
9Xe1t3lHwNnpOVXsE0536wZ1BTeOGNrbwLMuZBGeQbDdd9/dR76ImzJML4REPT2V1ngesOS96DL/
tkA3g6p8vMpFn8WpH0JCbvdjZckzNOaUvlcof/MfVIrBh6+1kTS7Lz/3wLSjBdOXRDiNHn+DAHm+
Ly9Q4WfI6NAyb+SbRHzgxFVOtggjQyc9ODIHwK71o7vYt0wkv5szf2ZqN3HmjiW6LPPH0npHijSW
U4Y5xUxnT0rYIzEazWcalDJxmOdH0nZu8yVTr6s7GueOzu8rOt6KGLkZrbIokNn0RnfPBqOILLm2
iafroz36Ejynn8xkVvE2DYfZW9FSokdcl1FEhTEdqAbT88Il86GrA3Vg/niPgSk7sul4y0YVPNqt
BSIcagtz91ODpzci6PM6dYmn8Pt3J1Q0MMb4aKjyfAoZ0Gb562SnT9vcobgc5GXfMQNHz/velNxv
zCKsaBrSG9YCB6/oh0OL0uyyt2iNUqqeebI+x4ESfFiQpvuDZZ7yinLZTmvI/iVR5mHhGHE4Cv5n
lTnpKStLGOMboOLXbvOnxNy2HybO1gRBQEJeD4Et8qNvWImKVLTJiCq/61nxFf725pj5fMi9+aCN
cLqygWmD1eiuHQriJeKwhzeA8v8ZMnvhoecx5IlEFLUmJjD+eIHxpShXJAKwGc4pVWqINj4hf0i+
Zi481Sh38u1DzIPuI2JcOPbQFwVxUMnirJkNfY/uJ3skF6p9yRcPdJ/vFhABVJM1IWD0nCkzQSXm
d6KySKgo4XsPscU7N8R1gbaPlryZ2oirlEff1oubUJ947TnhbiIA8eDq+TUcfF2cTDaO4Xmv/emG
SXLqHOHDd3cYIfoUindonzHiyy9QjkKGp5lBuymlWM9NpO3Yqn0y3/TP+IQWUj42pjC3PzLLq2vE
PjVoTJj/8gePsfa5IlozGfMt/Ca3ACWwTGcH7jjJLezsMmchcW2Z/LdwXlkbji0j8/NehNbNyJyH
x0hC3FPJThb1T+6Lh2Aj0DG2Dau8MSd2mYlEm8OaprW4CJhDAYYeXfSmWPERUfJTsrzq0fsQ0Bia
qMB1kFL5Cld3MD0cYY2JCnvzC23vY09CQxCHG/mDkbkMpEqINi9VZGY9/6wcFVpRr4z8R59aTMrn
Edtw0o9GP52ybmDR6xH4dm7ZqnvLSMs5kBknvkyhO4kjorfxhZw6KZMVS0Ed+0IyslrCytdxT17V
VVGjBk602BkLS95K3nSuLtbJ1tx88XzcK0XW8KJaomUAHKxcY4ybAySKXqZqqIupfMOaUPKsNtZg
RWqwue43v73LtyF0DtmcAiaGEUwoj+9P9Ztf4oWIcDT0Z5bAv3VOBNDwPRV+8dYsrboPiTp8Czpn
gHXdbxj6OywIB78O3RfUZFPB5n3Qp2q0uoliW/tr3C+My4h7CL0pLvRssc8pwhcnDTmPajcrOXcr
I9OJvUnveewNVGySF5PARLtGuOgP3bdKNQ3HUgZHHj39sF3NHU1BzFaapLVudnDAV4W9qCMybbej
Td6cN7NJ3Sfbaxidk/3gdCyvXAwvVRAiLPNng7zFfN2A07thu3zz5paQFtQ4qP0mD4i3QzrAfYZy
qrgY+SoP9UJ1EDEVMtQJPVvFfbkQJzbl4wz7xQ70R9q43f1mEJvDijOrv6SdGD4VS4TbihBiuMSG
27t7SuHw1JTs/fg6OQkSwxSGZeIaS/2TFa1LapldUTYh9LGTEPDGG969YOMHF8WnMUL04cpNCRPi
Bxp7ZkJT8aMFans/2z1NkDP545hQI+jXQHfs05bAb2mwJ7W1pxHJwvM6ppYfWW3TfjPm2SE9JpPD
g6pXGlRTtx1YdI7a7FDXrfltSHvWwOlmLn48isxzDkvRoRSEZkBJqvWysQxzt+0KQICxJL27Gl9r
FUhCRrTR73aclOWzgnBRHdfKIBa4qeqAhzxtdFVuKqFJ5su8SsIoA/tI68t9gYck82Nb1O6D3egy
iAxK/GdkFA5/LdEctGpTn1tRaNrNdJZ7ZjscCEnqz9Wstuy4kfC60OR51nnjbpl1rPISL4v2IF6d
KiXC7RpNyZTvW4fyi9GFRHj4pZPf+9StFsFPi+wOrl7GPhmGgKySzm5aNpBS0hoZstLfA3sEzQze
Du0iUxfjIchNFlrm6Nc5t4f0q6Pby+XZI4KtQ2vGj0mF3Q73li7gcRfLVo1noO385mTCMr+X0xqy
qVkhrhxklauCF0swPiZrcQLavhA6gUQhGujX1FGTG4bao/eCl7RAeRf7HVfUMatTMbMsTqt/mLv+
hZOGNxBQyc5KYzK5D4D/PCL0Ogc9m82WlRgu80G7fXmO4k2HlNmpczLsGX3LhAKSciUwyzGhge5u
SLrOjpbXG09irIbrMdO5dfz7adxfprR8Xz9pHiFjP0RPv4wui9AdKyzVeSLs7asiYogCHXV2NxPI
TkFm3v3HX26XdjEHF5jFLWufRP5h3l5lgySHxCuSkJzrRKSblSimD2cQcH8Ebmj/wzz4V3ALT50J
tMUIUrB1/4uX2xHo3wvTLUD95en4TqaoDL4QgNlBPcyN7c1fcAy+DwoUlUah/g+Tzn8zVmUys4Og
YK/6zq6a++MP25JtwpiR5cLGIR4F3CMoSDzzZJCx+Q8bk7/8GnelmhAkJcMwgZ37yx5DeWWl5/1L
rXLTx6Gxka+XxDkScLacgbHP/mGZ8W9+tP2HQrIGqhJ8wi+/R3/GeeXuw33MTVzpRJRc8rnnJDaM
9R9+h3/5UmByGS7auNbhJ0LH/PNTtO3Fl3kOuEBkgRf7JlVN69If2Npy/88Ejct6N0FbDmbl/78L
+qr4+C4LzrTvPx3V/+9P/C7Z9H9j8whlngWHG4T7hvB/NpeGZf3mgEiFMLFjxzlDkFP+vroMfnOd
EACaD0cPVz7azP9dXf5m877uiyZ0566zE9L+A80mHybegf/dKIBvRznD3xdCjrb4Vn/+9z8cKwHd
32xNOpaj7TMjNVBjxlyRwJvTodijR4TJhScovhiu+GDRaOVEdYclm3IC49nksWBcaN+8NG2OENtN
1g0tY6Fo0eloJgwn8xVDbGVeIaWiK/M6f37IRUPOFNoSuA1UYgwSDLuQJ5V2BZV3T7+B9LzCMKkC
JT3iCwPj+5rSBeOMyZrLLpfdDuXUy4XJ7c2yZfBxec21te8WRkUQTSNIpVrgfb5QwxovzTTk1pmD
1PApSOvmO5M5/zww0IhGjYGXdulLfJY1HuywJRzcmyZdJFuflo/o0donIrRHI+J+Wr5OVS0uFOmy
5EqUMw1al/rqLSvQssSQ4av5xA7CMQ/p1kqcjkgVfwAjUM+rj4LusoMvdJwXjpqo08wJSbJC3okM
caO+n8wxeOT2KujIGKWLxGhs+YA7z35vx7A/J9moNC8od7p3RvuGjilmjCuyvnpCt8HavazknLUn
uNUM+zY8tpJBS+bgHS9tdckFEkBuncX8tSTw87IaJJgM4gSDvRf0+zu99Mz5O5JQ51iTQHcqeySL
cT9a/83eeS3HjW1p+lXmBXAC3twCSKT3tLpBkBIJ7z2efr5U90SLZLUYdT+nKkJ15IBEYu+91r9+
w46oDWRlteY2oDl7rtAuVfCBTIk8eTOKaK3Nlu6/itAM2fBQ5L2WBNKhQv6iONpkIQNXoSYddWXG
zX9AZLhVEiYs5KGS4qmlrVFs2InFa6tC7bWrlvPe7qYSEz4pJKwZy9OyuWXZNuMx5a/QUYM06ps+
Wi/5pMQSuoS4JXRe14jORMajH4fSIofPl+rmbkQ09qsXp/HsAzAADhSahTQ4KInzlAfYojrJtsjL
kUTaKnlyysXXovztpjb9FQrt4K97XdSXpd8jzm+RNB4FvQg6rOhkJlGkP41EhCapsvLzFIGN0fj6
XpnLLl9PpVDDC0sDXQH21KZH69YGkO8cTbkjSln+SF8n40xfCXLr3ZJ97vEFq2v00LJxl8HfKjxq
WtJNqWemZ2kugETwyCsFWKF1ecB6gAy+Iiv4vgGYiyNCozIhWqnKMKwKZ/MH7C/xFqpn/M4X1/R+
P0k9ect5ZJDB1SXS1NgwfulEb475oWfMQ77Jh6HrPdJrcbZkxDOnDlBdPMK9vKlBIvkW8zLFsw9b
tDOi1K2SBmKrmBn+HX5j2bskohfzGCIiYBGDTnhqcSoW4NoUGfht0xpAK50mF94kDNYTVpK0E+GE
3N4WpUHiPayaS1FP0r7OLePZh4dNjCH4600iXQudx5RxfK+DSiTgeU5hNmpyJpyaikRj25fSzmnV
QAOZynMakEIoJJ0qRpoDR2oF4SWGYIxyXW7JAEuo8GggUn3PXHAMXd/HCHBFOK2QO1OYGppdqd1q
Doc5c2tVL0pPIJrrzprwkFjg3F02G6WW4ne9IUqIpFVdddBm+Qx2rDEVLxbRcy8myVz0W9qsIZkK
TXE2XFSFkLHKPomaS98y//bawiy7E2W3ikKUffps6klU4zEz0XsZ7Cvmolcb32tnlS4LK6QKtVGI
PbJTmU39BOe53ujNMLF2UAQep64SD9BBSW414Zvm9myZ0avfle1zPwJK2T5yI+RKQUHaFljbLf9w
EH+a/SQYCzRMVnWJZDmp3TgU54c07cWnDK5lCd20s4orTgBEQbPQkpKMg6FVpmMmtOnkpSAUpF/K
Rta5xHNJs3cLz4Q6CxPlWPsCdmOOUgT49sDcz6Ozgh1FwcysiUJ3bhjQO2nTx9Nu1vwJ3VxTl4RV
58Qik+Aj/2gKnpUrtERjbAxBLB/gh+cVgZbUU54iQCy3k6IyEWgqfXuLY5prKYNELCBFzxrDn2jf
RkNcG8HQqV5Rp43bGDCT1yUi9Oca4v/ZT6dI3NLQ5pIbNhHuF6ZvyndTTP7yCgSv3U8TzcQpn82h
pgVDMhaMGI/Dsc0588QsAZNEujRedGiP8ObEXiZvLcwH39xKki6PRwO/C3EtGmNk9U6HM/CRCPB6
8EJE6iIQaNKcBL7I1NF7trSpjGPfDaOm65aCVPSr38XK/+ebwTejafjf67b9S92EL2n6f9bNjXjW
fCjgbn/0v51rDOk/NHmaoaqkJGC8+j/ONbr4H+IakNQQ7SMy94Xe9t/lm6T+h4xqajOTWBXO3VvR
9/+YZ/9BJkNTRT6JTFUIx+fflG8fexfknRgAQzuja2GfolvjFv5skwYpS7NBjLJLPYr1jRYEn9+8
wpxRSL6Cd/3HA/oHbhl3/Uep+F9XY9PGdgsNEqXi7W7+KBX1OBhG9oDsYkTAKdlZnoPjoDBGZVUU
ShjZVJfRf72f/yv16x+uidGPTp8kGphnirdf/+OaWeyHcpeNyaWfjCMrpliN7bgsAXPFvjCWkZxs
I9KJ//5B/+GxYjWH/OjmHmp+eay93ltdIaXpRZ61edW35hqA5LEVzC14trT4+8Uk7bP7kIo/Knou
Lnh7rvIX5z5DgemeivrFOmocu5qrRK6Z/IL9f4tqbOJfaAjtPH/qgqsUH+PuYLZHJV9pqFd8qgFX
BgOTXiyQd9/twl8mgZbF/Vg9ht1J7Ndt/66oazNedKTLhl4a36nNUQ+3qQlQuIjAb0KnzpZm8zwj
Ms0DRgC1I991NXN1V93F59+jw18TTP3+GuaH9BYp+6wLyxnnYXPpA5IZCPDPonox0ZI27LuVfIv3
PLeisExCtzNW0ZISSQAqEUyAtYvprzEu2qB/R6EN4eOIP9AL0+RMa0mh30TP6mPyyogsEU6z9jMV
sn2EErOMONtOgFGOmr2Z4vNkXjXzpYqZYIHD5uVZrl6rOHEbDshSfuv9H0SJUTfYAbiUsu6LHClM
Sqvw5M9n6OpN6IlkEt4G7mOtOcL0xPljS8qjEG3rcaPrM1OV0rakrVhuqKqaUx5B47ZpjYogcALL
410ISrdOtqrvGsNzJzi6SkC8GxVrI//mnfzEgWT18ZYQ2ARfDqIAINAnn7YqDuogg/53GfDGcXSd
6kttJt+dsP/gRWBYgpoW16GhQgkvVHdFS0zw31/VL+uCxQDrDPtPCWt5Aqs+LkamVm2STLp6ac2X
lpRNpx2a2dHLgSkQmsV/Bcz8/sCaxAbJskd49ZUFSUncFXOtX9LOuvdvgayG3pVO3se7sSbk/e+f
7ctGQ5ONvN7kiqx7k335w0bjYxckdMqY3o04GduEHCGiM+6JoF0TBb/Vreh+IgHxG6Kn9LH75jNy
VXSXePxhrIOV5ieEZvKDXES5k9zVk/bcGisEBeY9UnUsNEwMUqW4meEV6eMCZfnKwF0z6MrwLsr6
M3guNC88N9YZBP/FGJE/P8aXvz+U3y7Q/4MOcH8YRKPzlHnjDAnfvk/feHSrnci7tK55uTe6Jd82
/VxrrjTZtSBCRagxV1OykjyGcAMaCReUIMRD/Q3S5WTRHtg9KMGVcHjBib1sX2+lTbUm1nMJn62r
3RDntD0UEfoofiOTfP6cBBbW2zBeCxu+vbDRPRGGlk3BK/wSds2mWNFC6YfmNbgyC9zWP9INw5Sl
v8AqxSCnHgMUWyJw86J9A0r+3oi/Pg3c6oBsSAT6fAAGpWhqU5VYV/N+mBzlJ11jLNPHO3rNCNXx
341tcZ8y6z+lWx7EmNm+6Ja1d5sXMxd6qHx4tU51LffDNn4rXvkcBiX1d2/Vb5fiv93n7a3749Cs
A3EYZpq0a7wud+rEDMbBKsYrtsVKWGGUUb0zEFKeksPs+ef+STrmu2nTLQzb9w+JvPRDx9+Ha2sV
IFu5KGssZ6bIi4qV1REw7AoVQ08m5e6c7GIcl8b7NnSZRAyYW9CKNaSKA9vYt8GKbayMrb8eTtJ5
vNxyqg3sYPiNLtN9Kv6qW6Y6JkhHddzOGG6hSC9Ok/8iFs9te6GyV/DReEoPvl146qpcxudyXxzl
xCmu9R6GiPf3t/13MNzn54aCQBHxf0Ytfavo/nxuCfTvDOaaeY0exI10lNbzMd41h+xg2dpKeFQf
GMGdkSDDj07oskdba+25gZbnCbhftc7wIxsXae7QjTfjuh5OyBxTgWR10DWHP5ci9TUJv/JmbRnC
KECNPxDK4U7x0tQcv0TP7FQYwwAq7OKtlrj5D84dw1wI4aYqWXRe+qO6CptubT7GP/RHad8fMk84
cfBgZBOfadEzE4qmHV07SE/q1erXwC2sh6pYIX9GkynES7KwYfal8KBaG5Tlu/S939loX58iHEvI
5CD4nz20J0atcsZpdvX3MKYeug1Ze/e+U7rpriIYflwIIkRNPJ8cPSc83M72+rrz0m2+jZaVa52L
9biQPdUT4Zw+TniY74vV379o+LV8k3/eowbUT0gIW5rBgEND+P7hmy7VAmdHv5rOKeLEbFlIG3iZ
WNDrrMcgldn/twnj2sZaZME6CDZltE6Ns96f43wtWht92Dbls2rdm+2maSD+7DVYNoo7+auYFOKf
iJExs2iLTfs+HUPfRaWqnNE+1kyiwZh+JUiOXoJT+S4jZi7ug+nJrI/SuODXmQOnkw3xcRocs1tg
WDGA8OAXWLiRfJ0LF8ecadgU8UHJFmBnPpr50IuCVYu1vsIDllh2lnJMAdTEeyOTnCk+zMm+rJYh
PB524+YYxRD58kOLU1mHT4yc3+vKwbLcmzVO98bNV+3SEBfxhUlp99pItqJfk24by16RnHthqU+v
DDltPV/lM1pcIL/KUBYJjno13pYpY1KVm1GBaE1QhoHcYHyN2CMVzeEVzaEDifG8aiHOaa4Od3Bg
mFobuwzrp/DUd3sgRa83icq5k/PRzmKe1vAvSxnwdSCa21JXbmNF9dNS9zO50WdcxS+52mJCM8Zr
X58IzEYRiWTN+Obk+Fw4aRo8fAZxGt0gh+rn4kKEua5jh1xfAtP8BVSEtjBJYlusjJDjUv7Ga/c2
OPj4diNHwh0CSRLtIYlvt1//Y/9vI1FvkAkF11jP4ItK1ezCq/2p6Oqtzt+gORWdyFjnfa/sgooQ
7wEe5BzUK6s0NjUczm8e9j/ckEIvRaNKaXWbM9Be/3lDAlrSCFcn8UL+wWM9hJpH4XiTX+8CYiux
FfCX+KTdD0J2thLhEFUGbj5FRjcing1ykv5lI0uFR1nDTJSqy6AZVz7eDnvTGGRE8l78Gsb03Dmh
CiNOhydozZKAEBraJY9Y+6bau20qHzYdDT9xg/LBoKFVmcl9vOwIv9Awi068YMbdLMSkEZEEB40z
wmT5pqn8XM3iak+RQpWCZIQH/zkqUwhSsungs17aqhWYUCza0UDbPIchneUPRYl1N5HUb85PSuUv
n1BnXfEPn5PL/j4a/njxxloulbos5UuSbKDFZfE6VH9ZqeIkxQEUWY1XnXUwgpccoyYFs6p4ZlMQ
D6a416wEA49nrbpT24tfPuTiaRy3+XidSsQLrxXhu+F4DdPd0L5G+lZtd1TLSb5N5pU5rfJqP6FT
ELBlgOQV0sQ1dqRmzlNmuG3WO/HaqFYJ4atqQ4dnHuca0f0KA8axPBsRq/6Ud3tNh172LOK1WqnC
oZpX6rRPhPeCnmOWNegnEQRCz+DoVZ/04NJZF6N4qAw6oZXBjZhHGAey8jMtHqCTF+MB3fSgrzjj
euOMZsnStnXmSvm7ha1A3ex062gyDiszV0ghvvV2n+IDZ8/CwhIeUTfI80EOL3TYhu76fCZ0Aomw
kdU3v1tq/QsGeLlyjqq7lPZWbzcxtqIDnpfTOuZZodsSa9cQdhG6ljIzF7XpuwpOSnhh/wwLwTHz
F0xw7VD70YQRQh671Jcp1ljg5c05n2h2VjgwFtq6xNtAXdM/68Zd392F/NaI6KdauUI0Hs2HzvIk
ZSErKzCKyKdxvu3VDUl1MdO3zd/P7S+n9i2bCTqAqaNxZJz96dSuonwIDM1XL2EUoAya9MwpS7NF
xqGUqNqF2okkkun/ftEv1TRe9tB0DbRFIqJKqoWPyzaEWdmNuaggLviFRydZQw4MJJFkeLNgiPaO
PA53aHW82UmelXYTKBs/X0r+Xq0e2sxjQ2nGZ8H0UmOfjXsscRBI2ol2xv2i0s6T9APGuKqiLfF0
isZ6g6QRkk6tb6b41KjxbfZmR9MGG/OeeegGUVeOu809Vd188n1Ht85W3y3gXg+KqwXQ+z3Zd0XB
QZU+w1UsxU0ubsbmLcg9VUMSusCPVF+KPDtxY537ZH+YcUYYjlitFOgntRTvC5jpUre7hSoZmBjW
D4ayCXoIqsdU8fC8yKNvgtvkG8L6aXM0OIhv2l44CyB+n3oWs6nKYMoV+RIpmyS6dVT9jgjzk79A
yfaOS1exh21bP6l4fHYwwuyAQd908784i/MGvzPby2hJR2NfhrtUfb39H8wByLd78HXMJGAP2fha
y4pdYH1AxX6dDlCtY2Mf5vtjAdaWOKjxqZrVtcrZrExvY98uEuWpM3kEBT/sinGdSaWHxZaV/rCi
lynGBJsvwPGL5RRdw2gBI194LU9SszcEVwq2AYGy+oM/3UMNQ9qA2+T0EqhnpexplPbqvBT0Y4mv
J3UA40AnG9gQ6uM0vZjdzipEGqYLRm300bvexWXcby+iAGaHlKPb5NBKq9ENNNRBbq0vQ8XOgruG
VDC/e5WiwY2h3mr1nWhNt0c20Q92CZ6e/NxeprmO6eEjWw8crCpsFIDTg7Tr5H2lMBS1dfGgRpf6
ZXAD6YT0qIRuZwr7FOJtUB01/+DHgxv1S63+pbC3hShUxlXUossdtF1enxrtQQpQDGC/KJfHql28
aEnoaN0rkYS7Ds/kUOEvHJFUja+x5GYQzhFnVVlpN3PoSQUEZrRelWe0P6UIJwWffZ2JYnFrhfx6
Oc3yQq/ZM5MJZ7m7rNz403pMXIaucKm7U6BMdqa/lukvTbnDQgPjzXGpIVKIqJkxtcAIh7OAMt8r
TPueL3OZ/3iQX4XSC+dl5nsiSoiLcN+JrvQrQEJN81J5BE1YhWMli3rcJ+GS86A/t4dxpgX2ela5
y0GTLsP1FHs+rigiXLAMxclmSt3yvk22wKoeAhbYiyoHj63gceHuynRJ0GhALOMiaPYRNG/D01eW
S/RD5YTPzFUh7m4trzgkL8IJd8UMA+3LuOjWwwoKa3PswFL1NSLz8BL+CPD4FGxxVV0RP/bnSeUs
c6J1uY0fGdb6Dsa5qqs+5t9E/v6Ob/hY2mAkhi5bucUK0UF/wokKavkssXL5gmaLSWVUiljY9g4N
YmhDhorcTrIWBLbJLFBwrSDtXKuwtqkOsBNV+iFUpXtMW3aNmHxzZnyphcEPsWkh5lrSLBUW1Mfd
26rqLBL8brzEIYPhgKmzm+R99G8rSj66QhdhGMQkkv/+6YxQ2sjH8XcSL3FEVVFq3YMYiidVvCno
5hcMo09DbH2zZ+Lc8XnPBKsEtCQs7vbkmSF8/GyMiRHJxJN0YaweQQww3ExcAURFMzuBV+Uu+Peo
LHRplaMzEZYh7ynTXPZYUPhybb4h0Xxl+ynbG2TRpVtDugRx4UCiNbBKGvtDpLFnbKfwrdMZy79J
2ZOBCVf62nenCuPY+CHv32d8FBVQLEeqHRygKuwzWzeJ3U5zqDklUHjbqDzegRj62eTUDMfHRUEl
FW+ieo3qYxxcuUMq4LBicDth6TJ5CNONCazsaQ5JBVsAjRWFyLlZ0Ew64IUu0NVS8ianWvReswgO
5tn/Ubz798l7+QR91i22zFH4fUyNvGqhL/rn5DF7lZ6rrbSWf0xngR+10+A7SLVNkTGKPRQu/+bB
aoayO196YTXla8XYjcM5X5rKqsxe++TnlO1HeSv2ntDvxfiIo7yAu7XE9CsqV712jaudWDxlbl7t
WOCz7EXVRkq2FiBOsE6jVa54VrIcR/x/aG9sEQvNgAUt3lXPCXLY5wmYG84ueCdUYFQOoEajbTxH
r3+vamh0v748qNbhPN4QkK/dyNSadJBpN19waFeq1agz3t6pSC5Gz7dg5nv8vKpjLImwSrbF0uHF
Vn9YFTyIRV/e5cZrVxzA4k1cySisJ5Szyx4vqXARzp6Gyx/tW2wHpdNcsLJ7gpdeHBqH4hqEACOa
a+svBsmNs4V89K/TE2z2ZPIwB9fO6lP/IL2Hl/yBICnlHOzKFTe0qfahB/vEsX6khFxg0L7zj3Bu
F9zjOn8oX7SHfll4uMsLxPpe2e7ftdrGjO+mD9PdSHI7lG7c4Co8GisMP0VIVa6x0tcl/CvpTj/q
XrkJ0Zo7KS7ri2bdvoMEcnBKdvOs7RNuba/stQV0mkW2TJa623jBTrc5TBzRqxd0MJBLAGhYULGj
/ABrEa/+zr8TkRPx7H6Jv+R1sIzBeGIHcVW1LzbDQVn1K/0XzIV+UXjyq/wYbyfE8+cc6POuGmxW
3MxwaxHPbpIshmmjgaFKizlficys+l+lcZ769aRcw3JeauPOCr24cfi1SEWkC/HANi7ic/6Y7PVn
tAIdX8k+u6/galWAzwv+xXhfF1YIpEcJggyeAg46mqpwBi43rDDd64Wt2e+LQQSte2qmzQCGyf7+
2q+MpZkhFQC1J/JpGWGFd05aR7offmlv/V7GARbPZP4m086YUSYLECShX9WEqiJp670yWTY329pD
ku5F9I2qy28uEgdqfviGeBfhAAmbY+yaE/4AuDdtfMut460ieZqE5H8tSZ5ZbMLhnACxBiu9e1cj
6qkr5iplv4qqZaPuC99RmuNAaxIv2tblJzsYxeWyKFwYQJyWqH4TAm1TlyHiwNSC8R2TyG+6iK8Q
iI4mXZJBm2SVEtf6VN9il5ShpczmS9YZHZx6VrgfjVjL9cw7wsTYtMlFqne63J3gWJtaBvuP/zmZ
qAHxKsk3J/YXRIrb4dggkwfuKYmynw7sWqlHBMyhdJGerNyaFlCSmbAWjDVG85tzilHfl61Gh7kO
0RRWKKY7n9EIMcVBP5HK+YJqflVtusO4Gx7kRexZi+HE0sCkeMYBJNx04x3yVChzEhDxvXxSId7Y
5gmUPO5PcYIZr2sK9CN0wl5kocty5GiJa635c76fRNvRXrLMQUGH1ic1SJxwwTIb3u2TbCyy9pg2
ztAvsLbigOqwR8e+jbastcVT/H5b6MfpuetXSnwXqAdCdRDGiafpVG7l53pFUOGuXcybYBktrUuy
FBbtdjph170EW33k9x3Z3h/yl2FXHmRvYF9SDirmuvHB4JX0XezYNcRd9WaKlm2yn9vTmOwzlftw
1dMYOyC+anXbDn2F8RcpxGeJI0dyVIPvxhlOwv1tb9yLp5sz14+CMvxePDFfE5+Ud4E9Mt2CExuB
7T/Ps8schoaIPUY/KRfd1d3CIVnBm3fUtx6eAi6Gwd78jieRiIHDff5qxU7ZONxvcj+w7ky7euNB
37aa1bzRn8IL1LXorrijFRI25Zlk5vCth8KILOWXdRoElG2OMNj8fPNKugKKFvQizMa692KR76tj
9ARssjEP3cZa6Zf4LeB8Hjb1Lr3Tfk4beZ+8WgrAsW2cAIX5URg38b2CMzeOLx0ttN1KW025LdVZ
36X9ufG3ZnMYCFTxkmKT9qtp3I39uWtPkboPVA9rSlxMBcUtJVz82HTYHtxUWFoNOSouon/EhjCN
b6qiyVFLR/8BYK1jmkyyTeNoMW+LnTySzHBjFgi2vpjaU9ntZXk1dZ48XWR1nzSIbZ2Gz53vhG6f
tkeh9Z1E21vRQxlssKowvsF1/2HNMqmAhKTIMrxt8RMDwOwUpDxjO1/mOSuPEKbzbZ9JOFD2o7q4
+cL96z3Cwj6LkC2wD+yDPw+nY9xCYnw/k4sPoOy0kcmOWVebQkx+TaagfwcSf0EAAHeoOTB0kCR8
is1PkLwVl0qPgV9yiRu/xCkke9XkvDspBqEpU/sTDws/muiSwrYg1R3GRTiSqZLnHKk6x1WbyWBP
DaP6SVi2PfY0JXlHnhU0P/9eOn3+GnjyoEE3dP3mN4Ya52PVXY2dGLdxFl3KmahQoe54TXW9dWl2
nBm/l/XfLyd9xnJv1zMRcaAagQZB3NnH6yUQmecSl4OLGc3DNkV/OMa+6SWIBd0omn9WOh3VRF40
drQzg5bQNDyg4dwp1LTe9jU9I58HB3b07ysdxwtgvdLYlRiD/v1OrS9PRrrxJ2BRcKrwbLRPT6bJ
BHxoamW+yj86ridhJWOnd8JRXWpXf2lusgXKb5bNNdgUb8ojWz1D0ehHevMTAK8lk8bT45NaePCB
gWtSCBDdIQNwwZYh8pLEpSTRfFcG+pEizv9rpx5UjFEvWbwNpG3uO1q1pcrDGz2u7Xxi4OTB7+3n
Bd7+dpiupdbraooIj9GnNVBfu4Qd5TLg7VnwLwPlfrwgOhlMgEJk2vKfCkFfr8ViOlcZQy67h3nQ
2CAZvQJE4sCBRRxvch49tux+cKwwYY2dEMcAikAN8ek3j1i6jSb+bLShFZo3QQidJrISdASfXgZd
MoBfU7x7ynpH5h1iJYyGnDTkoCyFkQy4Qn9BP4sJQ0J1lYlHVfLfY/ita4Yip2++8C83oyka5zpx
otjekZf88WZohUOdJZtfEfZLTHHSo6oOPfqHnyTEULXeT32xiofR+maruP29Hx8C11VN8EIGuCK2
YR+vmytlZpGJkl97S/DIlIFKPRJxfVONZJgIAWYRZ/n3j/r11WZ0BT2XhokJx29u6YcJlkqIkaRU
2RWnn35RG1tI2gRWVVTzcfZdEPQ/XOy2kEhRhX+DKcQnNGEMRg3LEY3nGldPEUECNt5Ob4XU3U/E
IXzzSn0uzvjrARGgNlAO3o6VT5WgUiki4HYwXP05AXJD9eCKuGd885X9Piw+fWeaBY7OaIhUR/M3
ve2P0VCsKmMjYURwNfeAbkCv9ngXxvYA539m+VP0kd0F8Lwy05PWuIG40Kh3ILTm9120xpM4Di+C
dSzHbaktYn9ZWJqjpV6qLeTMLdtFN7pDdVDqu7Jxib6QmuUouJa6QozfRp7mb1tpYdAoWttAhbm/
qGcMlReWxojald5pJ5laj5RKrYMpTHSX3UkPqMcxbVFIRzxQe/Hr6UOC8B5PkHAhQTun+oTAjRMQ
I8P0UCiLNlqN2QFbdfxeaOIRHJiC00O9qTAkXATGMt622Ur0l8mw7Pf5svvmIX85KTgj+EeBfAwX
DKbex3WhikIWRqnYXcWE/BC9PzLjg/kvj07f1k9o048hcP7fF8YXXiLRmOS5Mmomt5KX9Xfx/8cX
mxvhkKeaLl6ZSca0gaM7ZRiuo2KD29UTDI/wEkioH1e50AYLnKu/Gy9//dgGbZUCRVtDRGf8Ppb+
uAMxmINw0Mb8mgrqQxphSVeroe/EFbrsNpZlNy7eO8xzvvnkX1cpWzB8TISVGJPiufnxaTfEptVk
DNfXSa+bTWsiRUbwHZJNJwXCN/jiPzxlXASJd2ALgicIz+zjxYRW7HD2L7jYYF4rUVo1aI0YCbyH
w6kQ8PARpI4oEosRUloW3xSC/3B1mKeKIVN+UJoZ5icQteC8D7Exqq9CLlrMLGa3z4M9bgeVq0XR
ftoNJH0xBAwemMw9/f0F+/qY0X4TaC5ruizSr366tqxGZdCbeX3FA2lbNTJ9jWixX6AWQsny7T7F
c/y4TXE1YDHcZm+s/s9ANjF8SPEqrblCrWhXAFlDux4F7JU6WX9Q5BBDshzzbklJzG9epy9cUCjg
fEq+YoBcWCmK/PErDvk0hlAyAcuyCZJbTcAefOi8u3atsMXPhVUsM5IeW0PAjly5+bNU5kKN1roV
QMEsUxF1kOgZg6pfG+bsf/8aPjl1migfdA39Kqc9g33Sej8d9uTgCJBxA/EyVQRRY2T+jiNe46GJ
wv0sYbpPMWBAXWeUaeHnQV9NE12Fj22EAaWmZqrXYp2wyHTKvVK5YLSAgg6DZrJnv7nVL28MdFWL
4hxfbsWkUv90pz0RUPqY6+XVKuFvzw0TE6usJMeXk5+Ed7bffHFfDtAbJxsZLS+oJFGafdoHrKZr
SAkwiium7QqUcngrJHOm36xB7VbZfXgzSTSEQgNuwyAAJu6nzZ1QR6XAjjFCfLVhrplZ8rMijZcm
nNdhFRU7XYWtFuCwRSNSlVtd4z4sIVX2Y6cffTGwToVvJZ4/Q+8ZDQ25ZTIcSi1StokEpqDPT6qZ
MdqtY/1ohQK8obmTvBnHL4i8Qui/WkEorLkN0FJAYTkdD1algXbneEdgNgzbQKRQaVVhIyR+cbGy
3EUvdYsPnvHcJq3pfEs+8wmpOs/GArsI6wKtYNLa4mRU7XRoo2/K06+dE48MGiL6GI4nDqdP30wT
YXaL3D6+zm0WOwHGzU4vYhts4KTpiDOQXxS3/qbrkhOb+R1LYLBb0XoTW3GfEBSijGr/qJJ+8tvp
pZYtoiWgBn9zasufkXiERdCQyNC91WFYVn9a+BVWC52FGg7vLSFaKkOvHKW2EBZB38rYHvA6dT5m
T1WZ2wzIoZ623QozKl5otcXiBCDgFOTPWZlmm9mKdpnRt+sEnWuUNs2OVJst+cry6u/bwZczl1cQ
JYB1O3YRBeifSnCly2t0hUN/Y3RZS4WXYsdsjUQ4qOumNRR2ao6d+++vyQZ5qzcMSEa/n+Mf5/wg
azB00YNf5Lj9OafNGzGrj2RqrjPT5xBk7iWIoff3a0q/NVQf1x31Phe7celw/Ph8IiSKUst62o6X
PHKVfK+rV4O0eml8wCo1qIm1k540EnOTbVttMh3ODtxMfOHwqCTR0BmqahGh5w7Q85D7JaLJiMzG
VejUkBfbt2iUYIaKIb/iL9nlrzoWNYWyrQH80P7I/bG/xR+oKwJop+wij4cedk+ZrPzp1KauMS1y
zKYUGqGHJq2cvrzPpNehWjSM7zqMTy3PCt+h/aYhyKBOul1lZ+q9XqzMx1x3h/xJUbYDQhvJhiXV
nDRz0U1MwiD8MCbVF1h8Eutmd+O7UF4S0PGscvNxnRh7Vcfm9t4Hv9Mf1VRdmMkRHaRdXyYwM0TL
gVPjM6EdptKdMNB5Ztdl4BVpa9/wjBvNlL9qkeSIKzjOIUIupfKbbfnrKUAwAMtKxgID9uXnYjgV
p2Hq0FuyySgwJ0bATT86BNBqi6FPvnk12YO/bM9cjpWA0wYBXfznx9M70rJMJOZkuKAsHeRzgWnB
fGwavjyxcjTU2OQHmtqTYb5Y5d7nSyz8a9g+hd2mUZ4V9U1S38YBiKskWO0tFfahb1fzQk0eyRCH
84Z9qi8yg7mXzPtp6khbeQwIvmiJv7V83YsYkxHn2+LsPEKq6OGMDAQodJch3BfyMjCfOuLLJzJB
GnymcETt+YaaDucu/K7aquR9fsSHEJ9nW0PNQyS3M+Xg6iApY9Ou+1BYKANiVNL0cKoc/i97Z7Ic
N7Jl23+pOa6hb6bRRzBIBluRmsBIUULn6Bydw7/+Lahe2UtR90l25zXJQWZKiAgA7n7O2XvtgdbJ
RFOOxnLRb2bwzYJZWgS7KSBfpJ/pSZpkbzH/G0qCC53vlveRGQ0JkpfoRVFMSXxfBkL+im5B8tLW
JegH/kL62ZL/amNhmsiZTf1nVDHw0khL6dhNCgbc46v3FevARC9ervLnEbGSWNvhnWzu8+LDZXhc
gMRu1DEktydKHqPkLpOvtX9vophJX2q0O/5VG1HpYihC6Fbm9zEfxo2OUU0O0SvyKWTMaiMc1BNL
aN7egFeHLp1OdHsMYS0/1+x56xh+U7Smz8IcbXiyf1gP2MeZgFsu4q7ibONUIAubD5xuh+bOuGMq
OL47V6oEUbfJ9mReu3I7sSL0KxcZB/0a1GvADVHysUnCzQjfJ/vZiLZ1smUWBP5onDZDsU2cdQt3
ddgH+UFU+4jaOD5lyBinr1FHS/JoB8d23uVyNy1uPPKjlHHOf/5rNd/2EhE6/rhOfTHTmXncK5By
xRwXFe6UboLn6QN7OuO8IdxjLmRAK+3HqDhhva/sU0IsZHgU+mswvmmezBDzSshxY5lVD+m2YB3j
OWEqGpHqsnWIlldX6OEXXC/hH+NZGg8FyqjiSE2m7BOxaKFzLodt3tz4CEWq7r1Y5skkwHTHyrpz
+fBG8zFad6N4iNVDzrCx87aYRUJ5JL+JUeFTlV5X8Y1j7e1kn5YnN9nH+bkYTrk4tcNS3jv6gDqy
0rdWdeVbm8rdld79PH3ByOeMTwNU8eNQ387hXrm7JnuUBdbAe2u4DAz+4y82r4dWRy/aRuEZIXvp
HezqEDEiRQZ18hlI1n9pNC10mU/nPGzBbHOLCs7iuPfb6bXua9A0471mAJihLRV5vwqqft7NlvkA
B3c66tafbt2+hc9dJucKMtsmjuJ0n5p0UdrBpi9M0iYvAoq5tuD4G4xODxyjRMdQxoxQVkM0PoZ5
9djHy/zWrrciIPEH2zovLWKtvkzVvlVY872xMXdjxzYlIrNYe+mXqHcgDgYlaemIFxxKEL8FrUdK
8AS/EMAZ0qy/7MG/HX05E+E4XOpAqPeYAn9dW40GBKmVGuLBjs3p4qcjaOtqY7vxuNKjxWY8YmYJ
k3c1dN3KhDjxt+r7t3vCB1j8gYv3cam+lw/4j5MH+OAx0J4nHije3DOYV7oB867p3R9Zh3Sw7yGj
C0lzWM5qWkOs/8A0zsyp4UH/82+x3P1fTiPLJyE72Gb8EwWIfn79JJMm60zkY/mghfmaeJq9e6bi
qjnq7n37BipP8h8fT5dL+g68KiS3lH+fCvCKbMBO2y6tT5CYmxC8xLovgm9OE4WX0k0wTgz20Zdg
dMO6i7exK2+lsh8dNsNTG0J+Iev4KbElf4z4HY5A1bjuwdpF9vdAsWnhflZ/+ZV+qrp+/ZlwGcBb
IpWByYn5+UhN0kFWzFlbIIPj+RitKt2PyrTX5LCNG2vK+m0jRr2yE8olH7UuZObk0iOxSBg3kskE
TTqJrD3k9GFvD5AC2478wgGYXxJ3/s4DR74Pg8UDA3Z7q0mH3ndW4x/mGtVVmmbf5irozrMFs3sm
FPfPz4D72zMAAI5WLSJoFxtH8Omo0c0NrERXFw8A2lD9ht3jbOaHP19jIUx9etB+vcinux4nXgEA
JEZI08G6zHRQ7jJLNuho+AcQ/Q2JUPbO9wWtWGKwt34XvbTDbaVEs8sDU+4EFbc12bcqxB80jUi+
mDqBJoavpokE5RDLzqDwLpW+i7nPCA+Nm2BLaAxiKTfcXedvR/nf3+KlmW7TxSK9G/X4p7e4yUj1
Aopj3Ps9wqY6SPW2NUeaA2EyHdOGogX4FYjcs6eW9m6SSGy1gNMIZg//cgt/tvA/PaBMLnzEkssI
gyr11/e4j9x4pkwy7odW7L3eGfeQtLKtod1j7YGZtuxm3mlUeW7hgbmfndso6zkk4JPYwrYhRJEc
hH0e/E3I+G8/mLUgHgA9mA6Qil8/WNVMVS6kNO7baNbrPpnuHd1CthRiw9qG+bcCITPEG7UAWsrU
uDLpI6yDGZXUaAAOdYz0oS7Vy18ex99qZMYulMa8ydw3ivlP9aYkUDqfkyZ5EHFY3WjqWd+BtCXC
6UpXhL7Gkdw0RZislatAs/J/rf2u8a88smFy40rVZ4cpqWtWxiHp+pKzgv+jitJ5R/4M6D98ET8/
8P9yVf5rafD//7Eq+++yBLn1T5rK8gf+L0zF+5fpBCZkO9pkHn44NvL/jvHy/kUH3ccjFzgLYOCn
Ze1/Yrz4Q7Ty2HYXDS9Dd1ai/4GpBP+i2sLBRbfUY/bBw/ofsPB+3VoxSiFgxhHKRYAyIkRYlt1/
bPIadVbjgH3DXBAnKGk6H7vJqneJodtkrkI1T2NCfbNU1R3/8RNd/vu1/2do169r7c8r86vYy5rk
0d/7eST8x5UBrBY5dIxs3XVlCV07Nc331u/jgNN+MyOVnvyoPw6glb935UBKw58v/6m9v1zfofeM
gpnilVwh59PC2C8cKwBfaNuDANOBzol/XYd+V+/rTkVP/WyJ7649V0jSCoRaWd8g0O870/3LOWs5
x/2/RfHn52CiTUMNPTMT5c+7djM12NYNJupFGbscUOOZ6qKIc+O6dwgb24y1py5//u7LcvbpkoFN
dpxNx58Z9ufuDqHKom1nTiF5rr0r0ynSF9cZptOQEnX6l9/59weMEYrNTNemS4gz+tMD1inirNGO
FJy4BTrnplNecRT9iAe6z/AnSJWZzU2gO/P9P/+SVBLcZwxUEZyZX59sAFrBTAYJMgsic/wbOBGE
AzvKwOljJLQo/ny1f/M1eY95f1CVcLnPzIhmwMo5F065LpTvXY25YscaLZOpbP5RSis6FstP/edr
Lj/dp9sIUokigRYMc8Dg0xOstDn4gvE8nibPfPesmpuXs1785TK/v6gu9QfecUhu7Nq/PS0z6Uyq
kEiVhfCuGEh95O7QDzut8F4T77oj4YKuhJiq6i9LxO/Pqcs0KiCs1OdjE2b46y2snI4ChQzT9USa
NSSMAqdeTEDChyZiS/7lDlr2bz8nN47LIEBg7WUc9uvVAtC+APIAE465mz8HY4lLiPDiYW9Z2dBt
VeO7jNVFipM7HxxjXk19z1CIAYjBgJfEa04GgGj+8rF+/w3wmLBK0oulDUtx/OunKkIzqft4xqmQ
ts58BYV8Xlc9ybzXWZZGf1mL/t3FKK8iFgYgAZzSfr2YnsHqwLNnTWwmj96ume2JSkjTVedOzet/
+vQumxudIbTBPFWfacc+q13Og4RQOhtopueMAQjGatDO//k6vz++AaBqx0dgx12levj1OzEGUHVW
JcwMwLle5zPGUz0RxyB0C58EOFXyzTRU+ViCmc//cu3f13Y8lFySooyFFmnLp2sTI9yrhu+YBja7
25ABgLEhoCZrKOh2cT00NlvPn7/v76sCA3qXUon1CKLP55emtcgwqGJcoqmt1cXQQjyz8v7tLP/b
ekcoKXZndi3WBoSSy3//x+49BLkma8UF0SUt4xISkXuNGcjFxTgwaXPD5sHi5b3981f7JARjr2QB
QuRBUb7wKyhsfr1qLY3RcEZFYJKI0ojkqSQ8iBJbGbpAHR4MocloH4tQTFvy3nigZuEnHxnY/UNn
jjo6krlWOGTp5pb+y63+pHXns3GjAaigVyQl/vfzjFMXEQ0sY4as2dT70DZzShXfSxAi2pBhgipA
CKOq9BKXSQSfQlfHLh8TXmNdfM8C0s7XnvJaZPDO8LcC5+f288tWQf8GbQxNjWWN891PP9yoMh2S
xEJtY+XhF9mP5VfgmBbDDsRVdzqvDPM6EwYPJudEjoGWppuxxXAYrCoOiF+8gMBheyAIYxPRgj8F
QTxNW1cOQbLphFTzhqkzS3Lh2XCbZD6MNIijyYU0xo+FOqapig+SlKmqme2MejersJ92pM9BPGsM
lwOg28xLIytR5jWT7PA7Kt9KHcDK5vkOp6uYdo1NIw8zqR0FW5v4k1MyR1BEk+Xdkiap2PhwFB8C
Bey9klZ2MZ242pFOvcSPQPH7FlgCYsk0lQL3YpniQOY3iUnaGdWlJtgJoLBywis7cUlLG5uR01cP
yLN4JR1d3WSmo/rtn5/oz4sTqzrneMQXALHhyH7usSlRKOhX9MWNG9ovZbV2xNbd1P7wl0Vh2S14
N/7xCLiQfcIQIjotRWS1oftpHczVIPtIEpeJuMRP3wxQ0XiEKAI74uZw16407MglhSTbajNv+k3e
O5c4k8zQzHjsVl0vnbOvEu/Gh5dXbRI/Si+60ztRpGdGe8bKRREMARvuxZo9Lb7XRanbjcOLhz2q
JD1OV6XAZ1uSDENCBc36PvtKzophrEiIxDM1EeRTN1jBM9WYb1M3HyDW5C+mLBKoKnExPWQuGpwV
R61wFfJrIqttEFp0s0VeFSiLu2VJzHZw+11SOYPm0mpmp+csK5D6h7Uv93lvxvQuyVQnrW2InRPr
AcE4lYuHPw6CSmPJKyZA1lMY3E2NxAIlkL8UhkkOVGrAF4gjo232RgE7IE1ntXMDT9Yra7D0FyfB
deo2jn7jpuNi6HCIbNpUiQ6ZFCw0bL4T1HBDlOMj6wkTAj10a+LogFX3c35njQ0TAZg2JJkhGzSw
xOrQOJklBJzcE91dbM7NfesGdMHstPzuosJA75C2HfAv4SHLT5pc7eMhuWXyhadZihCYq9l10Q/Z
WMh7G8PwXuKxUvO6tjS2g8xRhA46HcZkGajhYuLpvLO8URzRZGXnqsV/ZPTOzpdRuJOOcq748c2b
anblunEBK2WIDRyA2l4vtyCY3f4AaOp7Gs9fjTxlrNoP0I4lT9R9ShjLqh6GlnCPbBmWT5bzStqo
dZiiEOGsiJ+9arIv0rTAM2v7w8qTaptnYci4VBsWM8x5nHeRpCm/AvBtX8+ln1+VpefdN5E1yZUe
Er/HlAmTlovJH2oOAHLUBofi/RgSbnoj4uYbkh06pF0Iis2eZlqkJSgAF6QyOT6O9dxMBep6EvXs
XZM35p2dM6rKTU9tyJlxCIjX3+SEGX3wcqaJI7bTpnCG+0CgxyTus93HSNcLmJSq3oMtpiXDg8i8
0I46PFcDv2BuGP62M4z+hNSgL7dVXIA0yDIZPFqg2lM77pMTRYsg8s50IERWWbe3Qc/nW93P4kuH
HYJfskAJSkZKwjZiuIwsRT1cSm2Ye6EmkLqWq6+TwVcnymyflztjyocxrs7lQ+zg/+nFtGoHBn+w
jmXuPedUqSCMbIh0BhBvFavtxD5OVmtkrewFs+GDxaPDOVjeVo+R90G+kG7XZd1bAv9fpW6buiNa
TZPVRnAiEtLEm/Q2E8xmdaEkLGcoAKOyjFtbppda9A3qJEZ7o5c+VfSsjkGUPDRt394Nc5t9pNCH
j1UtznnfPUaZl2z80uYx9d4apd+gQQtGelUxfuW0w+iBzU0Z47tUrfuSzzrgeYZqoDQD13Es71WU
3BozkloT0MmXnDm1p4JpXSQZhPEPWWVPYRJ9pJOl1jqcT7OZXLNIJatgwDxFp7vVFvNQv622qnNf
k4RJh/DsW8voCI7xaP9W+skJyBkrTXWV+Oq6SpgfWj6gK8Ny9t5c/FhCMJvQfo285t1Ms6fIm3Bt
+TWkBljkRAKpN8YfmBWLZv7G+e5eOfoxBNe9Mzr6H7a1oA2aBo9DBeEo7/CI8owJhuajtO5JT4V4
x8Z7rks8wFYDkm9UQEvqPNmkvnUr3Jk7pEeFVD85c/wUq1jUtHka32YMNhs3Ze9iliwnOrGMGLiC
6Z2Un5obO5zgLJQYsNLKWLeJA4fFikjJaWPEQ04TUAs5B1KLDcQ6OMkmf89Rh0m+JCZK8Z4MKHRX
gk6m7fAOhVV9W8w4K6FMchLOvodp6h45vXlE+bY2jIKc2XnBwaNZ5aWhPnrh9S9eb1WnmPfs7NaM
gNyq2FkN0+NJGQShNQh/OwvlsWGrB9eQODLL6smcxytN1tdWRkuRkWB4sz2QfYyMOU1c625kJNPS
rtMW4/yJdC5hl1ej1b1URUwKFY1+qNi4a91h27s0i2j1RWvPU84mkVm6bUYcWSIQT0So1SWGMJMb
UwaP7ZJNWHXDU95bO8NL7gTnLwhljiJ/C+dmHn5L/Hlcs8YmZ6P1GM0YKYnHSbYZbVbEqgpmLH9J
Cdqx8zaRXSTXedN8s1N5IlkwPDGQrFdKVD9CAwIZ185+UB5ipxOxuQ3nOv3oY11dSYGRktGaeCBA
SzxBf+Om2CnpfI0BzqVBQ9sPVsoIqNiRVrHn1LxvJjK9eSa+24Qr8tRR+Q/dnF1nZRUeZTPjnXYP
1jQ+lFVz7ofmvupU/oIC444AVuy5KfZjuwm/WTMxMnUqnKMepU1zac4JFcQiZ7VyGwvU58Ro3WhW
53vZYgb3atQFk9r7Pu60Wl07LSYer3Gf6oLiIoxAz7QJhkiwgIZ31jjfyANmoRvGG9stboqgeYw1
XEkMJOGhmMYftcajXTfzOU2Yh8mqOo/24K2mJEXYbpjw6yNUrYwdnSviTRn72uRD1J0PwcK217aY
zmGX7NsShi6njOAYd+rOqXj6dxY/JE5LbnjZvwbJiKVakcrEgtOuDFBvN2YylSumi3j5qgq2afmN
yoYcZtlNpBjY9bCRdOF4FrWLmCqYb1osxr2M9NYZolcWcGw0mf4aj1kGTSBhE3f8nHOKkZytzDav
XSZOhFN76zrUw91U8lDSuiBpsYCmlGYxmbYjg2Kpe2OT1nO8ruIckg7UJ7PYpyGseBchFuEu9whH
2Mk9fM6yKd8mgq3Xha4+TOInSQhNo1049CsSKmFwuAhlOnR6FedoAH3xI2Pzsy9ymjILWqWMmrdk
sq7GJFK3DNGGAyn1mN0d4H3GbHwZGz+7FuUcrIcmxlwA3sSiwSDK4miKxzhIDvE0L7qardtaV0z5
roM0Z8Qt2Y2ramCMCUOxLZAy9rGzHUX7kY3pNz/Ijsny26a+fvRM0kfIiw8WyWax7khnBa9Cr0ra
wtoUaYPHUxNqkWZ7wt/ynSftS0i6pWc+tJ5LVG/b7X3HeI6p2qZ8WFu2e+GksTMjRAVuQWC7437Y
YiRttb7SkJ6lSbCqMRTYcj1jl2DmH4PwQlf5iSy8jxzhhdd7WzpHWxcKC0ndD5NX3uqOwDVdFq+B
1Ez1p6c6zFi62WG72tq6I0CC3pbFDlTBhf6p2KlhrLF8ONO6dYCHxhU5LNbA7cCksKmrvCMqGPRN
j02rSlnfnRgP+5Itl1XOPvVGwEGTfGjbbisNcC8h/TREDsuBx6ifzT70V4Eyz8Iw7+0kuHFL2k2+
AhZR9/lWmEV/AhMoeKTQBtUiuTJcAldqT/MD9QYjcPJzvmZ0e7ZxgXqFrcDbqGi+zHN+pcPqTNbC
eDNW9bcAXNU6mEAu1CEnck7TX8KyvQThVN0O2k+BfcI+MDGiBQQnStvIDs4cG08ZVckjStb3BYU8
AfEbzfaetJ5HLyaMt6NBqHxUCUE4UoY6lG5B8NWMcok5aiGvBotSx9HXWWjjXmET4Ig9vtLrfhv6
ENOuhAfgV+GjP1n2KrUAPlZC75VWmHdL57FIwgfSvwLaGu0d85u7IEE8ZNoeorJaExxsnGTf2Ai3
BuLanOBeCTJ2CUSJ4Wg2F6PIxLpj6EtvNjhySNvPudftIvDbDD08grs9gm9jQm672m93jFvu6jZ/
LyRa/9lIb+sGu4/uFUQMeFE/XEvclUQ9rhR9pJXpN8+daRN/iMytdqY7q4lc8GWz82RYiGjtqccn
FydEGVqdOo2Tvu0Dr98YdjLuCIIsCbjDubIK0/YtL4ezLZrrjA3s1GoDdhpVz4b9CloIvcDimudO
XwFdfiXQlAlxObPOcRzRLKHnIMrqeFNa8DHjtP5m9IU6kYCCAifNQCHFt1WXnaYRzUhT5tG+qeHn
FnNgbBHVFVBUcA1aYWojb7JgRNrA6vLFbJZLZJpRXj63ujsEIfamlJUF7WSwnUtMyMLDA0ffY6OH
6qkuje/aa8OLmXQpcIV2PtVBa+/KjNusasvYCn/CwjG2O7MgrHiy9wyGjFcihe21vzily4A3KJzi
fSWMC1nI4MXnZyTJz3WU4aOfE5hDxLbPJPr2cKQ65ZzrvrurB6bXdgP9RC/2KvIZi7mCKtZwyCnK
9H6Igsc6V+7a0/LSmt7LXEW30eAchtK0jjLkZzJCBCFimLZ50j252niysta8asP6bgqT+9aqYSjA
yCh09mqO7d6peO/IJT+PArQXGvkTFNKT1gqCUnOtTELCGyoYtupd2ivWqDrYuYPcT0pt6WOgZ+vJ
dUy66ib0ahvudFjNZ1t647Ydo2NWxneYaZP1SJo6HZP4GDXlzimnZ7IXwk0irK3CbGaoIqRStn70
jVreXRLfU5MU80AEDcAT/FqIHmPbpGatRyekRrWLetPm0+QTKSPlgHN8ip4oGPuHiFA4sW5No4AN
qJpFKkkGCElTKF30jUdafXHvE+5SIw6PREcQwJhet51R3KHYgkdXjyx+huw4MrZO5tzYQtZ0s7JF
mk8sNwdNQu7tDzo53rMxluqAbHq66R0/6feWCtQzsVfNLXIJgFGmlRmCVO3BvsQNHKWNtMbYP9aO
ENves4twwyuFPNLspmHbDNZjPaYDHDGvDx79pk8vpGAkmyGZb7UdP0bhfIeE23wnGwXvbfjGetes
8/ndkfp2CjDNZq2dn/xkFuz1KWK3HTqo/lXxA/GEoaGMYpS1CVnpd55dQn+hn2V0FAt5eh0byaNy
F8cgn1spcR9TPAs9XOCX39EIRr4qSbYqI+9WEUavyGLOr22FWWGNqCd+99K8AILXbOs8ADVRm+uY
8M/N3LrvrQwBSNjxdBQMiVnb68nlD4EjMA2e3bUn2WXklJy0kyfbChH3bV3hvR7GL0T81KuuNYdH
GdivVdg8B0FGE07AmYFpH7znyjOoOWLshUmuSbPAMpEH6Ze08EAMWtIcDyVryUqAVBNzKB4IBH6x
S15Yno3aWxV8J9eoHVwNPYSEMW/BTNRVH9I4AJ2WJG3qbNJRThvSGw9BNx4Nh3SfwbntdU36tLJj
0Aree13k9T7JZiibjVGO50EN1Rt1WfLeEvx7EU3R7pDDiPukIVJcZ2qdzT2oHTlN9zQoN3MSQmLx
9UWNaKWMJUa9HnzWs9xasDNpjmo28R54wd86qS4Zp/nbKpLohcOoBg1TKRAXBIHRZGOw8zD3Uh/Z
FnGbsLE+NiU1ntA6vwTBMJ8CHX3RiDlOxBQAe4Nuxn24ql3QKWkQ6WfDR/WoObR1264LzSdRU9EP
aZFiUOzLp0jTQPCz0nuwkoSv4FupXjHuO6q+jYCT+9MFc3/6DZaJ/80bvfF5EB6Ait59bi0zvEqz
UtzmicE53FP5tQjjkaMEU/RVthiCW/BO0WwjUx0H6K4eJtMJ4GtqMcTv1Lc86K65LUzQJvnGmFls
pNfcTW09vTULFo83ZleqqKXX5qZXjEeqrWyb8jhWPeTvWpSHbIybQ91445Oj5hicaOS/2FZvb1sO
0WuOUtbOjUoLKYE9bIuoLLawWbYZraGV2xLp7iyRSqOaffyrzNjNWT/4CzGhtp3ipM1u3PECEhTr
ReMq8DjIyLB7mebpR+5Uuzl0gDJyVlyLwba3Weo4G1HPXb6fx9avHxJpLnlLti+v+4aYpJXjjOaT
68XsC3aTAdiO8leaJCgDJ99U6yWG9MrOlLnHx0P/zJgB8vbDBYc1nTHPF8exIK6jR3tPephU4240
m+4wNx7osHKyJMu7MI717Oc3svSbU5a4sEjqFFFP7TvJmoy15CEwQXNU+XA2SgzDvuOJV9Fn6WvV
5R7wx24CGIhJ6c1OCwk0IHK+A+KwGBI4akQTlsk3gpJT8lC62N0yRydpN5ed9a1ZOs3USy1uzHjg
oMK7k7hrZac5D+TsReFq5izIcVHNje/sACmONJAQD2JI7ZQL6AVSYFUREeDyQB5mKelUGHSteb8n
D2Rdn0dvpCriMoXCmEacuMOkiU8gx2R9HOM+rehS09s9WVjh3e99P428vf1AZrdf6kp+zfk7pxcn
kuwFVtE7yXtkk3B1NjWSs+NUDl2yNRkrPHdl/3Mq4bPaDR2vFwiXsDHBTHF6I4q1oJFiDaa1b1ty
0o7sFX5NCeQn2YNZuv57Uib+paXgTw7Bz3GCJBkuP3I8nV0OFFV3GMysCe/EyCHvhEI2cHZxv0Rb
1H3Zf6l9wUNVFQjKDmpUDrrnWaEvoBESGPkptRXy0XQeHPwLnY3Q6zTJWZQ3KE3VhbBwNO/OYDqH
dBxhckovjamv6DvSz5blbL6XbWmusWmE9ffeNjr3dh4hYm9zr3Q9RmUeUTptMhlqBxtpaA+05THF
KPKdjS3DyyXqPjQNOj0jcWEnJ8PJts3pqm6kYW8ot/dETuMZUHRkw/a9DIK9Y0/7aGru1VRML3VO
+zmyvgHDplHY3cqi2Y2y8+kLNyw3kdUeRlrMd5p26ybsUuuKu/2acqpNgbKHMAS3RTDpV0gg6C/p
Rs4dNJ5C07uj4qLfsJ0nKp9eTT6BAjRcliIe2k/dBJSaX2U6SThlvsHYKOmsHVV8XK5GRxfrRH5k
UXggQPurlfT+Te2PeBgitUtGWJ/8EfeBlnnx6ESD92xaJGUOnnoPe7g5eaqDQ8tpe0sJlSKCbu3g
VPNZV5g1Qm4xbcptJ52Kfl0xRpHYu2Zf+3eTEGGwySMk04mS/rzv3BGOE9ZaLJSNTwrveQjM6j1x
J0I2ijwb3VPbTaVDr2EZt+5QlubTIe8yCnrXK2S4qdKeuqAOHMoT6sZhoLsjMCLUxLGfszaf623b
EJS8TmWTVdhZWj8g6M1AS1lXdlXueGDCDrgrQuGroOwM7xaxcOAfyFgkFM81kBjElfaKa2tMTNTu
jenUR24vJGlrtG29gc3D5w6CFtkYahWmsKg5kmlXt71d3HFiVskjIXnCORcKtfXOHw3+ObMKhajW
66jfOE0HUglB41m6UdzvVBWRUpR6bmOyuoRAS2tZ1HgmLD07DwW5q9ZV1CMHPZgZYaiHsPSKBqbq
z2ViDPOh/Dr6fptd3M7Jy+uiZayzITG1awDcNgkM9sgvTeM68hs7O/A3Qy2KZSqurB76ee/I9jZx
JRWWHRSQ5+qSLdEtulueYd3vJK4C/B4IFSYw0FW0daQipCky0u5QGpSBQtDeuBRmIw/oyKZl5vPc
wtEIsTl1kNwmppcJ584bnVTZkVkcbGz9hS2VIosD+FUrCRZk8e6vMte/qsZQHMo08vfIFRblB/DG
yvH6fWnDY051SuqGId211UacjSoXTW9n4OVZhu+zYq619vzB+RjC3NgxM49f4sruwGI1bvpSEkA4
7boJ5Q5VvpT5gRY0Z8tR9jM4W6CGlZ/xLHid016JwKERlAo/uinVrA724ujTQwSnWXsVCvi6mPMN
zzIn97KrCCBlrLIbcI29KFlEPOZOWH1rjWLeDtI7J3FRvKvEmu8MK7Lvxi6bsv0UQj0KMJ4ftWk+
DHaF5scz4eCo0qeRI4KMnlcH0BUr085IBvuUsUS0J2JCjb09iO8CP9imiOL2wZa4K9Y05Fy+yawn
yj/5FZ/A9JAyPvlaQNXemCLqNn0FNIjMS2GtTFIz9XbGer+tZtpbWpruQXdOdqqsWF0CKtVLwHO3
Jvzui1tpG1Y4NoB3QReBwVnQ2xsmHPNTwaD1OS2cGkJf8OJMNHYIrQu3pYLbHJNHqbZFOF9KGZus
DDUmcuz116GUAc36PrwtomEi34t29sqcRcF0sivGo4x6sScgM3qfBtGD+pvqszVV3Y0T4yAL6FBS
feNG9dNltWvTZ8uMnaugGd5lYQuSecNjkMXqPKvW37Bj9DdRD+EaeVHDhEk2bzB2snhjtfa8LWS1
9EgJ0K1JN06crfDaONt4geO+D0aaDGsjqlqLgKaSJ6yY/PmtDYp8IozNsCn78+wSMbh7Sd25f5lE
yDbhmHcGf9O1Y2n/dnCYDHHAqPTJZHIcQc/Qxc3EUQRyXTV+uFgP7iqdEgopsTUR92AwSpmCAw0F
ula4wmkUWbnnpkD2tfOatjrEgReCLqrn6qZzE/MgcazSuUTpqNfWkBf7MjfF1keoA+HO1OnXNPaB
pKW1Ga965tqMYBsoHW5IikzZKPrEKSxHo7CvdErPEPm4TZuktKf11Hgm3f0pQf0tw3BjY8h/AChD
OYB6c89AMmKol8b2PhU2NXtgkEaeTJXeaddsrxNjlO8B7KqbvBi/D1jJAci1+khNk6yDOu6x3BLP
fKxK0Nutz0HUK+DoWxm9rFib3t5tpww4HFG0d8oOptema0DGxWM7X2MJ9e6R7nPykI34P8ydV48r
SZqe/8pg76MRaSINoBUgkklbLJavU3WTKHfSexv56/WwZ6SdmcVKmjsBA0x3n1OGZGbk9702WJbS
uwXAoZioCvcjvX7sb8m2kwNWBDk/oAkRT9op+/sWVozxNaGeNqmRR/gy3dJqar12hrpubqGyDpHi
SlzNc+USjoYCwKvS/OC3I92x6RDuh9QFoUv8TerJ6sgte8jKeHlDTQeqHYE9ytRp74UddjRgVWTg
RF2aPQ7WZPyalBndquzaB0DcBDiOY17M2X/JnCu+ahRFuhsUub2yQluAHC8mkNov2O06c58li0V7
UzbcLfWA37TIQ67/2P+xprD7LrLyh8LYad02w/AxpqZ721R2Q+jdgALV7QZ+DpweZDe5N1Dia28y
acRFDXzUbrf1cmMkZURt7Ubs57AcD8qJFtBSdTTNia4mN6nXfqXfOjKJA4Qkz0WRfakemUlFvJeh
a2w0pbyhfJmOo3FBLxiaeEIl+WUpwqCi34riOt8IkW9KXdZrcJX5JmMbx6w5xw9A4eVplvnDyOQ8
ekWCh6NjnRADdCR5Uf6xmiUXq9KszFEhdHzq2ibZ+uMYndB59HwQnIn+5PMALsCwcAA9LuQ1bDIO
0WDkIl7nU4eUSl7zb+0nV6afBXqxLUFU0QZCMGD2Mp57I9sDtafHwtfvlGOT1M178yOqa5iwNSX2
2rH0M+ZI7Lx1MiEZLDrS7FbJ7MVHsRT+a1iEBYClqxO+wiCH3R6LjpTTkMVgmHiSrRpVihPFh0Da
4ySe5q7uj+Yw6VPE43nVxgS5+6BpgPBzd+kaD0DJzds1NHF88jLKB2OEmrdeTlKsDeysbU/uwBRZ
Qli71qVnofzzR0lGTlE/JZJ+ooxDNSjzQm0rnoJbezHTQAv6M2qwl3NkOGDBsgASTIxubXSuf+pL
zKSxitSDDF0qe+kcflYhS2wBUvlLOOKgtThWepDmZkyr6gYUG7tr+54MqrgbBuWfHGL0jqahjH3T
iu459Gzj1DaSpP2oab4Bj+UpEU1EcS7FC6GFq1lEqbyg8BJhwHkG6wBNBulDFpMik29fa0SE+HmY
Gasl4Qa1skDnpb81TaFw2maqv6OvSNxSWl6dIhb/p1rU3l2I4jTIDbAwLGEkuo86rx6kWX94Vlfe
dDmPw213TTNz68oJElvjtZ51/+n3sPw5omq81Q7Hc2GenJnV66yBuR+iKYYZXooIK9QI1HsUI1Dj
dWSEAarGIKRHGa+vO+/ATIyjO+ViFYe8AsIVhlU6gWxuM0IcjnQJ+1dzofaOGK7JnWcme9ecNPOe
u9p/pHCYRN20LuZN7HadhskUFZmYBmdAkveBRq62L1zdB2gTuNsS1bavYcuICfbhYZ0Z5Uj4F8id
PM2tsI8RmIq5tobGfbYjU/6OCQHZ9y0z2ahjWz7XyunuJ9smOzShM6At3fa49Mtr2njkY7Ni3dNa
0R6L0KkeRKGpGaPK3To4bkPpH2IBIg8myDECFUY2eznrM9B+HigWQ7kagfGrQ+6UnPLOGBng11E7
Ul/WR+2apEX5Z4Jh+aWtMsbjay7hc9z02W8rC304FcGzwPNgGvpectl0/phyyScVUad1laRPOKuw
LKOKMz2ifhvFDGx0px6v/o4DjZktVwsaMPbGCcmva2y7fnHBExaEnA4Ic6aH6o7wi9h7KiZOP0ej
jFuHwvIuDYAeSc+L0RovNpoKhqfUiY5eSTQhG7lj4R4GaJB1QXLgHFdQHvY8EnQWj7Wh8Y4P0Y/s
0xFelJKYuo6zo2mVxqfVTc2x9xfOB0UOEHm6RLn6cIBRPpakAgicysvySSCmByMP950pzrEpSW6y
zJ1vrVlmW7cWUw01eN2S7erb9qZDL+k4a/z0XLnDW8JFDpo4J+Y6qWL6NhLSIJrZzlhs6ppcXVRX
Jc0PqM4CRGicekzbeyMkKSYx6eCFV0pxzZl0YRhRgYPf0UXFa3IEKdSCbLfRcb+A8ZJt25S7Tqkp
iIeyO+NmbddtnknoKywKSLKvNfCoW9JW+dtYt8XBZGlYW7P35eM53EyIKXdFY/SvqTAibPthRORb
37R74CiCaUOEECy7YqVxMN/xfqMjQo93yuaUJPVyqsYtXl61zWINeLzwIYm4J3AUFkOcfLkUTzQL
y3LjFJNn8IflebGN5c7zawtUXkdiOXKuwtG6sMdMUIBe8KP0v9ANw8XnYRrs00MXlczo/JkMOg5p
COSikSBmSFRYSKL96FhWu1GSQOIIYckW+I9kznKyHyZoxi0+A/gh10aENav3kTQ1yo2YgtaZqdw9
G1b/aymTaW9Ydc7g4JHNUXai/mUN2JS5zm33V6sEWkG3JbG+DxV1PPJaSM7QRx8dlz6hM5JajLG7
jy0gzS7XYKBDWS2HBAD2/yq6/E+SS1Q6jqSKCluuiwacP/87kXRVDb09ku3wVzn94mGUXk+Fg70e
YB5Rj82IwJl13Tp7NzyQctZ/QNa7EMF912KQ8dmC91MY5lyxc4nAldNwvvNhJJnG0rnMVktvDeam
zvtY/BS9hpzJhqqY/uoL+JeMfU9Vwf/+2/VrvhBNtAmZs38az/7j387JV1t11e/+//i3dj/V7Ufx
0/3zX/qH79z99z//OPqpNh/9xz/8S4Asodf3w0+rH346dp3/ZX+7/s3/1z/8y8+f3+VJ1z///m9f
1VD21++GSKf8excfCWx/p+e9fv+/fd31Bfz7vz3m1fiRJR//6Uv+6vwzzT9wk7iGlA5pwtRq883+
6vwznD8862pnt5XtXo2diHH/5vyz/T8w/nn8N9O0MOYpvug/nH+Y3w3iXTAR8jXyX6pR5wv/2Spg
8m08fgVsS+w9/I7/eH3yzMTWk9f017SFGb/B27okyPpylIEYDUCy2myhkyLfSYgXBD3+9lIkcURk
bdxxqPYTfnNiin04p7XITW+3hFb6rsekPIST2bxVUz/QRWT4v6IinF+KFKVoK5Fp1Jz+hUJe3c11
8bSIVu2m0Z/XmtzjH3SB6Wm0MaVN7rhcy1U2pTdGNwUi0L2ktydw27H8IhYuIcxnHl/qsYNsaJS4
D+te3NTsIXAUbtdska0Xe1PybNCN0x7tvkQo/jLyGrLoPad0JkntryktuaXuYhsKMCzuUcg1gbKK
8bBQU+cMk/1dR1bxaHfJfJnkkEAHVsT3u7WhPiM9mg/ELC73bho7v0otM85QzyyI5vD1vkgn5z7N
I+fgj9e6Mkn4OMGk/bEmyY5IHc6vGeRODqm3x90OGV/nzpYqWyfwh6rZ41MJf/mjad+GLAJrIme6
YiZGk8l2W2hYFyDw5bZc0ueBJ11C0S7PxsChdfDGaurpxLa6bKuRuJrBjmIIyi7chZROOJ36MjKF
vH0y5rvSVfN5tIryJswATUJbgA7ayZ1n1camt+S85ZGZ3k+Z/2Im9OTOLUfnUHS8hJwIFSdiWKtC
4mNqg6mtKJDJtPa3wIdySGCUV3jhn4QShITHtE4MFV32rnLKm9kkfl9BHr5OS0kUi4OionE65zlN
1FsjI3VHuHi4Fo0Lyx7FNRm7yYz1XzMWemVn73TZfMHa4rTXBa4OtVAVFyMrskiN+xiKF6erdUSw
eXvvCAa2yaL7YPT737Vv0subw9xeCngK2qqq/jzzewWiGbqNUy7ytMyKrITK7vMHL0J9NI9jsXez
qNyNCznPWrM4jf3cvxiTO73MI2/ciKbx1eqWZyXz8STdIjqNZdcc63IYt5RKUyuFtaqur0F2jSlZ
NQkzqRVo29qczekYThXhAlZsv9cAtbsuppYB3Fael7iZA+p2lt1YNWZgaye8pJXXnEmjgC/om5TY
OZHObyVswV4Z+QAT69osjEzDm7HXr5IvWS9zglq4sNCFdIRB7kNNnSDLHTR/gwal9WeHRPHMr15K
e9HrrGVqK71CB+bCThyBNRwHnwh0gdcjaJMkfIaV5YpOO30yR7PZZlgKvnr4SNB9A2VTGxlM0lZ7
CAlTJ5BFeeWxZYw4GLK1tlGavU1uz+Dfl9e1vZEBZDBCXcXOLevJ/+bq+fCvhV7dMg/wrLRXWB2h
1qkuafuYbLDPeil3sT3zT7KKtmhi3hcPEiqQmhQhPQkgNJMKnmJsmlPhRj7CsIyWYBdVGBl9DrEM
tssJlDEFsoNCzqL5fyySZDxKF31fDEEcmMk4npRhF6fQtNPmqoh+ctKpOVkRAxd5AphkPKGB3tjt
D8NkUv9V1ea+nAb7gyBjKEaLOGN/ZpLPja7eqjhvTjgbzUeRQCbSW3ljLtVZeU7yhn+D3oHsTSQd
2oIqM29dW9Q3cRzFB5FFj4vGHFA7ziUuyXz1XARvObc0Sp/ZWs3TOGwgMQuyO7x+02q6FoUAmTer
ik+wmrIb5BgeFQa2+2lnWj/PHf5bpH3uY8kugOhKRqcwDEkbHib04TyIbtrCt7kn+ggpleb0repR
HrQj7yIj/UzMPQtRF2jX3IrBfo8onmAf3ziVScl15m7nuvnErXbNN4+nG31d4uOmYB0rRSIezD5b
LjgKYEVr65CJKVCuXwf+iPRB9hGVSgl6wLg1wu1YT+2hzc2OvPvpVWSQ2ZI+v0Sla7QP0M1IbCk8
SO/wZq2UQRWdhdOIiHSzPAyOisH3ShNDRfdoe8lFG8616XE0GVSz4nbIxHg3DUn0KsO+DgZTvAPJ
sa5EyrsbCmrYWqekgy78VSqippBV7VsU/cfJptrB9o545PpHd0m3BkAU2kL34PbNto8ErIrPP4U6
0nUgIyfZRJpSQxi342z5v600vUNQQrtaA2qr5wgFeESVvDEZt2nS1EfbSZqNWyj0q623fPUjlKvX
cZ+mCE2AuZpV5KjsRmSyj1dm6KhVYVF2hxzsd2tmb3E9RrA4hfkkyjbaymsrKWTZT2JT5E3yULwf
7TDfLwAFb4mTeDcdy1wgsE7DmdsnAtO8oAJZzFcDZxXTvjqi25wPqUe7VbRkzY1HQwQUJeqEAvrR
MlDHUY7pxIi6zKvxyl1uDcR+lyFHaU1okhFU5kgC5jIxvYaRAcYGxQEWYA9y69SxsWIni3/7yFef
FYP+PrenaecuNKaC0byjdLJ2kYzcg9NN7NZx+3uMczK1YgDP1exX3iMd1jZoj5Lrrkmik2Bl23W9
29EF50ZADyJUDw3SqdvIH2qsi467ivpS7zTo7oPqUUFPJK0fh6UPzwWe6G3TDPVhARw5xQaNeyKZ
SNyYOorE21Q8yxHxmKqmaYvekacdYQrgzjKxl2c/Sq5KD6/ufmxPA834ujE3bUPhjMtz4jML0WG6
orePPtk61DqI/iVdhuEuRfe7YgievssaYyH9qHZ0Ar6OzkWK5MoRPXjyeOMSWb61CxiaQUpa9mRz
kL2utwggNnYaP2JEpHZ7snljeWQfcmkVN9BXIzy3PQchiPWq5c2nNCZ3nAAlXHiZU632DUMWWmMT
ejT3ovdOLIx63sH0/NNs6pNDGWZmi63TyC16+LVVk3qdyfBq/jw0ablv/fQ0EFK4RkWIIUxY0Hlp
flY1xe+Rto7VCCwqnJlIyNwitmvIEYSSldt05Q6HDIGeYX0PT+3eDxhZt+gdqi3yqC8hxSGsZ9Jt
yxXwyZ2GIyOOyKgIEKXExE2jtznrrEDN1Rl5wa0XgWp1Qp96RdhBxYUMjNy+GtlyHv/s6qbxyJFt
t9ITWk4sA2HRf/iZNtciG2GUMFcZFFC6EgpO2IdcL4DeZIY1vv8VUyGyiVMuYu6RbQIidW3F8BFX
R8GQTZ+NeO/rkoY0Mzbms8ejbGPBra9aXz9orR68sN066M5WJMRb2zxFZDFkz2NE0aqT0zkTexY/
i6krqk6ezutdUl58ogqpYVW7LqL5QFdFu047kLFeS7rXovEbeGfaWBPGGnmNx7aoptEk0kU0ovsr
qywOwgy/KnIzlXPU5nDGLsTAbxlpIGTx0Ia0x7TjyWoo5kLShz0EcZXEvbSKXZ6PuUFjrhWbq9oP
F5QRyc6OjKdMuHuoGLAE9olLGPeYaObTHPcj+s7CCSY3fultmtLl8I7K/rHq8++xjX6HRNNMRDjF
ZQZ5O7a7NmFi0Zm2NpZK4MmQeOEpLW4QoV7rRxl+h3G40cj/Noa8pt4hbxyo5mxipNXdxHyd8+Gv
nEx5jz6fNxvBuK4dK4PSf42tWqxqw2hesAhvx5hQTJztK1LkoFyIO0Lb91xW9F3ounmJXPOYzptx
5kzVquiRGKabENilR1lxNJp0vkBSXuP0ODqp2fHrTzxyT+NSstADQt8I7maPYaem4kzPw75tmydS
h6l46j16bHFJzGme3paqbI/CKBHAxJFNAgiPlF81yrMVrSLm73xJ1Xs+U2dYCSQgBd24kg+16oMm
Ql9Hlsg6n+vbjEuR/YIkRpXbCQLwiFJR1bjtz2j5yzYibGl9RfzgOOyt1bhQnHiTGeBAhKc2qTe9
Y3zy6o65EOdiJN+SJonxAjjqPSMNB0wsZnnrtipkMFqAx2i1xzc1UIrnoWHOkNK8GsSkrV1/vBQY
IakTzavd2DfihAtP0o/oF+fGj5xnL5PFiuGl3pkVtaZ9/aCtmV/b57Aj9YQkyS41QdbImUz7j2vq
a+57m4mPcJGOvkE3ideTsgLbvK3C5FgnDa0l0OiogxKEWOmbbvvqkqLRxB43HrPyejrpMdtmUxT0
k3ebkLV3QnbRbOO2Mc7MJQ7Zn3AWJa2o3Hdn7Q7vmRydrT0v584PeegRXnAY07zfw+SnhwF5MY8B
ExCNeoWJWp68auZXO8SfOOIkKgcAN4/I8JVNyvI4lQz7LcqsKaLOt2jaeVfF1jlOuoe+wYHAJulw
O9c290nyKx9dnh+o/uhxbcPLKHvnV6c7euM4UsmatrsgFv1nniTO2rPw7GTozbe+E227uXqy8+Kl
lJhJc9/5PRr+o1llDzwRN2VCzwz3KaKkBUWu6aAN5DrH6mVzH+daU2CLdDBBfrFaJn7P2keVOvXL
fTFRzuuW+YcZZRhOYoTPWeowRHh9EsiEoGwq43fl1SidpJhCSrWTZXgsM2KmhTEWQeTBpkeqLl7x
9gfwx8YRFJSAG0jxUND26qbui2lEyTr31THDrtnk/k2MiGc1+OiUa6MmMBidwW6JxQN6sDgAx0R8
iP7bJJELsQM0RK6SgOSgt5Crj+eNk59bepyCMTG/enN4YTi6oLQO79xluTdVclKl/WamjU2CKxNQ
gUvX85DrV+a1UNyQrzY6HgKIS2Zzj0jshugI1qEKFfgyAGHH8mwR4rBi6M13jJ31j5cU+ohMYuJN
HHBPqbxgv1fDN0kDHlfxXEMwd37uHXQpqJz2vP6sYB93bpNHoKlLyhVfa5eS+MXctQ42ZzYiLO5m
WoS/xDJar4uG4lAOcG2C2WMdEUS9SSNszJUVLTtkF/6hbZf62Ry4x8Li6uj1nJkqXekyZOoRl1ec
6mQ9+4V6LUQ+2agzkl9x2gMMLJzSK0zbDpyo1PrWaYh6rGTuoEEdvoa5K8Abq4I+bkrhM0yMdK4z
HpdQ2WsvMqO1ScnGjSAH/1AOvbtB6OfemxIHiswqeeDUS55KqjKwj0px68MMYn7o3WZFsXmHCtsk
NRed2ccUZv390Pvlurd79VsU7H3Zoo2zn/rzUwO+vJdRrlamUku5QgK3rEaVNq8J+qU9CqzswM04
XrihTHttAoeunNooEOGQMPBoYBehoQgEM3DqsnmgWiJ9HzpHsn21aq9iM+Uq68RD5TfLyWMdWJsd
e31blyqwCpuc0IwOqmvc985LO7EhszTfuoabhqsa+dG9b+YMjy36X382KqjMbl53Vud8trXlnoyh
84+8i9euJCRJa7sb+aFLx404Wvj+h2bhMT6XdpEEODhCayW8euYzNuct9G27bYbJO2XZ7CHoGyeM
48LFfRzP7oADNTMuXlxTDOt6+OnLsBtP1OY4bxAS8txGfb/WI8yLi4HqmEW+2LSF0R3MEiEdAQkh
JkEzfXbs6KMBv7ufXf2hBAggmLrYNX7cHlQYIXn1kZZOMcdV1lBYyUdoB5TWM/1VGycaMDMV54IJ
ZZNIYLpwOVRkG4z9sjYLVnxn2WaoC3sVPxGZgjgjizf1PBjfakA3x6BPtZ2LSAH6ExlZXde7uBwo
2vaV9VY2wzpFgbqWJYSsiCwmS/A0cVd2ce/DRNCkKGSX7GHy/K9KVvSnDi295Lgmtn1lDjunRXoe
EEJoPnu6V4+lu/ykggDo0h3nFZVqlN3jiMQaSZPpNLfRnQiBGHja02peeO2+cefxbjam5t42a/eV
0yV/9UeVPEWILm+lnONdZXbWA4oZzoDcEICXBKgclsSgJJHCZ9OOBL/BXE7LppjC6THL8dStPQMh
N+OVSbWbwn1za8xEblgqNs6z10Ajou1lA6vCVB5sZDeX2bInxHmRzlAKDMiGUhsnvuvq6i6Sc/Vg
g9oAC1A28TZVtqA/Fvf0r4nHVrSyORIeIcQUubaeQNbaQeeYwdUHccqt1PkrB/IvMQeX+qd87Nuf
n/78Uf8z6v8PdMJ/SSD8f8gNXMN8/utIwDX8QvuR/+V//G6Tr4/yLw8/CK3y5OvvqYLrd/gbU+D+
QVSZKX2bkCLT4P//N1Ng/0FGEg5dSgnB/uU1xuxvTIFh/CGlhGGCxyP/y5Vk8PyNKTD/MEl/p90K
bN8kB8P7l5gC4jn/Ke7nr+m7rq3oP3CICfzn5oOhS92mb/MdRuMiYsedVGeJPQtOFxBmYO/tVr47
eG92kv7Bdxs1/aZhIr/U2BxeDe6vS0s0RXEdQkrSZA2kPXbyaTUVPbwL+P0GJb6zc0kz2hRQuOU6
aaX6ca0UASY+kM2f33FuEkIYhvxTA1NvdNdjgGxdr3qN56JPDtou64NEXffCvNHfNMrKHuwJraFj
aPAmr+IwFSmLwdK0Kba6xXkOSfAAu02JwBi6b1sbV4erMuNDp1J3X/ejRRZNbKFX4WulnsvAD/Py
fM1971iOLlgisgs+oe807d1blyiiDYls5oHcCLknQfi7iELxSv5Qf0HszX1quNWrmAf3FgkJVVix
GA+FTtxbtGfd70Qkn2Mh4sP1K8XEd5SZpZ7EMH03bahBY/z8JvL4laeJHz7PQv1uROLuyTdx996S
frow95vFtbILYNFiERzOy4gRq+/rmPfpz9/S01N2kWbj3k54BqeEr8oWusdqy9iAOXabCivInsoj
YxMJnsF2KqtXf7BZTBnLGKQM+tZVF2cXRfz2wTQov+rJ79vMrvrNp0rag0FNxkEKAUTSNYaxy1HR
P1uStzktYsCIfpzYmHnZ0fUX7/FfXHTYhjwBdXahyadkfOeKu10ck1ci+PWVW8vTgDw/W2u6dMio
iHO5B/mZg5I8cbrIG5fNN4zN72Lge06ZxfPTYe1Xqz8/PBpwJCHwbra7vrlp7Dn7BWUU44AO1e/U
zTH85PxEayKuL/1sO4EDvFHV4fq2lhZAuW/zkkvNG2w1xecSEYc/Cn6oW0fOb8/T7W9lk/9iVXwg
0MruHuPztzWHzi1SbX2rUem+m5XJu+iNt1mvpjvYInYG9Lcr/uoLU8WdkYfVyBpRmQfXS3DaDFOT
P7ZN7wZpPLkXQbozMuUw2bnjhKbWGwzvRWZGu8nCVl7QnXlB3VneTUGkeBA5/jX53wI9MVxHICWZ
1C12ANBxwpRPjpLWGSFNsQEvat9IT5/YrObk4BMIuVbKGtHV9DMIcudG30vBiFS65RxulImY0B08
69uSFR6PXoN2r9qBXagIrzhHtXTnPoLc8Sqv/0knhcR19KGvo9lf1nYLv0QiUnch8u3TqxCPaOal
mhAgS+1cO3PuGzlZr/XgTQ+pzZ7YRlegMyff4CMauREA7tuTl6Ogiii8eNCRm95y1Q+vbSyMoMSn
O5K00oxUhcnotnOMGu/UJLdGkUxUWVagBGi7qLw0J/NW6CZkS3Lp/wZauBtkkmFRJIDYkQ0dvdpf
bqN6xtYcmtbGzkbUQwmGEc2xEa/bliSYqPfHfSwl2X9hGXlUgi9pgM3Zue0dHGcsRNOjrMJ426At
JR7MZdWuC9JLhDc752nIrM+CH0smVq4OJJ1+DSzgDwZHJc3cI2IbBGoqQGt+6yQWwtOIlgij6Z6M
ks82IK6mDSy0voEV1g2/YYnWZeSWQNGnaLI3SdYwaYYbymI6jsJ+qRq/uosHA4TZqZJngLv2aJbC
/uw6wqhR4Uhkr3CI1KMgMDoWnemAyF8lB0ZtPHfSSV59BNOvQ+0cLXBUNAhT/OQm2NAAJj0uONFs
FqPQe6pbwakmTApHu+yI9zFFvE6yXu/Dvrpq0mKgkcIjySIs6Ilmz+/XU1rTKmMQf+q0bvhAqZ+/
lmE9NjDH10xyTNrIZVOxbOthgZauET1913X4w+aPpEjMeys23I12luRx6BJ/P4irC9fj3qfdWKTh
Vs495V1x67x2aWlSj1qiy2rnbN/OYN/dINtb3v8Ba1KXA8oW6SXWCU7gxmueowmjoTMb6ohuOLqL
ohlkBk8MZjZ7fpuRg57iJVTc1YOPOhoUQM0NtfFXBXZssh4OLYkjsjJbQGc3+lgGk9fUor9K0Pts
5CJ+ZQttVSi1KsGtMldY07ylOC+KfserqP0wlDQ2tgkkHokW+NUmY/SDButcoIZ4H9k1t3fYj18A
6uc29XCH9LxeT6hTfvWf+l0+HgBTEO2SwdFziyo2laKwgnbQLW6Jio+DEh/sCPVoGSca2tqThlaV
HOsmF5ShmodY1vGeoWS6pt3oqwJgOuDZdF7bURaBmLzpS2CNZAaon7oRm0Nb1cVzV2NSlNSynyA6
5PWWsG7dODI5hG2NbNworyhV5IBoOpNQ92RfwGYuQh1mI4Gc1tWyxyw/BibAGyy7U24GQV6wuRj5
bVhSuuLFXbMr+EUC4XucrRi8NjZ5fYd2dI/d0lhHZwz9i6mQfc5NBCJ4fVLxvEsPZmyn9yKKHvJh
0ICDkw+2vGTfw4QTpAoVA31VPoVFzvkMyrquLbP4wb9Qnp3Cn4GlwCnCFJqrHZbqrsi7xyLS1LVX
xD9tiyycfiziXPyVN+u0W3Pgd1Rxopz0SkfcS4KsQqRAtXtEcGCgjB6bi19n8jv1MOx0the/EKz3
JnRnn8i0UVAn9lBufZUU9zl00I2OrtBn1TSrJlwmLsekerAkC8e6NVS5MuskvPRVcz/bjPxmjbrQ
sQlscck2aULB1d725l7x/bdKoFMVc7khdWF8LKeuAPIRExLr4lLH6gXTPrGSRMJt2n4kQqiJxnXs
uyubB669sP9xr+p11HARdwRCYnDu1gVauovbNncdiOQ6gY4COUdrtnwywWo8RNSS0236jpKEy7T3
rKBupeCmTRSmce2vazd/tBJkiW3rEyqDWeZYaDhb5hvktX7fvYRTjLMp7svAmCxjW2EsxFmVjZ8E
HlXveBOqZBUCw18WZcwHQfropSuFtXbt2X/AJOrvuoqKH9+PqYj322M7yRHEoAsvjZmIW4UEhVwS
E+w4svQGIE9tnMmzdog/q0AlCPHMSpBxRflcEE+gJ6m+Gh+hgL+sxMNgE7uaxmoLrXbed88ODzfI
nJkWolAb4mCbAyRoWQkA/GYCZPEKp9loctqfPaT0X9ogBqRk8F0DG8VBh3lpo8Oh2w0aepF8g3lr
VXN/JdOuepKq2IwEMMQ+qT8oLqzqaKn+HC9k2Y9DTvqYQ7RTmpYFVrHinNs+0pPW6Xd0l5a3QnBO
eAlCDKQCr2lrTgHZ89SKwkRTQdPXO6VmYFogafTIjr1Oc6sFklB4L8V0PzdVurV8GCweDvPaiNxs
IxqOOAz4y74qBRn/doFcQvf2mo5LbrR4TE5jQ/ZdQ83S3gMl39U6JaTFbuS3jjNnl3b+tQ/J0gGv
KdwQ5LSclJkvdzNDAQxCQ54Sck2ZtO+dbyUrG7Xy/cK8srP82b6pNOHe3ejR/ReD3TO7GXOMXaUr
5aOWxqV3kImXJhLqCm/wjgdDj8bDNceAtuXuy58X+y3n6fYVIso4lPXI1VXJxTiUJXrJrQz/FPpn
wjr3WYgQx0DlY26scZhOvle1B8QY1h13bH0wFludvf/J3JksN66c2/pVTngOR6JJADk4ExIkRYrq
+5ogSqUq9H2Pp78fau8bt0TrSNcenQhP7O0tEEAim/9f61tlbdJd19voWThNcpQiLC59bK14myY5
3vetVn2PShhSAGJDmtZMKV2jky1R9PEF8nzKUy7MxFVdYggoo4aybtfr1a206vwmU5r2opshpXch
bX83mA34GFYVHP6WkU/XOBzJYOATpVuB/e1VQlg6Y0/YPEpfUDG0ke7T5mysB/Ry8ipSdrv1Y1nt
wM3G6aqlGD5SrnTd60GV4szRBCy5Om+rmz5UuUNnwh8XNlvf7efMKV9NO3PeWCjmvURKYdBwCMJr
uzfmXVsw8kLd7XZpNRDENMYoAEKUHivRF/pFoFIQcL6KrwE0leBMUEljwXfN+AJSwIWu1SgNnGY+
hFlFSmkjHZMwLsQqI0elWwgont6ysbI7y12F4I2SuAy8rKE25o55tHHCtgYdgwwrQIO9mgL5PGKu
XCMbecgAva6pDL3V/E+bIBPsGdFmrjrW6WPnJ9ZmJMvrakmp31QEnCFaI1kD7/tZUIf9EQdSeuyD
9nvSUVmv9E7bjj278UBjs+4zaN/61sKFmvW3zlzuSDXlDNOKx2ly6rUxJIegs/GXdjTVYbNoW5VR
6UU1fTFi/6RvMQ+viV0DNAwn65euSp1GYRAdlRFHXof2ZzVPUbAZTbHYA8SNk0/fJh0ijhmBnB35
XskjATaCzc0+OLqEN1hha0xMy/CirjqOGZI6waHUqwOr2AEnmy/LGu3G5PT6oy9pG6IRsNexBhwN
7cMR7dMbcyet6jx0Ud1b26IOCShS2TbV1CMCw/tknO6yFh4ZmCJQE9F0nxcYM2tiwPJ+eBgzBwYe
gryXEiXOeZHFzjX0n/xBGysMPY75OHf9i4+5+7qTDoo+W/cXSNd8Qb2O1bx7Iz68II9Lfx0zzDJj
p3qvc2nQippIvyGDqxHTgn0QWpHBFCybfcF+d1vN8R0lhr2DNAWvxJA8p1Ro+3iEEGgmpjdG9esU
idd82UtFmnlfj6ySCtlYws4W90NSrWHaf9MSVEytLu/8QfsF59cbZ4AYYnwpFvG1PQ7XmSQAnIic
6ej7tnawW9ffzjZFVRP43OyH3H7uT6tO1570HlY+O8DjgHMTEzFNnUJU8UY1iXFhxmW/QA8KCrns
JhG0w+hMXAoWVolFMIgv2ZbqVEetfBXHow+EQSyaoQAVg5FCmmq7oyn74sdYOOSZJEiiV7FEsKVY
5LxWjeO9FjjuuQvl8ZtSmCR7VwYQt4JDJQxO+8r8IVi5Djj7qMQLXFLFRSIzeaUqsu2QsFtrykC/
kJd1+2HCvtxq8QSfYza2vq8Yxx3J5rb6Vlj93VxbLRE0xkUUqfM+6n9h//9hBvY2r/ABOAgqdPYU
USvVscj986hg3aSScxkqf5dSBtLM+Bz2BDObyDLYjG6xRTjxCL/nXFPxA16p4QK0sHaLhNEF6FX8
wnm17Wrjjfo25DBCfSAOhUsF/bLrysGDw4WmtQn7TavrT5VQTxH723VrYFXP5XmZsMy5HQrTwm0O
ZN6umhS9VUTX6Q4N3Cb5zVQKtJfEHXGvqMTaBePwPKCtzzRMwD3HwsAeCCGIA47WXbHzLecKFwIi
LTckug0ME8L+NPNcJF3ryo1gAzbzLwb4zL+DkUkvxM7PxscykNmNqcg8xYx5cIVZUgBIH4Qe7LJU
izdZZHks249aq44448aDIbqf1OfyFc/jJc2tBuNNY94bGCkyU5tvyli8FE3NdDU0z7pW3RRS/5lZ
2RN6h9dhCn7FlnvsoUUF9JZS1EtwgPZuyb7bSA1iULMWEJcV3s5d+z0squF8mAkWCUuzo7Xa7IPW
rp8B0BLspuvJVStMk72i8I9OVsQbqcHhTYMwYaPZpF6SYrfU6kqdseKVSL6yaWeloafACImqW+Cb
2q4vswN8nF1dWAdIqJzqQOZWwfyWzyMgzhaeTkInJ/arFx7mXUuzr8hAV7rhuAnhLXdmyrLa7aOg
hsFJ/O+mQBB9lqK33IKqsa/yTlunnNOwJel3ygBboFf9FpxDDmdFlNsiUuvAKW8T9uYBbVFqnhyb
UoeYUhKiVHZwe3tfR2DmOVXggaKWr9Ahj2H0mM6Y+KawWWVd8N2OTRYRQf4I0n2KTf6D0w4pHn+5
RUgNsaB3yjP28TfarF3wPez4K7f2HF8ZEZ6UeZaXlh/v25G4MWA5TyCkbvuShdIvzqVgI62qzivi
+aGcg2k1hZHmBQnVjMYKbzLWrVWUTI/GGB5E6l9ZXbim1QNGNgmRNiRqHwbQgtyoQ9lXBvdmDq1K
2N2L7TfnnIfpXuUZ9r8CMVnJVLYbjYB+WOMwekNkF7uixGE7z6nzva4NzuBJrNatgywLlY1R3jZl
/0CRkEZEqumHMMAr27qkrCRIZ7EtA7d7nBGvmZBsCgoYaqEq+G6Mr8lhVqQdPl8UKOYJNBTtlgxQ
WKR55XgGVeRxZVIawiwl9YOdtOpnavQuYaygZDNs4K9tAYGkjbICZkPTX7BTzd+mxEqfZhXU+0af
o0PrUBmmRjAisazHLL9z6jD84TeZ/kKJzSKNEkgUms3moW7ixb4zI/5sUWYPlOkO6UIQCArL64g5
X35S8cjOxEFywvFHrzjuNWxUvalof866ltIxjOUWaRIPGMHg1qeBe+12SJWYJ5pbet1L0ahF/duG
er11xdxvdAeKVDKX/sWEvmMD/SG8xl47n1kluvuk6+x1JOwe4mdYEWoR5vdNmCbf6R1Vu9Et2m2Y
siqhGTIOoh60mz7S+PWhBoPeoJsOj6+Mm5e4Dn1MKaObIB8goKvpjXSrwH4cRNcOu7R2oGw3EwWH
BhlexQeHq5mqQ9kvdFKsGJ6M0I84RqnwoiJld7KxOmtklaLFcVCcxZl1g0Tu5xSQJMAt+fu4gMjj
o3Fa2UjBoYYGItrj/mkPrCjNeZ661Q4LF0nBILT0ZwS5/QWHjnyDISzcTsgavUEzKJOgk7gN1TTd
hUURwG+r0reOHvVtKJtnU0qCI50O4QuHQYQSCNN8NsZoto0bJBiQWbqJ1qYOpriqqGjU/KDvfuRO
d6VsxLZsMzRi2USODabql5m6wbkNfIPg0Kw+szB4YoFz2bg6uO3qQEsfgDByHtaZscvcDo9hkYpj
x/p3bECOeKRymAcwkvtYISMpOtns3bzsAEHXmNyUpV2FIv42WGBuJju6I9QWo21ZXbWpgAYsyJqj
1X4fWa1x2yvMjCGo3UX5mgG0TDkwQBaD/ucbSIKlFef7NFMREWJzcqxtdIbx0KZnpFzqHrYRQmgJ
NOn3/Nnix5z03blfFNBFCVbYdMHyYus8rg/EQeOoinkOjMxN4Nv6xYAse62s4Q77Y7vpYlGxmqNj
imn773Mngzms4mITNFMKJQ3CPFEEKCeyLvessQ8OSEn076POGREiRow+mlkFnQxcu5Grcqgc1qRc
OHjscakTCNPuImXUB9dkuQlGKa/Sqb/vymm6bU3M6wVN0T1cgJ7dchFjWvBv2knicJ5ghGZTMh+q
poWwrgq4OHiXV1UxsSVfiqsx1bY1MLpwjUIjumXktm95CibStuGUpTE9Exo2jhdhlNnihriD7tDf
AXtJwBMl5joNh/wpUQjSbcR+B7Lg8dJPi/vaIVGwdsLU602j2lFroW1ia/JSr6gw1X5c3WiJZl/4
o/Th2U8XRZMk1BFt8yLOkXEabvLNqkHdtJOV7jskurtSOBRQOHNlEq1tSd/wwPdrXPf60F31Se5A
5W2xCsohOWv1MIX/2L10dgnXMLHdow8I4wwtZrIDh/ba18L3iilFXh4ZM2nqGhqwtk/6tyBuiHXI
slk/TMibUN+L+lCIurqgFRVv2aBuqXFt+r5qt4bV6ey389kzUvAIetZCXAg0uUFmD2LUR0gxUoU4
p2gpNnpoRVv60j/7KDPP2zgc9+ZYDptAxPqrwOW5qfGBemHQIO9dtGK1TX22FKG7decKuCUZE2t7
mF2vZW5AeI5CpNYq5vWwc4F/5s5Db1rpReCX+CnDptngbWzWAbV2WAnJusrq5j4Z4naDYltb53bF
Fxi79WGaTBzNadaleyj832k2prsqFcNFz/97bYpUI23PMc6aRMj7aAYy26apD4ZLHsPMYms/y25e
BwngeyhZyCrtjC/d0RpuEhjTStWk97E+2TeL8avGmNIA0yrbKbrrcULvikwOqxTA5i60EW2s5qLM
b5wEtq5J7s2D3tM10xs1n2mzan8IkMyXlZyHn3hewr2u9Y6CFE1TzKdjeDGVM9aSMeUYRk3leo4Q
qAFq1Kj8RnwDeo6oupjNZzAdlFcbJGWuxPkCaiB9tDn5eKmg/szPVNdTRJdrNPv0AH+YviPMgYe+
6t+iKAsusQehu/Eze8CfpY2XZRTPazE3byr83cXljyyedM8AeRR50JesZ8hc5bWYcEImtV4/W2mk
rk3Nyoy1L2Tnr3xmGbbmZiKeoA2RplzZ/UsGoa1al8UgJdwrlNmliAuoVR2/LQjdXyObIuqtEb8c
UcToNTpUgT7Px8e4bhsPUVPxbQxj7ans2/Ysd4P20Nlu/yLQSd3owFLpWlmWfWmW7i/kbQk4CHrx
L5mrE+qseusKH5g46MSkRlSTeZggOJjfHMocNV3IRXpTPPWCp0dz7pciwWaPidPnuEmD0xp5AkEb
zrTANLo68zDqwE+4XExeGVNdEL9WrhpuKjMf9vk0Uf7SLLGrjImOsimIH7eFusap4++DCFEhWp66
+4VzE7JChoLaq0bF9grADCI0XL2kHlHRCBk6sNMagC5d6q9LnYN1PfE/oBHiEY2Quj2RNfzbcR6c
JWFbXYdSGVc9AZ573aGe2jEn701sXs8VoOINXx5PdjbRDFfL/QI5K55mvaufc5+m6KpLl99WpGim
RnfJah8oCF/MRsYxeZJzhlOpTl/7diDFI+RNW05Iqlnav8mCwaKylJ+f9EW5p81eHopBA+KAbfwM
YbN5xaSqrnPJbxHQvWCq13XxOsnSbN86O6tK7YbLtOeGrJnLg0i4j+DtwGjQtO5Wpjk7LRq+/i3n
Xq/9hrnLAylgU/42qeyCrpqvrcGlJ2e+VnOCQKAgs7nbTYkgz2EAPndGrQ86Poa70JtH3NPF0isX
ZvqK1UY3F8LzOLz5lHbXKk/ziVqO0vMX2uy1vCX8Lhgv6jR3Srbr1q8p6ztY3lMbVsekbaPBA7rH
RX0djfqlGsv455y32biVcVOmV6ms4Wi6haOfo+2brc3MSTK8NVLHuCp9gVtqhcZH9xAqgF5ockJC
WE3mlPMy84IFkWbuxkefKop/Vw8x7iFse7egewz0gHRP7QKhksaKZEz1G6EzJR1ZviBU610215dd
HILnNZqmfhZZwOmXyjdxU5x6WE2bWXvKgnlwnnLbirNtgi5hYK/bJ+dpgTR1NWUl4eSGajFEl06s
wMAkRn1Bm+ahM/gnMxb/8juQl3y+tHpduruxcLuDGxUt61vrC/0xQhqtr6ckx/pgKD2YPLDe9Vry
Wh7mgml3pXez3DhlFz8L2cjvYC3bS20gRuosiwLCh2aZ4Gwx/AAbBCk4IXWIKr+BvyXW9Jp08g0w
v3fGGezq8jxApuPpnE8DBKO0Pb2lprdVizYYsTMaZR8ZlyDZJuw4F9GCjONVGGBPmMDmXlPcZo6Q
E7aCLhxa+s3sM+DFWUTcPQ2wM5IdLGQ8TfDPoMkMtD/SbkfpI6chWrTV0aiqmmJlbKdVRNCg0dR0
7nQrhXQaR9gFUC2AbMhCOCs1nsOLkJ/Rsv+1YKtRK3Fbosxt+6ffpw3l+wH4GsfoIoGQ56j0NUUV
SywMOIG3EIabeQWsF8SIbYTlLzkH+pVWCWsJ6uzjW4UQt9qa6GnphOVxdSvYKInzODOn5JzuaWlT
6Smjq9KCiLXpwMr3h5xfzXHLrxIMWy0bV0I4KNSrIryxegMzhcVwR97ukGORoe9LNw08SXgPTY3C
kCxyB3lPAKdln1UK1NqKyPGOv1VqSqF/ptXxaywUbrCafrUjh8hbrG7K9ydP8/Vsb85Tu4UfYV9R
EQFeXLT5US+6eNsixiHiN0T8Wbb37JJNHlob/+R4svCOGr/bKGfasLWzQ/YW6SN7NKIjun1tQsxa
Rfa0t/Sx9uBXKuwZ8EURoeY3PM2ITt70rBWT6zn+dOMU0GeilBI6WxCQz535g34k29+ifapYiY8W
DfEQ1sg2trVvHTpKeuv6TUsB463umCxKpk4EjNlOHxqECzEnE6rX5yAOTK8fbP+I3eEuq2tscZa7
twLf8BLsZSCIQKmVhbFKnGmNOv+as7Q3Foic2Rp7cETWE6W0OuGQHRACxVZlC0xJvUwORKJUF2o9
W5yueX/m/QwdFymnez+jSkSrQkW9CFwqo0xj9Kc2iCRbnG65++SasFzWFWzvVTyCFY07/CPFhOWu
Tia8tXgcQJRQBaqLOb+Mojp6KmmBUE4qm/SID6K6l73MLogResgqNofOVD4qKrQwh2D0LsjDhOe7
KmNMGpeu77jwSQ1pL3glH4o4/eolGU4F6zkp5MYq8DpTNOgPc0Erku1PtGuh84cBWGSpp+dON9zI
LPPKWF5bc4l7OwXGK0AoWmCnGqFdUxyr19hQFfvfGouKyTyQOOitVYsFNeqmYZ3W6jZP6eY27rBt
TbBGNEyPwlXRWgv1q04sOSA5jpbEmoM1EDnKbVbyOseNs83HMb/Dd4EfphyX3PbJ2NHuE0QYzecd
PJNdHiOis8CX9Su7XbwvTYATIJzZkXMEEl4wYc/pAlyQlaLkGdYtZrkyvslS+zyoAI0GxrQP9HSj
UR3cI0V+sqzMG9oqOKMMSEUL4nZ6ULFLhU/vikd6pcN3qGAU0Vq824YbPWkAWs5zM/lGWmUI6954
GcE+wzGR2kYNBW2zQZCiUAcbU/XbkgSu/eRKkjAKVifh39b6AIK8SoYzfBjzrozN7qdy/Dc9CalI
AZX38OZa69QsHxMayPuhke4lqkSKcHOYHlNCZpaGY4kVONinGr4N4iUNz5B0GIEqzG/MTBGFYNQV
dlXoxwwLyjal/AJdEpZBRcaYHY7PZCA9dtBojrjdqXQE3zlHPftNG6/JiWKitIYHKUlEB7AJ8WDq
tVUjHPfKimg4t9b03R05NIMU5gAQWz9NIzPIJSvyK1efaVy7YbHltdobMkOSs34cATO78XcnE/HS
jqXnZXQodCDF80wV1hnXuqNt9JZqNZuKcXQpMsat50zzRWgQu4I14EGznJEFHxkhGhxaEcJ0X/AH
OzvLpIuBbY/qh7YuRutb3DfhLqo1jg+/ktw41rn64XZIVWyAOYhnyAcCHlXfxx1NJXBqZwo0vo4/
tBMtVW/tgG/r2lC89cZw0/1UmMblFPo3mdG/xvFdYcdXicbmqMIYTJntXIj40sJXCIJVAzxeameg
SBDQmNmrUxOhXgYXTVP4z2VfPCUEXk0RdNpqoN1eCcdrat//0cfdNurT6b6WBv3I6RawHmUt1zno
dX1JlGWxybt0rTnJNw7CnluGv2AGwZVyKNtYcJ6HmvKbm2jbyB8O4EYlmy2TyB9LskOH2AtxnAQU
gU1DzwgDdaPA3zSx+zxa5XNc6y0Us4SENhFbGdia8TjWgt/Yq61NgPG6cQzsz60hLySHkqwbhyvD
jq5smT4AKN2HsRV5GrTqmYIUx5Ces1b/quKSei/wzk2hxSDsCUoxnPqB5AOiXjCiJuV3k81fUmnN
qm3yH43Ud31ANFcagF8uRB5e+S0eLyPGkQbyPyhREbY3ShTnjZ5fOdFwNrvKo1pyZkbtZVyU9nkj
msRaITFh59PnHQe61FsMUlaGUK/Iaf8jlvUcjIKIDYqH0G2JErD8mzodsg0ZUNu5sQ5tl/yMe+My
Kapzjjj6KnHz2Is1vGAiZ9T/ht4C+eN4PL7qY8KugXL2xjcL+c0E80qtkVxvH03DCgVSSsx04XC8
NuylX2dsaxjPlPOc4VZBhNz3A+k8Sm+RO+oVAJuqd2TuEQN1tLtWB+bIumUwAiDWS7/DO6u3Uoaw
P+qpzbYELyX4rjsSEopzI+NDU6GFFkZMhDm5kEj00L+qEdlcDdgDPYlARCX8MMKeGg8XyP3cy9tU
Jo8u2/11iFb3zOUEAkqVpZzjnM3sac3Vsa6sNZIqfmMNeHsNpx9RY+5TQw27Pf3L/sqqTQsgoKOB
eSO2oIEwmppJuXY6WR1znMTHNK5ILEyGm8jydzOtcM4SSe2JpLN2lHDcQ0ee2W5oxvPWrPGqyUeW
tnOB5Xxl1OyVolRYiFh1G2ptyyAYrOymNQfzusLDtObx92s38Y9xoG+qLjrjcEJrkspQ4uOkqGog
qOUrxWl6DXGrrwVmK2t2NQ8w2r51hqPW1lSBggsxm3tcmo+sROjVRmiUxUMJJNAbu4GqTcE+G7y3
775ZWCzzdWe38I6Rysifg2VGF7HK4yPdSXUR0A49hFFl4idlTwiiUlpvtsk+LqqyX4liuUR5Ascx
xxbsOY1L8uC0xGwkvocuF5JkW7qXAy0z4C/QGH4L8v8ta8L/aDh4Z0v41MDwv9CaANr2M2/C3fDz
7ec7ztHvf+FvK4L1T90mKFnpynSwUblExf4NLRL/VK4Biky6jgXMaEkQ/duKYKt/CgnK1xGWLnRp
G7gU/rYiSPlPE/6pAf3KRdpHnsA//i+viYi/KShyUE88bUhPf//3/8q77JpI5rb573+8z0slu5Yf
4NgEOfPHHCH05Z//QdTqUiIMYVlaMEioMbZl59xQ2Wo8K5wBUSCqIqHObNoSJVqnXf/xkD64NvdQ
/vUL92///Y+/ru0qjkm4IfgR1kkauQHRkPZ7KddO7aKNNSyicuAWsxaRS/efXAqbhevyNHmi728T
3R4xRHOOCmywKi9LsLEDgyBGq+eA9/ml3jOg/rorJZRp04JYkFPq/aX0IE1qs+GuoKqi1uvk5EF+
mC4/v8pH700RcaovfhROk6dx0RlbUr8sSDWbbZiK6Dq2/STKQ9fl1d6nFoUooKlN1viYGfzza7/3
rvx9h45F6LGhQxoxTyhXXWWQURZXcl1prLLIeut8n4m02PZ0vdfFEDnYX93ur9nlfxypH40W2hZS
J0XZ0GHWvH+uKh3Koba5akQJaY1OnV5+F+VnZZ00+89vcHlFJwPTEOSLO6at832aJ8H1LgkIk56h
w6MsyCbYzuxwF8PmoIFFWc4yIoT8bkowkVuPF0DIzc3n1/9gCDFwlgmBRqorjZOXm0fhYnLl5fZj
HZ8blBXsNS+To9Xn13mfpv77RXId6bjCMIC4yJPr9KIjxDOO5dokrHVftiZ4cNdujmAWahpz6I4+
v94Hr9DAAE5yNhYS5q/T50q8kd/FDoBroZtnQO17sE/29CBb6rX/waXoalv4HmyUZUDf/pzXUstA
vgHIHq5I9SOtS2cXuGl7E1IQ++JKHw0W4E5sibHzSl7Y+yv5PYU51ME8xMmlTGLGxOXYWaBfgHxu
7nH6j+56kGWIrcTXjxU7Zu/zW/3gczRwspmOjsHENuyTt+hoOeJ+I5QIQwztXvm4bB0nnPb1jJcJ
J4iZeoaTiy8+xw8mIIaobjuKoh0L0ckkUJBDMgYGD7iIiBWqgiJcYzyQW7Q52iEptW7X1UriKYjq
X5/f70ejyHS4toLcxwH0ZIKdIEZ1RuuikOiSp1Tv5G7GwETTFerE51f68B4JLFNK4Bi0Tser3hTM
oTrwmxbjj9dWVb/v22n6VTa9fbGkh133aPFIuKEq99Uy8sFdMvuYyIbx8Atykt8PKwADMYUGhF85
G+OzxohiOi0q2UQ6+tXPb1Nf/tbJfGeyS8RfICXWxtP5Dg25k+iCawU16i1VpTBDZexu5GT47Pup
EUBDZRtd2XdsXWksxs4baV/FF9PuSaL67/nItHnOeHiZHWAovr9najo90eb8jhBVNzaQ8AHpBolD
IY7+uSSaNA4lEaEq/hYPWQUeS/z8/El8MCGyR+OHGFBnmPuXl/LHbqjtcmxooUVtCu2thx0wOTeT
Ltzi4oKhbNbhFwPso5fsSAu64LJDhEn7/nplTovPkgMDjFz2RQZlekKSwRIIzf1ilvhgmrLYh7JT
kL93fCe3NvdaLaSPrij1gTwXTu8aK4seyJ09dPDkMiyKldOXPx3i4q9qjj9fTJMf3Kqls89lObVB
dzon49km4TLU05Svltghr2ejvJK4zg5ShfG/f6tk1bMxpldnMm5PJogSm2kutNCiCCTFFUL1iGJx
T82UHvU2DSyMiFKAH7bwVpVJWG0+H0TLzHfyNf15eftklStRLCFsxgnR1MuQDeDwVg2al8+v8n6o
/t6q27xJ9kKcgBGZnAwdDEdDGU5mCW190RQZmf3kOAAFCnL/iJazk/PPr/f+/f19PZM3x76W5QZU
6rtPw9R0PRh0Vji3S+odZYeljxll69SJv1pa3g/V35dyTWp/tus4urLckwVNIHfD2tpR9CbIhvCo
JKCrZnxPSgJlm17o55YqKdR3XUAbLrS+mA3fL6d/X52FTTf4WvB8nwxUcgCAHqRWu/ElRazQnEwc
fHZz6ISsyV4fdFQTjfnFUeijiy4nREatYXFwOLllvQvAHSIn3wx6nO3TfEg3AlXIBpB08stx4+SG
3urwxSt9v7z9vlMlkCuaLKLCVtbJHsmHmOQmSVkD6cQsmESFPItKNOiimh0YWE4B0S4wOrB0pfnF
Q/5g9Cq+TKHjsqdpZCw/7Y+JtvORFJPeUm+yNkAqrBHD3GIZWove0TcG3I4vlpaPbhXJ47IX5IZd
e/lm/7gevoQ4Noyh3uj42ddgO50DDS1kDqNtH9MirVCam1p9WybUBz//cD68VYcNC2dcNr7L8f/P
S6ch8Qd+yKudcLCeO4slL2zb8RE2IiZkkqq+eLS6wR/8f/PPX68VVhqTG7gCJvyT6U/0BjBsApc2
ZWmqbZ7ZEql6OGOCk3P5UDh25a5LA5HIarZU+DPMXXUdgyre4/CeNgjlnfSrn/R+g/HXT6IkQonB
ZVGl4PH+GSTamEbz3NQbJxse+L7crQooMgSxbNctWey4Mw2bMptpblxBKTseBhOASth9MWl+MIkp
HBdCEUdgLxvX97/DINULZJxsNlQAp2sii0zKefF3n17R1edv/f0i8NcdS8HgZrUT7CdO3joCchFS
Z2tJLHbUhTUY8LuAKT9/fpWPxhbkTdNcSkTLCeT9/egscuEEa3ejaj3DmqzSbSomFGKd3XmjyAkQ
+vyCHz1ASljSZppykc0sY++P76j1w8qJRIXZE4XFtpvFeFCuOewHMw53n1/qo3uz2RfZNtmHGEhP
hnFlBsQeYBnepCQObdDi5WcINcBoBp2iLYdJ7/PrfXRrNsU2YXB7QrnLFPLHrTX1BBXRtDEf1dAU
Oke2Z6WtSuJl/OSLKWH5U6dfKBs+qGqWzfhYMOZ/XgqVL4WTMKQ1VNiG10Beui8aN7lKQfCtErbq
cC1Q7q/a0U++eIG/C3r/cm02Rhz5+Y8rTj5FxHSOjdKV4AVazntEbviuIqNb40NCXqhp3T3KLv8H
UrTmLExnBQWKhsBWazH0k4qAnr0NBYLbcTG02KmREWulhT4Ne6xfdupM7her1Ae7Ac5fUiqb0cAX
dTJ1+0bjV4bqmg18U7BVLp0kU+jXKqebMwZjdyXwEH1HK51viSVRX01d/zqbLrJzG6q8XMR/p8OC
OOyJGqbP1BUmIK4RU9kbmLEo3iOtsHWa/w2NSs1v1He8z7bXIIVGp23F7k6lef0Qy9l8/HyknpyT
lsmFxZMj97KbZ7vw+zz3x1C1yrLqWyehQeQS74fPCjNe7LQHARZ6i4NBWw0RaTZrTPLuTTlb/nWo
BdHL57/iXwfxsoLbPBmqt2whTra5vQVTWxXNogxxqrWsEox15LjtjKbTwJoV7tmcwt3Tpzr/4kv9
8P45LLliMRpQulqmjj/uHyGw71iYuzc8H0gsspl3LFvC3KGdKH+Rd2fvG3LJz0ewp+GGajC+y07/
O8Ph/7Mg+ddbYEhawrSlNCnCvv8VoePrc5ETCGliM/cs9EB8sHp8BTVq2n/+rP91blL6Midx0+xI
zdNByMdcFC12/U0yW+1rTU+bPniNsISP0v7ie/vovYIFYvNNTwCh6sn3NiQJBHkTSLQUBk3P2B/y
dG22QH0nH2DynM3OqqoArbJPU/VX89O/fu1UdQRiNN4texD3ZIEZ46yZCDcEh56Exrlv4+GLBNIx
H5o+49nXzjjHameJq4XnVq4fP3/Oy8B5PzkqysvshHmpy5p6sj+IfVkROpiWyNTdHErJYhqcQ5vE
OimKMz3FLf5vX5CtN/0cnjSXOz2q9lPfmq6lIZNH33EWVbBP02aU6PSdkRTvQB+LLxaAZVSe3CL7
HxJUlgkVH83J6/XN0hkinzw94kcBwLJuX0xx5lCoa/zzuKQE3Ksk+Q++WIOhRJGZ63KyO1l1UJrG
rtEnxcZpWx9ikEwuRuQm21Gq+kaDVneoVJ/qHlDPRULcJpd2Gw5vnz/sD74iFjzEpBRraSScVnca
1yAIFTXtprZ6/XXS+2xnOmO2RchaP3x+qQ8GEss0PSDaaxQPlziS9zMUTmqB227To2P+2Ri4U3Lf
wD7VCuJ6mniuvnitH82Jy1aT081S5THt5cP6Y05sUqMIJjdHMVoavfS0qvVxPPrJPd5iPLAitfpv
FXNpuYmoApGcZPskxQa+k24+v/UPnrK51JncpTJsSnXyDfFPQDbAb9gwd5NAkqqaLti4aOv9iuri
5xf78DmDtGCNoYjGUvT+rmfX7KuiI18kAUB40UFduZ7tAeVOr70mxqi+WPOW13by8ZiORccEVyQd
S+dkyh+d2UfSyr0VuT6dDQAavNS1nJvPb+qDGZiaDtdYzuXUt09uKi56LZKoYzcd1FgYSqSp+wlJ
gzPulnltDvwz9H8dCOslmuE/GLlsgJkcaD2hODu5xRwjQkgYNDtuYnyP2f/h7DyW5DaWNfxEiIA3
2wa6ewyHpIaUaDYIiZLgvSvg6e9XXNxDoBGNGEXIcCNlV6FMVuZv6gR5lngMhV+aQrvaMXDMg6W7
cyKRQMg2JoV2Fu92uD3Y9happbPrFAMw5LIBgIcLZ16Hf6vdiCxsNCr621cpuxILIZNiswWebb1w
8ARcgC5R+6udRDwWmee+7zFNea1Ny/16/3PurFEWpqZzq7BEmdt1KKMG361AT6I3BJ+mbgB4l2Gh
4D8Kjy2yq/IgWdi5Qk3oIYDpkJ6hjr7ZgHwrJ8VLsjvj04G3tsme4Dk6OwCyYhupiGp612qAXnC2
C8V5QSDhoJi1/wPQN6U/LdfRZsDW6MAFxeftPCxh+b0N8wGgNS8ZF5wChnMofVjCRYqtdCqQYvqX
t0+3C5DB8uigkqNsoqdDnqrTABmJ5GIBHe028amr6UkjlAFl22qL6/2AtwUX2dQ02KdUePiDK+fj
l6MXDCIqk2huB+4CKSjJUDuNACgGqiI+Q4IAkBUPWDEtyMgKpUj/mAcl8VO8GINGcce3Fh74MTR0
HUq0JsCSbfVZzaZm8Ewk3ZNm6l9akVoBJrrm5f6Ybw5CovBQ5BjEjIU382aNhV6GdM5ku4Hh5Msl
7aE8N2N71JiSn2p13Oo6Ca9Lo5SuAepqmygVY4Qqh5F91U9ogKviR1uEzlVroW8h+h093B/Uzc2l
Y1FHHYV7BNQNzND1d6wjh+MNg9wASaTy28TuQNe2c/wJiOtB3rcTimQPnVGZaMMX2Rw/HpQ36m6z
HjRhtAC4VqTFBcZNEJVFhdLOwWl3O5F8Jkv2az3bJAHbvNUssJ+8CE0jaGf7L6SaxrOFViXW6wDW
a/goBxN5cwAQifaZfLPzaOEUWk+kls0RLCCh03aJ4yCB+PceUmL/QZ2s8UWtcLcC+YOnTdjFy8PY
IjB8tCVlhPXKYax8RggClkWSu8m/8FfFHcDEyG/kkIWSqIU2FiGhML/EozugnAy28IuZLsh5VUUz
IujbwKU9j3BkY1x2WuQJ768teYnd/CBeVJrqAAKjBrmekgnYdqblBZySTjG/u7WO9WAfNYB789dZ
6ZZPwEj6f2KhWQcrbefTk4lqlIFti39t4UiQzjqFzrUa5FUyIzBiQEJTkSZGdF65pEtnH5w/m2Yy
z2KOfY/9QyMVdBl9hfVIvWExcJ20l4BiGmUTgLGkEHCbIKDl+YB/Q2fVvC4FOgzgm2n0UC0BjYPb
h7HYf46qTo3v/tzvbDZ+EVAQg9YVZL/Nvp61AV4cp3SgYyiDnjnMsBo0KxKMZX8Q6jYNl3garno+
MzV47sD16HW9BPatunNg0J47py6qJxPOCc/zaJaXwqOoNypjicLENEOIAxwfztDX749355OToXo8
dCQ86+YLjIqKzFKJqNrgaM1jFYJY1kMTDfSGdzVe99HB6bKz3akn0rOHs0q2u4URJV0+JZiEqIFh
xmiRWHGDkFSjPHVuqfyjdYbR4JjkIY6nIdrjL6S35sG074wY1IJMeahLU6Qz1rOehgk11YVFTmEM
kRu1108ixDeuFPryD7SsKjmY4r0h8+KgREE5RrO3uyoC/+alHIG06ws3fc0iI37CYx6RU8W2mtan
G+Q2AMKLLMFrTdM+JtRYv9//zDu/gScIt4hKrsOw5ZHzS9oRpxZQATdWYRiC11ZznJNPc5vb19oe
auuEFVL7Ka/1EHLruPgo6P6H+5JEA90CnglgC7aTYEIMBJ7YLgHEA/2UQvM4VVokzq4RTwfvvJ0c
CxIO9SCAY5wvxjanFNGYZ17tmkCm8d0KsnoxzhPr/50bI92A853zrSsR4XIxCX7Ici/HZwSb+fdz
67TBZPXxy/3Jvz3PudYMSo/Ic5IxbKufM5U+6AANxhtmVL9EiS0eyGwxYxyX/AkZ0dof4na8UqU+
morb1IviFHVfLjjaaea27JgZ5NbCE1YgOjN5cHJrfMIu2DwAzN7uKNIgCT6Wq8tSrc05lsz0uOvE
tAK2lv4JK3QdYcbYDFIDk48Mg6noYAvfHtKSVUSZXYJvLH3bocWLGMwzMlXBuABgL0OxnA2jS058
6fpy/9vthqK8R63PsXWyvfXGmfLBVdy8tAMuZM13B5d908WO7wrn6GjcnUYyEA4lzwA6sclDlqhN
FPgSVlBlxjsxpNElwaHrPLohTkpJmhycxHurkvwOPDBtM1k9WI9M1ZVpsTVeefrc1J9BBePjBqwa
1Y8ufUX9EG0TzUBIyUZZ7f6c7g7UodzF1oQXvAUhLuaYlwaMyUBLYPSNtZGBvMTWBVB6/kDn5Kgv
sxuPzoxqmAYl221XXXMrHAAphSGxlk4Pjj0Vn73I4n2Xh+WjndTt3/fHd3vYUluTmx1oj7QZ3hy2
aREluZYRb7KZQD1CETOerfbdtGCzFnmZjaJQDXMQfbJHSBpH76294dIClfYDVKctfbMde1EXRpYz
vXqN0DB2ksYVXFNEXR5RkkVgFHJ/uHILrNNVzJBVfHVtS6K2tk2AGkl7MxpbGxn0tH3J6WZ/Ujrb
IH/swwA+gHOJ7OgoR94NypPOpjJIb35b9zIWoKqWW6EkwNH25EUG9KGUBEp6tzzMCrybqe71y/2R
7n1Yh+clb3def5hCrLeMJlLDa9ChCDo3rFq4ikl76QCnmCctHu1/MxVFSV/VkgyUTALp10Rj5vP9
n7D3cUEBUi3lFuUulz/xl4u8j+dp6WOkoJGZxg4SARDkYRUYO8qCz/DQH72O9uJRj+JlxjVCPXxz
SnjCzfOCEiMG7sb8Qy1S7QLks/qmAa9HYzirsr/uD3DnwKX8RcVA1gpsIGTrAWa5WlfFYBjB1GkG
FyMGMtCSunPkDD/uR9oZGiUDg5I75R8uks15m/ZZkWvV4gQ1WGvEaP+E8p2cEzxg/LTBRujN0QBe
A7smKwG9pRnrcVVZroglgXGpDgb1LIOyhDOgYITbYxvgpjEeJB23o+MEgicDWF/WDrxNvLZBMtpW
pAzprOGTxAWNurui+IX0rxLhOB4kAT9pMetjwAa2Q5OX/J7njLoJiGCIi08oD4a2nPUfwkzcH+7S
FbiYjep7WG3m9wK3849xnEaPST00aA06XnxRsQV4RzdCpdeAsXDuhu4XEljevPfnX37N7c/jhWNC
niIZ50us5x9dfJrjpRRS03P7gZ1ZI6uBnMH9KHuzzk4xOfu5yMn511G6akRNO51DeKETyq1dlTw6
hfMZiZ7usUfB+H6020OQrhwXDMYwjgZ6aLNXEFBCkqvtwiATHSoh4MtRXKigX0aluCAjUZxhbB2B
SW83KGUh8ga+Mhccu2c9RNNIO9zWF5xtVdQCtQV5rjSLTIzwEGh48/h+OvPQ3qBLReq8DoVX5gKK
FMXtNI/FUx85CJ1DKz8veY1y6qQ2z0vlHd0sO+OzeB9y/MCQkKjgddBUxILGm52At7NAuajF4EeT
M6Ce2/dvbSHLK5PmF6ZDbBx3+xR1Z63TU+y9qbANSIXXoY0QsQ1j4Dzk3OsX20v+vT+je7vU4pom
GM9B/rDZBjz/7GnCF/GMmUj1T22P7YdpWiB3jxaanmph1NzW5ozPvKu3PxAWqRCugUcYTNUMZqHn
vvEmc/h9jqb4pQFuc5CV/kw7N/vUoioCpJatqlLzXE9/ledGiIJufBYjpr+nVjOSp0SvlQ/40qup
j2FLfUpEoX9cJr1+H7ZT8tKZZXJtmk5/aYxq/oBbHfIHCghVobZhd0rLdviA+UX5DRt4Qz+ROtDT
bBRxcML8PMI3P112wqBFyIq37my2Y20C8inCPj4PavmpqtX8UWswc4EwhZKhAyIoLroej138WiYn
668KNys0hcF9n6N+fgY7Uh/M5s1xxIEHq5DGIB11/rnJRCVkrETPGZH4yYkfozLrxtNkUkrMvM54
tdSwuNxfX3sB2TPcAnSxZIVn/fXCHhF9tA6gbxua+aCjcPtUD6gWOyi6PtYjArP3491sVlhvhAGt
SxVNmmOt4znNMphWCKHKTPCAbiCuAFMAl7BMrjg4jHaGRjpNFIgJBoC4zVyS+SrpiEqPP06NhVMV
5aJ/vaXKPyGHMwVYSHcHAXfG5pkkXRzwAHlIhdZjU3iHdchLmr5QBvcMTSsPDLrWvmkOw+v9abxJ
bInArqMK6Mju+LaRa/TIRjcthAu1aAFWLDyjMdfIz3Xh4Azjwj7Pi7l6jXVlDNyoOAKX39aBie9I
pAn5vEOraLNsYiVsQA2h82JD6QksfYievaXHSsfqu1dUiw0kg4su7C6JNmmfsaCfXzKnbh7Qxp38
+1MhQ602sfwpAHogVFLRoK+9nvUaBITmRHBfIt0r/KbGzqbscFq7H2VvMdH/cx1keCg1bxlbahOP
euhUpg+aHylkD79oBdyi1Gz1gqwyjt6Eu6PikYYzHe0WHsLrUc3QQxz0O5FIoJ3wOJVR+W5oxvxg
7m7yETl3vBYkwI1TcJtzahMdN6QKTJ9zNvzbLYBATWWPjkNGy0TxwcubH2fgRgf85r3JlBwejZoC
HHVz8yZKSfs0c3akU1yPZa9eFkgK2bWK00WDuzZyDkdVof2I7BWqepSytxi7Vm9GW0P8xG/GhfZi
BhFijidYjcYCSD0N+4OJvf18BnchrzBKyDA/ts3NQsclTpeGKfqgK1fodv0jzUbrcn9R3n4+otBh
BKvikXFtuTQYEEcxxWm4UEuUfdBbNz0brYcfLe3N0kdT2Pm3UjvrAEN4O5dkWwbPInYCx88WR8fz
hz09sBVMyIQPQ9imD6Y6uefEDdVny83FwSjlBl5vcOKZlGYc3eGylj6Qv76gabsXXo1NiZ/2Znk2
HVE+Dp7unD1NkBUh+RpUloteYmEe0dp2jjlCQytx5ZcEq7c5W+bIVCag1IaPLBg2Kv3k+KK39HPb
OUUwA0s+RdrYXqTCTWAVOM8qtmK8qhbo3ftf+vZqMVT2BDku1A8qgJvjoB8Bu9ophxw20dk5bJrY
V7XeebJR5T3IivY+L8uKejwZHfINm1BdEiEEHSIaEQ29FTi1IfxWm5UH3XJwF+jQr74/tN14FnMr
6cbyRbr+vB1yxRN4UZYTC+scKQUTONj5u4GvCj+2mw/evXtTCXKEjWkBSiLtWcfDKMTmnYCEQ+aq
yHapKZJLmAyeB00/6szvnQKStU3NGx4oYId1qKRTUCAuCdU6Eap4JHOBUbpHEKu9CQS4QOWQNJay
8GZ/RHgNxGEjlbBg+J7COLdPsTmHUhb5L2d0tIOjbe/QAYEEwIrOEJMof84vBa2lL5AZnPhencD/
O89KxVewJXmqnBLXCy3yzgINvP8QlHtKZRfAFqEdtQ6q1TOdXwehs8RExgjpBuzadChuf3FoWC8K
Bn4Wcs+q+Hp/bcoPtD16IAuTWHBLwtiWc/HLWJFwmbGkQKhoTuYYLV/E/ouhSa4aIoqfed7WPFtK
bJjtevrtfuS9j0pplrSGO9Jh0OvIhuhwVJg0LJ/yurl0JlLUSYI0phf1/WnocJu8H+8nsX47VLq8
SDdoLleXu0le0TpVM6Tj2YadNyEMGJU2LMlocP+eXJ65gV7kOvKECnLMgW1EloogaVK+V9H0/Krh
O4D8F8+ZyefsQE23ErXD8ynpO2SUhgrtJi/Op8l3AeR96RJb+zenxtz7ZaMX3QMY/6yDmYhTlD9r
DVbpjmJnr26i4bBIzR/YhpUuSMDVy1gfQBpuM2kJNKJaymOExbVFlPVVTM96gRWOE/p0wTzLPhlI
lJ4TZIH9uBlK/PrsxtepzmFFVh5hhX4eb5t5B8pHhQaFHvbUdvd6RufVVugaaL2oybfZMHv6OHar
/phyrYv8IW2HT70m3cIwRi1bJIsN/XOjzTbK1n1ifq1czJMCtAsb65r1Q/jRwpEIByDK2SCS27xZ
/KxGQyoqrAZDJfotUI/iYjrKRXaOVfrBgJ1+yhrwKFgv2HReCituyekcxRSB5s35p0kgUsYDfD7f
X6t7oSzaxMARaPQBuFmHMvKhrjW2JasHzCXfj/6M1i3cGHl/UJTdOewkNej/Q20uw9KsHQ0RQxIA
a9CeR73Ovy7yUXTi/Rfj7YVQ/4PAqOhyf4S7YaVqLOUmDlljM5nIwCKkkjDCnK4bVhq11c7wJgdc
+dR6qL96XqKcQ7N1D+LuzCwtU6pbVJvINLbt59jtShHze3y1NQpk0xK0NXu3eRfq6o/7I9yNJMmG
5HQS0rg5bjKqUd6CewgLXBSggYVz8TCA0PEryLwv92PtXMPciv+LtckwRFmNZTSQJiNFrH4aUcH5
Xstm9P0ouyNCGYoaCgmjtSVcmwjEYUpfo+mhRQ0Q7sZ7HSq9fEqq8IgjtRcKd3MaWrAQYF1sVmUq
RMJuprIxaFH/ISra6WxiQIihTPn3/UHtLERSCpoftO14IW4Bp9gXiQk7XN4xcwvYCRGLi+JO1HLr
MbpmaaO9zqKwvt0Puve9wLTJdUEji+fven8n+EWh/cv3yueCpZiMqEjrIObvR9mbRF7W5BIwvPhm
m1OEaulgY2YslRxa/VvUlv/gYuK82k32H5Y6QyE/QXWKgtbmaxnOCDB1FIZfYdz4UlnS3FGPIul0
ECqPbx8UmbQn32fUqLflPGmzis0DzOdYn/rAUoHb9QM1zGqejyi8e1+JPBo9FwPSNz2a9VeKZ22y
momjUetScVmqKL46fXiEcNxbgJKxC8+aWWLNr6PUpeXiKT9zrfQYy4mhOVOkWC7mhFYMEBn7pNlj
/XB/EndHJuuh5O3y2bkZma14s1m7A+UJyqPvyqHjtRXmTqgG9+Psj+1/ceQK/SW7lLcOpHXiGBMc
LU2z6pNuNgOwH09KzXs5xtemd1A53Fv2UP+ArYAZRqNhExRaS2TnJW73RgfV9BSGXfIlG+Pqa4Q1
3xGjfG8meZpQ57E8i+x981ZItQybJ5WlH6eFFSCZ3vplpOoHL7r9KKwSSW2B+i/n+Zd5xIqhmHS7
o7hTjP2T16Tg9PVM+G//WpJYplIyo2R109vS8H9Net3wQS8l79Ccyf0+T9qgxCEMirD7PHnhv/dD
3g6MKotOXQfgI9JJW+5BqvV6rWEJiLyzoweeVduv2mi4n+9HuX3kyFqOBgRftoNhu66nrytGPY4h
2EIhcfJrXNvmw5h07W9lE9Z+BL71RMvSBu+IL89/iIw+JqVkTisYY+vIaEXUE3hyPpxbFpiXGMkX
0MzDM+r97WMzVu4HNoV4qaZ5PChy3O4CKkmy8igRtFCx5Mz/smSobnZ5zO6DgDXJV43lnhCP0x6K
HOO2+4OUa3yd4MtQgDjhB/0smq1DYQ5uI9gjQ1V26+P06/khV2gg0v4HNiZHKLG9cJyXHhw9m8Lj
VnWqt1J6oQv7GwsquFaA8TAJyWIUhJPsd+xVlYNa7t4alUeJJESSiWwx0YmGRNAU8X5xog41YaPw
glIJ9YN77faotGiB0sPmJJFUss33Slt08OAegi/xuuQ979/pqkxpikXOhBZ10rgBxLkyuP/ldoZG
2wg9Ecl0BB+xWZ6AJ70eJjZfTomm51zP47M3cszcj7KzFHl24hDGMiHGNhM2GweT6JwoA8Zo0ORK
LOBMu/uA1lf25tcMmY6sn/DfUkrdNt8mqlCjjTevr6f4VdGkSfGAd3EyXfCX0sxy8IUVHXGSdxak
TXNeNqpYIjcdvxKrBrMuueVic/imZZH7RD+r/KIok3JywyI7WCnyo6y3myTKgq+gPUVTc4vddayC
Lu0yIwPmztNHM0U+H7ax4+cmr+m8qalQFApGmFFcvLqxfqTXePs1oUWQOCCxTweQ6V7v9jwec9Wb
HUD5RTR9d+1QbYISahxWM3M0vPkUI5gsXfBBbXjXm4dNMS1CHZYSKnCDbFeTzOa7dpntK89U7Xp/
ld5yH1CgMd2f3Hlqp+gzrAdWYtmV4/ZdBPGUj9B+RmwJ2BJn3Nrm56gX2HILJJBEbMEIVsQ7c3Tb
j/d/w+1+JC6tKnlNoR2zRRqAnVFsY0ELBxle8agmWn2OkiW+/Ico8rIl5ST3M+UX/uVq4DnOGs1d
fB70oX/Atp3+Kv29g11/uytkpgKJRtb4GJW+jmL0rcACmVqa0VHrNpJlfNR7aeZnTzMeiVXfHXzA
vcnjDDNo9VswJ7eY78js0EgGPxBgGNS+9lpmv4y12735smNEgEAArOhS2nIzebhQI227xAjSZ5n5
EAu4//lSCaTOBIYAWnQU7/ZeWMeT0/zLx5orGspwUsrAmZWXHBTUFzRZ54fEqlIIm+733ou9g013
8+UgFNP4krA5inaA9dYhVRwUMfFF6FXorYlBMQZUk+m0D6bEm2sJ5rr31+PNiUI8iACUobCzk2/+
dTwnLpcO5ztWihInl7jFBtU2wDPwK/uDC+9nb2d1eMpYhuwhsEhgTm9SQVyqJyx+6G117Th7vjmJ
6CtrSXxwlmFEuS4pSjpuc+7PxeCdm9oz/sR5A8vdNlPTd/0S678vuoGk6JyihpvlBYUkMQIqNsvi
T+Q++P1FUX3hWd89aHY7/0Yhe0SxzcA8UKnag0bl7sxxZtF94YalU7qeubJG4VmwnYIEh7J3k+oM
Z2vE1cjt8HK+/5Fu1qGcOMKAxZACo1sQwiAcQ0w8voPcnr9bk1v+OYV4MJdpH4OVb7p09DHoOxK+
24sqIWFA0fj7hv5XejE5pYFDBbZe89lbRA3rwVJOIVI5l6JXVMD5una+P9S9WaVcAv0YkjAQv83J
tWTpEDa2kvOcQ4esTfU56NDepFBYHsG3d0PR7QFchpQgD7z1B5yWbnYi0AFBDwTsZMVW42fJFGLB
pM1vPY/5gAjqoe0OPkCWntahYjeazMnFHKyfCvfq0FILRqsfz0oWxxfDK8I/7s/i7X0qAwJWNCEe
IAixhV5gEMrDGdxKoIkobU8aDhAX4M3509Aq1bspWrpnRaQdcrxZ9XfitfrZwarx4EbdWUBEAfcB
Y432w1a5xcNDtqpKNwtQYsDyJzGqYMHi5YQd2PzeCz1c2QqzPAi681U5OskJqatz8W2hLV3RQ1N0
zSxAwjA5h2gQfV40p6MBA0ri/izvhqJChd4wrA7ysvVXbUpel/NEqKhVo2uHE91ldPXhfWe1+dsP
G+A6UlRUkpxuOvSYsI6mgdt2EI2Nd6rCBe9WlJR83J6O6h03KS7Zj9SyA8yLrjNPuPWooiKVGKUQ
X5+Q15YaZda1Rqbct0bP+2FbjaANi3JqK+EKqEkdPYv2JhU4ttTo4ilBZWIdviEjslUcAIMWzd/T
OCgIt9aq7mt1OBzcfTt3LbhSUA+yRcAhsDnBFyeNm8Ia8mAxRhXeWFt/ykMkqqqwLR+0wsiv99fL
3n6gdEr2Z4NrofayHpoxUCWxM5EHWaTX+LRaiMHUenlB8Ic2moZrcxqnzcHRIwexuXTRAv9f0M2l
m8zFMmLykwciNMaCZ2A+f4LObV+rMnMeM8OIL17maHg+mHr27f6Ad2NTzwJ4AXoanOR6wK4m5n7U
F54rojeeF5wGT2SGlq92Ruzjivhn5pXa0yDsI9Te3iKidizVcBFsBWyyDuzNZekqSZIHar9EDzNv
39+h3EY+x9URDnQ3FNnaz2tS6jWtQ1HaystaLXOIBNpvS6E6n6rRgao8qOEBPHwvkuEBlOVtIhX7
N4Ni0oQJRy8LANYl/oKl53kSoDJT4bSXt384qKLS3RbGGF3b9aBKCoOprXLcIBFaPs5F2jYnLy9e
8bxUrkYNV5lLUqEN0Irf70feu7koRtJxIbwDX26TANvJhD4h5qNBtCjSkDQ1Lk2rYr2Oy6U/tGKO
T07ifhmbGHs7XTbUR+prB6nq3k6lZQ6vimOBW3sz/jlMMlk3yYLeTL1HrJsR6TPL2G/y8k/czg3M
qvQjPbebJxTnroSZSEVA3qHbvlSd6MUY1TMxE0ifwuyG31D9cQ8KantbEioKwkWyjmFvJRYwn59F
3HkZx+sgPpQm39OdRXjhtvzuhBZe8U3v4G1mI2RxMKl7FwvcPJhctHS4wzbrdypHRIzaIg/MUW9r
XzqMYg2YRQ+WlbVfpL3Un64XCazs3WL2u8VVlYNfsHfg83pEwFcKe5CVrJc1VmpNjPhoFthccj7P
ZyAi8ZAGmCRGflqaR1T/vR0rb1Cyd7DUlPbX8ZLcpoOKTV5g4VXuu7O3BFpjp5fYa/ODHbs3NEg/
PPqpDrFtN6HSVjhdgplhUHuJjompa0PgD7uH3C7n89Qt5sE6uh0a56tU76RvRnVx28u3zVZbwijK
glFMr1HbDU+9SqKZA+Z5c0IHBoOSjDyLaI5s85FcSnx5ZpcFRVoP10lls4OSHy9FO5oH6+NWKkDi
PfiLfrS8MbfnnteVJsXggoxVScQ3vcvG5mQOCbJTbTctn2Y6en9PIhd+5w3JJbGt4bexKqWfZsYP
mqbq4DS8PYf4MVIglSMRzuUWTZir+Jv3Cx6LsZLkn6vSmjJcgjvzwZ4oV+HoXne/R0NdRgdJw25c
KiwoDbuADbaN3gGDxbYf0ywwRvuHUJTkDPbAeTdYlMJ5bc9BMVjGp/sn/96Kgr6BH4FU/7tB2ns0
v8yiqbLAnLQchuCUXZx0Ul9mAyuN/xCKWw2lPE4B3knrfblMWB1aGZ+5Bdp4sdxkYcc0Nh4m7ZH1
1O2+1AFrsIC5sSWyf3PkdF3cW4NJqMnUq9OYwXDvyXGDBlPrB1BnR62MvVmUtxYQGzCh4DbXQ2sT
e8BfvmG3lNaH2G0rn7u8vLj42j/en8S9kfFQYHVIpObNfTWXieEqEyPL7USqEsFZWJoiOokk6T71
+VQeQOnkL18nshIkQtYMG4NX5fajmTre307l4EqvNc1ldJTuQ+O2+gEycm/+wL1ItX/JYN925zW9
osZf1GmApimWkIpmn62MVtfAmXO+P4F7A/o1lPwpv1QXy8TE57onlFtl2oesD9MrAt7jf9jKvKNo
QoLlh6e+ycEFV6EW4XuDXFgmnr2yd1/CFk1RaxThX04Jsbnuq/p0f2g7a0M6jEjNFc4ttvN6aLjE
FyrXPb6gafp3GFK6KRbDwQIDwtkcqked3p2Z/KmxDbKURz+iMutwIXpUbgVeA2Bo01262BYfoUe9
zfIMdSrQZD8LYWT7NCu2C7D1dHxbsb4OhqIe25OShpXftHX6XcSKeA/K9KgjsbMWISVQVyATZadt
a2Ho77lENORaFK0P+8vy7ThGTDk9FBvZC8WFR2GBeia33+aYqkWbRVnPB8vDog3wfOguc8llA3bk
qIe1d8nKOiZ0KnIVst3Ni8mIMzjeHLpBPoXqCecS7YcWKmZ5ChOpqZJLoxjMCYJYeOo1mgrdR/ck
v5YDBuZTYQ9/3l+re0OXuASVZcrTatt6MmGYT5bSJoiyK8kHbcnDFw49lInU6AgAuXOtOrRI6VbS
qpQqiOt12uF7ZRdLnQRYpeBK6zTtJasHINdx0o4IE2nhucq85eGtA+T2ARwA1gi9AbTM1lFjnTae
q+LUnbWJd9bF0J4ywYFgpUl68ES93fcGjXQAYjDe6QRvPR7A8zu1miVJUIgpPyVdM56BrGHVgvOo
72n1kUbO7cYHvycrqxT7GOT2nQY1GJxYj6D+gkjcF2q9xRnKoHJ98wRK3ytpc8N65UxbT+CQCTuH
zR4Hop+MoGjSBoWsDocdvF8ODs69AUFe5WGGUtWtWvtUIjNXakoUkLHj/0xn8DpR5g/uD0ju5vVV
SgSqwvh/sApZzesBoThKWxDz6aBEiOo3tfXSi22hNtXyNrxm/GcnJ1LK37pmdt++QLjEqS6SDcmW
0+aZAtXcER6usQE3ME4uvTdcOqOb/ymXFLeIMpsP1v7OgiQbkiQH2UGBe7AeKZ5LYWf1xAvbYgZD
VeV+oQ7Ro6c389XOIfEefMDbLc7jgUyP/qsmtWE2Nb687lEVKsiQu7QJrzV8XSROF90Pk9Z6olll
PhnJkB4kLXtBIahyhvGyR1psk0mMmUFmLoQIoMqXZz0bnLPTYXGl2YPyztaj6rcEW7ODxOL23JTo
4P8FlVP/S/qi6i0YCQAQdELt0K+axX2mCTX5bZ9Hr/fX6+74SNNR92dn3PCR+yxvp7FmveKLO/+l
aRO2GW6ilJdEn5Wgw877UlbOm6ljvANhIbLlqUUj7rr5lCZSQpWIcxFkFmQVum5zIBAjh4qUetT3
LPftxwzxSNFwEZAP+c1XrIfFwzOrFEHqzI1PqtOfTbQn/clJncv9Cd05AHja/ZT/o+/FXbT+dmGo
dGM11CLo6N08LwgsnNvQgGuUpqmmPaCAo1xDTS1fKmMKD2LvHHG092Q3jDIMRZHNukFaPR0ab5m4
76ZPXe/NH0Rjpp/vD3BncWKhDO0YVSZyjW05hKxJK7FvnYIhNqSw4pBcud7rIEvm5uBdsrM4wYzR
s5QHG7oDm3TGS7JsrjxOT7ekO99m40JFUi2fCot+X16n3R9KMeYHQXfGh8oBJTx5jmpcuOsPOKvK
QmkmmQLbE94pLnM1QGm9e0idqTvdn0r5PdaXBTRuOOKw0ym/IK2wDmVbXah5E0x/VmTyXQEIh1P9
WL9SxSuClML/QWVpNx6wTZA4gI+ofqzjzSAu6qklHzJny30qcpG8xHlUp6dKRMVfjTcUBwFvFyQD
pDcr1dl4NG87Tp0bN5PQljHQWsxRombsn5NO9Ac30U4U9OYkwEgKAaGJsR5WHC+ZoTfKELBg4TUD
g3jCn6g8OJR3Jo+iDTxGoDisym3BaBmNbtC4VYMxNiaDjHoar+EUZV+UdkieF60ND6oAO8OSPCkp
EkF9int2PazKmqqEpu4QeJWpXmtnVM7xMcH+do+RttKIQJRcxtlClRdXzxrPXoagt7rkY9T24ZPS
zgkn86RRTh6cj2iZtAdfbG8uEZ8gTUHCST4t10NLEmUgX7EGME2F+xeKv7kfQY55iGcEt9NRHGnd
3O5pXmDUHaU0J9yALVSz8xpIX3Ux4gNV4JATJ81Ta7JgqN4ewXh3vhr9FZBU1NtgZG5RP/OQekvX
lyz5cmyemtTQrlnMk+T+ybEzIHYxcDCp6syYNkt+sVKldTUGJMI8/6inbX9OzQpzwfhIUvU2EngR
sNaw6YHJmNszg2ZV7PRpRS7iqu0Hs1Otz15RLPopmRovPhjWLalSMnp+fiUkkjmCN7cnIltjgmme
CIYkrkZUwEuJ0V8S1zmhacHzaqHL8jBExTxeLXIa5H7mxEI3qkzV0i+KechOdjdg4dAvitX5mddX
v+vt6H5SbCd6N8fm+IPE1QOp1yCA9jBTYzZO+aQbS3D/C93uK1iAVBjQyZCCGVuYyAi1ITOipA+S
iILNKRZF9XtG3yg6FUiVnNBXh4flTQcb61b4gJyc8hC0AnRZWfOb28vjyO2KuO6DEY7XFxEuCoLH
o7Vo53oY5v6aDJN9MaW/7qWdoJ7bc2j8qzhtbZ+WLDa9gzPsdqOjuM3jUWI4kFffenWLOMq7iRYD
suNd8tzxVD7PUY5z1Zj1z1niRAcXzl48mtLARuiNs2jl7vwlczaxec+0tCf7KizdL5DEPXsNFNwY
8ORpwDnr4FK43e3UufEi51nCCXNzo3YjfZW8IrFMnKQB7NCyBcvsKF3eiyLPSlq2NN05q9ejwgAU
nDZozGAsU+9aYYF7oSfVHqzY250uJYmkliE3NgnJJjsYl1arIuxlg0h3kzOFt/Y3M2yyk8omfDM8
RIYiSUWqmU7wFkSQzqDZc68h/8dYDMfpYvpeOJixkpOLBzusoj/ub8a9oSFSgfQSMpdSFH09gTVq
a5CZSIxrU7h+ix55etLLCsUyw85/vD2WzERYflTvqdmsY3VKPbBgEKqaOzN+5voLz1SfspdRmcsj
f6mdQ4YFQbIqXZvIFDbjaoUoOQkiXm/qoD4ownNOoR5XpxoU0mMzW8LXeaef7w9QDmCdtSJlQnKM
CjUXA8jy9QBDrRFer8ozWjQDaMUk/lRk0yB9BNxPMxphj3U4OpduHrWv9yPL//M2MoLNAItA+tH1
3axQ4UXesuR8xqEZ1Bp9NYRHuAAm96/7cfaWC+kxOl2SlIY83nqEbu44QzIRB53NNChoJJ7y2q1f
zKkWB5O5d2ChMkQcLlcep5tQdBDmSZlDZM3YfKcUHblLnaJikLrts51N47f7I9v5duSSqMTIdM8A
QLge2SKyBLNY+TotLQ2jUCCaQ+LVzWlcFu1h7vEjjuPBO43GciSytrNWZebFu4Ntz4g3OR/wDE0v
2oxEIloyWJJGjlpEAljA0HvlKz3C8iScWlzvD3jnU66ibubXyKN5WSYqDQbSPxgU5vOzFkXCr73h
SM5lf4Cy/iyVQlk267ll0EqjzhxqQo2SizDtGSxLRVFj4A7GM316djPtyNpC/k83W0J2FdAolnrb
1hYo6YSVQJBDQ/cvU9GFjtrofTgtbwdkc6XSipQpFU+ErRJpLiYV3diEa86LvvZ56rzmixP+H2nn
tSM3kq3rJyJAz+Atk5lZRl4l1zeEend30Puge/r9URf7KFlEEaUDzDQa0Iwig+GW+c2ltZR51N/6
lfRuZ0SBj2o3ARRWiOtn/u0JR7ogWvoKiIzbieK9E+fqfpCRDXY4qd4Z06T9089tH5qd1z0gA119
ssasX05cDtmnZFjij2bk/iNjOzoRY3T/0Wal8Jo7c+gLqY4ajXvnCRId2Rk9b9y9NkXQSI7oEta8
mWa8rMJSaIHnLbjKCnxRiHBzdZaqXM609LWDJ/T5bqO6zGWocxHT9NjuttHtnT7zPOSr9DqZg0Zk
9Ue91GECU6tPPhjLLIx7BdNHHgz8/ERRiVnJS1RDsX7YAhiGwQItMlP37WfXvSx94z+S2OfBMkTR
qy9HhlopfKg400DaKlS7vR6508Rtlc5aCX/XG+pQa0f3vaNVTRdkneW++rpgxDVFBBcCLmarO65r
TYtmi+JB7Z0xTBLfvRT4ZgSJ2Rp3L99Mz7cOQ9FSRbsHNDmbZ7PPI2WmdsnWKXrPvvTmkv2baaV4
j0lvd64HeH5ODwdU17MjdP7zN4eRuaPoy1E3oWxyO7IlraZB8HYK53qZTn42RW+qgjcujkYUDsqs
bj+/PNXdAXFYomtNsQu06u2ABK3N7CdrlCy85tGDvRfkVVqdinYyL3ECLvjl8dZX7PYKEeiG0ryi
P7Emr5tPK21D2VHNTVzggP6QtNb44BtI8MzYPYUoNOWfK3Ac12qol8Be2p+vHt321lK6xQ+gObLJ
YaWZN4p2IJmfa9NSlgn12sAqBLeX3/anDGrHBXZZ+TZNVH82zOYIsLZzQm9+wPalHRvNKEavD/uG
/h2dEeAjfTG86ZzpiOP0/PkhnKBrxe8Fy0rj+XZlJyPz/MIvVYjTdReiAomwqeiPQAh7E+K240BS
REQXdrthx9Fx66FRYePSrY9mLpo5UpjAY/dzennxdrbq2vSkK0Ggsqqr304o4Q9rw1Yq1DNsUiPD
zoJyRJ+wngv9FGuHMlJ7U4NFSMjAzIj2NgHZULZT7dS6Cp1MlndC4yKN+2p5WwPSPJjac0Vqaivk
G2jq0gLEiWqzL/pMqxS4EgqKlE904i7a10E2a97fdLP8JcD/17ngtDyX19mE4n+O0d15L1SMZEeU
KNSFAEoY6kxxufqczZH7ppaE/wdX8N6WomBAV5hHlcL4+sV+e/9ptlECynuFkjFIy5ZkICgqszp4
xXYKJcSFuIJB8QcESG36dphpENJvDJOFruru0nYVfnQaNdy6TTHjLUuc4MxaXbDHmTiyujgJdHIf
IGm1B8uys+P4IcQOVNjIALZPTjNDvFUo1IWVyn1cVZPFCVBsc0/kshYMRem9OrvheXP5uoT/xKrb
PmqM81tdpHIMpzhR954YqFAOA2U2J9IO5rZzEUMVAHHOLUGiuG1w6EUFDG8eh7B0LRwHYIXdL2mR
hliK9CFkwgQWgT7cNUu8hFaRHGEtdw4XlW3Kb4y9pnGbDa9cyLNJJeivJFJ/ELn1d4HJztehPTxb
O5uW/A3YI4eL2u8WgN2gyFLqSYRmc1lbZ9Vn9dMSNcmBDMDufICWU1bGJ4ke8O2edZrcjklGh7Cd
iuUhXcbxHOeJQZlUqw9Wbic6oTiD+AUMF2Dd29Cr8fyyoOcyhI4bF1/U0pUPeeRbnwwzM4OhxoKq
TIwpKHr79WUoYN3UTihEGYDr/M359zR2FBjzISzyxggh2RDiNlV6nuPeOogTdi8BWB+rMgwAHi78
2w+KlDEaSw69vrb3m4tuFPJalGl1nrL4c1852YfBMfs3ZtIX4eAuWaB8UV0VydDB1967A4imoZTD
TgYdubmMDCVEI6p8DKsZQbwgXzo6TLqRT9/i0gYiHc9ohr380O3kD+CfYQzDm6Sba23Ohj2bbr6k
tHH9pk/o8Q8WBlSu9yhm7HQmnMZOWoRG1MuD7h2TdWFpfaOuSqZ8+71nyIPKdBTfm7QpyN1J+2TN
Vfrh5VH2jgkB9bqBiMDgjt+O4qVW4tgtbndWL51zFA1VgGJd824yqyNO+e5XZN/wjlApAspwO5Qv
51Th4DWEOBqjmWhEkGoTNVRnNCD/7adi+JLr9lHOvzc/HiywE+wYweN1O6hdGI5yq2oMkeKY2JSq
q0JdueY7vCyOrBb2JkhlW2d3rm2Fbacub5fIHOOZK8cYYnHvOn2SfGoQjHa+WNP6SskKcVzHHPOj
XtDemQBvSh2AK43XYxNajsts2z3SCmGtI0cvid3DeujURSXGeAZFeKTJcTTeJmyPjGiy6pTxkrpP
Q70Z4nPetNVFn31xkYN1JCK2t4rwV8AO8o91OW9XcVUQGtRcDaEGau0b1no4YqvIVmdcwJODtsjR
WJttak0Q/jPaYLRhRvM8zo7/UM4UwKo5PkLl7w5FdZhmMrpUNA1vpyV7q0EUkpa/VRfOl171ySke
Cv08ae7rWXv0dMFo0GdbU+ltJSIbfG2sTPZmpbX+FUU7cTVb+v4+x+Py8pWyd3GhgIMR4op2o5Nw
OyseIFE65jCEUKds41zyPYeVd3B0K+9tQpIAdjuCTMCtN1dXnCXU1m1BVGq7yUdby13aCE76UHu2
7JAPXo7O995yrSatsB9JWaE43U5MYAqPRI0EIkuEdtFdZV+aEt+1aFLmQcFjd6gV0YA56w41hF6u
LM0lItDV5/KcYQ76xMZQlAKc9GCoveUCj0tPhKooCePmM7aRMPH7TYbQj4buviSl+6xph94EuxMC
Pe7yjNLm3cKT0ORaRIxwUFjBm7imboHRlTuoKkiqOjt40/buYXBl/zfWZp16q7JE6gFZQF8gv0Je
Eo+eNomffQ6VU9NjL0whk/3BrqdBh64CgHLKnGuQ+Fsqlqd136iUK4qKRvVvYbRwtmQvooOoYPc7
/iLerlRmADa3wzh5nqpyZNPDaU7TeyOX9oOQNodYRUsTvnySdweDebWiM1bU8eZZaQF1VXKuyQmG
zo4Cq3bih7lvtflqG9zywR+MBgIAOUpUibDfvp2agWSVPmTpL+BJ9c6NRsxAJutB5odqXXvz4tuZ
awaJnNt2y0dG6hkarLrQlTqVHzF7dxiAfImHSjsAGu+lBuQepJCk6Pj0bMIPd2lat0z4gjVuVt+0
CS0BrzKzVfE6OQ99rwflpOWnZcq/vfwxjb3bcQ2RcWVE5YZTd/s1petrWTGSZaGfvTy6I4belTNX
11QNSLsrzbnmhT19aOoh+Y5iUvTYmmmynFDpzs5VXHVXN5XWX3qkCvdN7sblv8oa5v9e/pG767C2
BLjDEQfZbmZ0x+vU8Hn/fH10PqfxCJ421+Q//pAeeZXsfQ6aMsAqgEiuLYjbz+GUUFEbj0epjHxE
abkfLm43o+pvAnbAuOuIRr03tRXLQqQLFAGQ6e14fWkkPCUTT3s2ox9Wuuk3e9U+r3rxJ0kgHEJ6
Zmvuicrl7VAc3ZjeJFNzmxQHBjyf2m+oaA/uKalxDzm9fs3Wp0IgAASha5t+yQpyRzsb7CtHirD3
OxmWZoJ8YIHOwctD7a0ZuLc17wKmAsL0dmLD4MXSHikOD2vHXpp4VU+lPZNJywwDbX/I/3p5wL1F
o6BJ1QCAFgnD5r4b7KYXVpIq9Mps7V7mJiLQ5RAvHNI+Onik9p5dxObQNaBwsKYmt5Mjmfeq2Was
arCHT1nm9lpIOjh4B+u1M87aYoUsBmmRVtTmXfLMbi4LBGpDZ7Tie6eYm3MeNcWPl7/c7iiAAMDd
kGc9a63C4SkGDIYVioBdV12GKjbvZWKO/vX/b5zNXqeCAxaRJzAEizUFs5hqsFpxclDwfO4TQcsf
4bNfe5wO7jbfwB4xGQwMX8PatOL5wc2ryQiqOudaGpo8+673SfVznKtW3VlVbpCMqBh+vQ2M5Cc2
VqZ11menuzd0qcVhQZNZBWWSe1xvptf/1ZaGoQW6FSef+6TMzTCqS4oLrYGE6buhzcr1GpytIRii
0lpOCuZsRpkhte9FRypxbqtseWrnvI0OQsGdA7cS/NCFISGharYp8YxOB1FywLI3KlHFFUUyf24r
Ke700U8CqzO6y+tXk3CQffMLQL5tIGRRafs1ChBh50T+x9lq7XtQF9ZR3L4TD1KZg0pLJE09bFt4
MLumSId6fenbFuaZCcyfYE0PseLoL1pNINOTFR3s1J27ZKVR0Ham/kh6t3kAFvqJi9XzLXVEPO7G
dMo+dXVhBBAC7INl2zt8q3Al7R4kEAhCb68SlVNUwey6Z7dmDvWvIvtm0Q0+CGX2RllbAKsQ50rf
WzfPbwFurZmDqcmSVl2ja9+Bko5pMFIcD1/eE3t1xjVqoWG/qnfzht6O4/h9Znem6NGcTpQeumKS
H4Yc8/JTWSbu/zTdCPmlaTs5vh3bsv+MR/v8d+q6mnG2jQx7k5d/z960id6o6uBtBPFgcyaMqa2W
KKZrF9npHCzSMO86ZeqvLzq4iL8B1FqJFBDibifdjPqkRwsm6IJi2A8Mhso79GSzKYiwET2Is/eO
w7qOpA9UxaAS346VTTLLO0vrQqPTPOOtKT0P4OKQatXJRsc2++SnmsgDlP6mv1/+luvfvOk1u1RP
uWBopvBObGLSucvbzsDINowdHWORuc+x2cGT573hS/cEDX0+WLy9Q0gLFEatRzsUbvztVGNHE7am
DUQQuZkFmqd56Cgj5F+7Zn2wb3fnRmy5svUpxG0VFnJsre1sdPqw6u3+3htz9xQ58XAd3FrdO6vg
8cvfcndqgHaRfQMrQJfjdmotBWGCWu4Xuxuix7jSLFxzfOPBio2j/sbe1Ggpr/7n1I8A0NwONSBM
1A/IBITeZMd3MznhKa695OJ1Uf9VY/yDkGX3CgChhbg3wR8k3vUH/XbVEPiNSJpCeSjo75yKQQk/
6KfpsZ7KRQZj0U1fysWe/8fxMOYLLDWlVxq08qNrZeXRadn7zr//ls3JpD7X2ZI6fDjwbRDDh6qJ
QrCD/kks/+DJ4L4D4PJLKGEL/Yhja2jcAdYMEm0KE7DSALaZdpemnezzy7tn71ZD/Hc9hKvj1/al
N/QxRRWNDDieteyUmeb4htKr/v3lUfa66OCjV/UFCiorEGqzkMJuu0mbuDzbynPP6WjMFysRTQjM
H3KxK8Y3jpVWb+ISQF7XODM3bKSm/tJmyoO7QKnlCsS7eiojx7nvyZoPovBfIPftlQQ+FmAwKp/s
8c0zbaKWWCIrpqCQtf2/1ZJ6b219nqdryTm+1nWHGXKRed1wNc2sfQKG73+PbSu7YLqb/kxqyyhO
ziy6OmzrsTxYpb29R+uSJNJgkUglbz9fWaMPZFD5BoHaesmpGSNxBzTT+auDVntwn+wd8lUQgDSB
lw545O1YbarQeZhmFSbDOH3OMCQ5lSKKsAPTlqBJEvvjy3tjZ26wmQANoz8A7+3ZGedZXQjXqN4O
razOfTNxtJ2UEC40rElkB3fKmuZs1hlhaNjc3Cn0aLdUUxs513EQUI3SSNiBq9BOL+3RC8amLt8C
6jUvSab/MKexO8gldue5KrhRdOd93+JxvK6CHprDPqImOYa2maZXkQGs1wdxpLDwKxZ5NknAhryu
q+HEth1cQkyaLaPhVJdWctfMygxKr1aBn2JirPXCOxlRN36UGveJNiY4C1jzq22bGJl+JaRetN0g
XG3v7giUU9zT51LKN5AYc38q1ZXnDoGLgx27P13SM9AZq+nE1mHXE2kD5J6S67AY2nunlM4nGF7i
wR8xR9HjNguWZfbCAqH4wLNm7yzS6Oh52AmmCKP+7zdsQa0Cdga5B2Lxtdm13yedBrSLpchn1AzK
h3FK/I9dWmSvD/gJRGlEc2xIarZntYv8WCsKoCJDN4wBehrmYwSV6WCUnRth5S3QnqJwsFq03N4I
EgnWPncZxcCz4UnGaZWeGrv33i3jrJ+jmKrMwYruvEowe9cWKnWstbd/O6KuJ52KOp2PacfzEhR+
q1eBGfv2v6+/e34fZxPQQAiMsUqm7ki3o76MUxGdmxqUzViMzYHG1+6UTBA9WJWQCW4j0Dpe8mHx
FEvVVOPZQHvvYjfJUXVzbxeirop2DFsRC5FNMcm10KasU5ZK2cT10ozWYNeezmpumzDmqr0rZveI
abV3sxHnUqCDJY3ow2ZQ4VZocapf1duqfNBn5Kp7B6sxLBLig9t7dyuuRQKgzasT++aVNhYgEn1P
j8qtUDovMUo2gkVwvQGOy0NZdt3nP9ghqwCRBdkENP9mJ44ClWg5ER9ZjQW9PF3olGqe/OJ2eXb9
k6GIxchQQBlv+VbGvAhtXvtvRpdlsHrnKmxEKs5eZR3RsvdWDIMqdNT5L2Xp9ZH8La62W3TiDW29
rJqq+aqaRf6FYYfzZiyN6OnlWe3t+zV0XxngyI9s31uS9t5T49o60lPxBEE6/6qhTHCwL3YnRMmL
NBbpN5L02wn1ugaPpOfBo2KnXfDuaIIxa+u7sdSPXpu9LQh1BKAySg6oM252hMSDZDIE73idK3lB
SV27y9s0e1os1V4Q4YoOLo69Iw0kgEmtCjV8xtuptRDNJV4EJAP21IS10v33sZymQFDiOCexFWPI
u0R/v7xqe9+T9bJ/MZ4IWDbnzE21up5wQAnxSRNPkPhHvL9V/RiN6KW/PNReQPbbUNsMhGQ5a7Ka
Eqsu4mK6JHGivcsrT6sDF9fMk9c7xdvJK4FCct354cuD7y0m7yZCpcQOlMc3+2ap08SuNYo6qzPQ
W9LL97nT6qFuzsvbxIyPLNb3DgMALogEa2kHCPvtWpq4IaL5OoL8tnWYQLYzXbROf71oEx5qpHIr
cYybchv99dFA1D5qfahkbNwbosayJjsUbdrbl+zHVXiOugOwsdu5xBEKTTh7sS8XNYPHmeczFtVl
0LeOebEyC8+OGOHpl9dr9wMCUqMrAsQJgOztoJlZmKnsqAkC08uudY/JBKyPo0ba3ihcwWx76o8g
PDa7IkLew3KTnCbGVNRABnCPmfuoOL88l70zRriKIgkAc9LidW/+dglPCwRbZ2DjpyhwfkvScgrg
7cwy8DL3TwKqlYMGDZSXxXgGgkVaP1cuxQuvFs4ldaoC8ow4InbtnSZiUW5GC44yAcjtjFbD9jRW
Ohwgre/RUbfXQMAprnWRFfeeV8mD07tXHyIKAB2zAhMYc/OO0brTAVlAj8QVGTxmsvjXXEvcN7a2
xOcxAqlvLbVzaZZUC/rMLfGis6PrYs5HNvF7M6ervJp3IABHu+h25v04jGbujeR1tqP+sew8PRXA
WvA2w2TCkKn94/V7B7Wy1ScEA2OA/7fj6XMdRYU7MF5eaW8JwLNT1Ijkk0jhALw81N5hoAu6wiSQ
R3hulZ5Es/BHqGvx1PoX6XfZlxGT1D8IfpCYIspCFpBAcjMhI89jy5hgO9WRqQWlkcpw1gTRq+b/
AV0N9g10NXbOKm2yuUOqdoxB2aHelbp9FKROVGHmHg1P+TzOB62SnTuSfgE9ciA6iHRuK+xd1lEK
81ehsNhxL1balcGc1+MFDbQW6oInTrRgj0QI9wZF7pD0CU3+1XTgdm8MkUpyYfQjygpa+peZCuuu
agd1EpnU/naNpbv6kbJej7KnfQeikC42Wf+2Y14DcxjRwh7DQUtgaiGhdarSuj6Rxv185X6kULSS
G1c2jr1S8W6n5w4YoidJTJ0tzrvT3IEIqOiufnp5lGcHeh2Fp41VA4NE2+d2lDhrSmr1OaMManxw
gdC8K3EBuRAZfooH7dXy5etwSC3ALmezkLvdDidza2yHOqnDKhbiqumqDbXBTjFeNazryzN79uxA
mCEuQF+K24MHYRuDzPQqo6qvw8af1IPtF0vYzWnxiJDWUVS+/lU3ZSiGIvCnJYnm7moTczsrvZeF
V8i6Ac8wrjYRtRN4rZsh5ar5dxFQ3gBdlua+psodjP70apm+dXgSQvRNIYtRXLwdvkC5q0o6UD4F
WkZnqmTNp7pYuaPEYWFbNrS52vkoQtn7vAZt0RWozzuwnXOttziGFbIJVyujUwfX/FJp2HZaSSQv
r19J6rPkIoxGx3Dz6LgL723nWHXoLd5y7VKTi8UlUq9bbz54BJ7dKXxKIgdkJKmOr347t59ytaZy
QXHUoe5LvaWIFnU/TJqhUyBrW/tYWb3zEf5F/OXlGT57e9ZhfwED1hQSCOztsA0/pR2lUYeTUSFE
MPPgJbLq/+A7rtMyoWijR7M966MzSfJe9kk59OXVcjQzFIkwgn6U/vkPJrSiAbjCKI9u/Wrl7Gm+
HTEhU/fqT1bBIaWU5iIk9PI4e7uQYhNgTV46JNE319fYU+aOc7tGuyspzqJJ/5uUDwJl8I8aSHsj
rSw89PiYEHX82yVCQtjXqJFUIS+LuBOgU4Im9fU3Q+rUr31j2A00qlgjEA4rOvR2KMmbp40eZRGn
TsagGkb9KpaJh7Sz8/uXv9/O9U8PBEI7mwIyzJZPyRZIBvTJy1BWrmqCbs719K1JgHefoTecnGpP
1D9ePySNAaBdlAefd+PxfrMSJoi9aTcm5wQLpSDtpiUw8MW+lkIctcT3jvTv423ChCmPWMwB509H
GTzWda+d0smc74WKLPQY4vhaN9mRhtG6G7YvAnUMNr/Bi/fMgaTkuXY6vSlDUyvLMwVx/ZRTTnmc
JuGuAttFMOa6R5Qp5MmaXPPg+D2fM6zR1R6EBBKqu7eZs5c4rVu3XGMlSmL3uVyscOxheAwy7z/r
2djceybn5eWFfX5CVqoqRQaSZFhzW3E73wSn0gyoMPBPi05EqT1MZBKBiQzEq28ytiz/oaCBhhLD
3Z4QVRGfsaFpq+aT87UbpjmYnKj4XLRefXBCfonY3y4lQp8wSWjcgauAdXw7Vuq4ubYwM/CXS59g
JdGJNCi1KvuRT2UF/w8j4FPTFbI/qcno3gIu58XNIJqZPFgy+eFGGcoJwgYIe3D7PX82SKuJDbkt
ILqI7enFS70pMtvlM2hW+jmlPHfSsVL58vK6Pr8j6DUBh0C4miIBklG3HwA/yD6PBdFNqptQwhPN
CaQ3+E8qq7+bYy8O+od7k2JAMnVqBYCk1232W7lgmd3WbqhxhsLt7UsL27t5r8fCPdIu3JvWSpeF
2YlSybP65jTY5cLGaaAaN+iK9XGeBaBKZVAC8X3XKe2opv8r4tzuJNJ4NLiBA7F1N7sW1Sadohu7
VqSxvJ/kVL3zyQefeg2aDZ6Mtf3kzRFMQRSyureR8tWPzPW7MMr86ltaCvex66V41IeSVM7ym/G+
bmIbk9xUfsprI6Fv1RzCbtbt/exH44u7VmWRcNjSPLyIXNmykxaybV96geZn+sdmMfMHC0/Nd77X
629KZ7a+z4bmH2SVeysETmHFoBH4od56uxNmVLUmMViE1b39n5qk/85fmvKcCPtrC8j3qJy4Nxzg
Iji2tBpXlPLtcFaZ+JHeJl04Y0D0T6k5053C3AKdB0sEqrCPqjo79+UvqTKPy5IAZlvLT0rXLvtB
axHhMId3cd8aAWVT+74W45GW8M57wFBrhkf0T961OVO6Hfd6hgcOuNN2WC6iUfW51MkPHmTDAc6t
ToSdTJKDkv7zuhVqXvhn8BKhYUbFaHN3thWOsm0GAWDBMBXFq7QD0W5EYxukuYy+xFo9f6p0VYXp
GEUNtpZ+Nz061izqoLVlfiSd/vxV5uegFr02d9cHYlPvLLsoF11ltqE+KvU9VTaq6aKY3rTGGF9S
umw/Ym+q8ktljsmnuczU5eWbdOcs8VZxg+pUXGmzrTvwt6vN75YIvnXXha2cs+81xhqBFyfxfeNp
8iSSdHmaazXe1ZV31HzY2WugcoGYrmvBE71JMOANOkY/qS6sheaFjTvKD6Yu40fAC/nHlye5OxQd
N/rZa7Fyi+HpIUTTQqkQfCmxKi4WaQcK6N6pSIB2vzzUzoml7LOqy4i1OrrtklbKgJqP6EaodHxn
rovWjj1PswO80+jn4tyZ8VHau3OSfhsSBNXtEorUwnYJKU8skj0apS0AwQfDLI3/pONqp7FGPMKx
0+nTyxPd+6b/b6KAE25HbTx3TjUtakMpliWUbkuTqJ+XN05mHV0Vu990PbA0gX9pXd0O5WCRkkiU
N8M296u7xFf5m2WoNXyo50Q7RfEYJQdRzN6pwEaE4jZ5KRfUZnJ17Nb6kqBYGpsqCaKqrO79Ifk3
MZP2A/Tn+cHrHP8dCghHzJ6dSIPqBVBS5D/gIlubKBl9g66zkrYNI5W5Vz0r2hN6Wq9PHGGkUZRZ
wUFra31z985NoSyXzDuUev2zKvPlrWUYEVTNuT+/epfg1UfrlKKXCb5vM5+uq6tFDmRWboSfJEJ8
TTiOOEOgcXuEAtq5SYmFmBa9PejI2x6+PRsm1AmDA2BZqjtNRto8tgrqH1pAWvcgEM/6Gg9j+VDa
ZfYmVcDsXp7rcyzU2rJifGpeJMncALf7dBHe4JW/sAoKghRUun+GgcJeo1X2tbWo3RixK86SsCgo
e9e/Ersf2RbuHBWolGSxxCb8hmdKYqk+T32CUbtdjPnFTe3x/dj44JOnc1L4+d3LM97Zrb8KmRDN
OSogJG8njPh5N0UZdw7CFfFjXrnxl0F1ycEoO4eRUSBpkcI55N6bhyJXRuwRiTAnDIN/DHrmBr5V
NG99r64fM2wOPhHK1ASDy9HFs7eliPTgmnMZoHa1jfYmMcdjq1MXkIZzF7e1CMuU1pJM0vGuSzqN
HpthhtNiVRdPTPnXlz/v3mJCM6a5tfbXqGnefl4zzfKotikTpIa1cOV43xvi5Auytf/pWmwe3Hk7
F/pKdue+A7tIdLtZTJA9dlwmXAoL22YKqq7sHswyS94tNAIOjsrzJaULzyh0YEyisS0xthJ+mw4N
Cmz+GM0fY9eJTgXGGQEoPueKUHsdyiTCJjXih7z8TZ/DoYmlAS9RA0EoCBjqZk2bSHYqlnUXeo7E
1i+LneRsKq3losX1Ow/02bTvvGV0zrlohTjPXpdfOvKb7JJVsR3ofdOmQaoyzwwmK+7CwR77nwc/
cv3WtxkO6F/KFdieU0QkRrpdeeHKtEpGVEPbSc6P5rK+RCqrAtVPJeJXon+zuJ9o8Yc+5Mw40CfX
uUus9ohA+zyy4GdAAGL3USKgO3L7M5CVcGspFdJXleXe99rwQ3YYd82DnV8MNE/PabQclU+fb3po
2itdZNWmgomz/vlvAalczCqRUQfFCf+Z9Kwt02AEOdKZ+hXkOiKQft/O6fXlD/587xMA27TtgPnQ
SdumdYDMPCtXJN4Kv5ETzUh5mgY3et+luXNQS3huGeB65KwkF6u8N82RzdqqmSPhF8hQRVpv41vU
RMUSdJHlm4FRx+NDnyBBfsUNsiGjHsHGnIbSnf5eWm2wzr6VIuyiL454K1TbFicNXOOP0WzxodDE
LL663uh64eI30Rm/YdkHXal376shF0e54vOFYoEcvhpKEmu7c/O0A/etojxlZ6qUrMhm2BNQKe0/
WcU5fMmheHr1GpGnEEdQ91q1Dje3IWbJ/PVe1oZeaksXHcza/7ggdfjUOiPf7mCw5zcUSDbSRHo7
3L78y+02rLM0debWw9g816vmbWZakfNjzEYs69HQKMQ7oDDOGGhY8PahlmuYTTqFSqOLRzM9veTj
Kk09t3n9zaSv2AVV5ZpxIPQqfiuLhMq5GuKIWoq2vLNUMWC44Nf+l6aGxh1QWsN2IRqF9wHQY/y0
qKU2A91Dcv4SpU783ouEejMKTZdhVREUBU0et0uY5ZZXnoAVdtUZ6JGDYXEE4O80aspxMCzH6e9u
gP81n6Z6nJPLEpdpHUgYtPKhyHJlBVmFXPnJzycdZhiCcP4jli4yxR87SYdLrzVCPQ6EefH3FhAo
XgVmL81z0/po3lpSjz5YU2bUd8iUYYNRGnnrUSdzxV9LjQrSqzMtkBGUYYBgU8CiL3G7QqBOzdh0
qWdLL/EDiRX7yRlkgWyy75/zOfZeHcpCQUJB+BdKYqUx3I6HR4prdGC+w4Xa4/fObupzj/LSh3JE
S/7l3ff8aJGlkq0ipEQWQG58OxTK/7KB5tmE5tgU10gY8aM3GyCvvGx+hIFylIr/6n3dvjc0+NhV
3H7rc7Ot+1j9bAGIAtY7Rw4GprPZLt/MVCXqmvF/eFNaVvR3hwKvDAljI/khnyu7OFUUbZaT50Z+
9KUS0/iF9zqpgoyucPRot63xT1U3bRPwwjTfVG+nH5Kpoo4SJ3IR75B6JuVvBjneF1qKfhwplzmd
2sxt9KA3Ez9G1s53vnqdJb87WGs/NUZbRoHjFk59LmQ+yWCBMPO1jQtVnUDK1P9TYlL6WU9L7Uc/
AJtDVGIUX+MOqZugTWR3T0c3X8KkVO1HmWr6vwDQEe6u/ShdAm8uidrX1fhmKlt9RfnNfci7zPx3
HjApCV17Sf4myGvrszFh6xLUOW6975dYFDRM0sb7GA959xVXooXSuhZ1xanu4JY/FpkhvizQ7OS7
sot1JyjYp/XnRcVj/MGLLLtH4aBLlzw0pV46H6IC5fCTT+zFwUMw4CEX/vTV6mOnP2lWM3zX2iLp
IGm1yUxdyG0Q4UQ/iDIW7pRZqECYFdQ3ouxjnq1O07YRqXcjQk16oErk6wJjoH56qahSPCktJYct
cQrpT25kz2mgoAI9Lsqvxg9qWrSzlHTHDvb39rldpdIJZ+mec3Zhbmz298gxAyIMEmxy2/rB6P38
DXSR1Du1M39wMNg2SVkH83hviWCgw4CXvD1MfQ+JYlaOgeepnp+mXHkXEakj5M+zuuLa7Fit+niZ
1lKeY90OQ1vebqDz6ScjLWPtXAo5PVJzis6O5N4NWtOfPkfSUY/u0HSI5ubCHoNc6Fp6MkqjOYK7
ovixRrK/H2p+0fqdV1D2qg2+BWwiIWgm0+zhOFES2z15KtcG2nuO36JP7ibOt1Fia2t39soFNBp0
FOTolMsdUiopGqdlM/VADEwNi/e6b+uvE27vFiCqMQZcIcsxDk2/zbygq1Wb3kUYNVDjqnvdPAE0
6aOPtZNm1rnqzCIOoimJjHNWuPhsdH0hz0YcqQ/t0En+13m8Xjl+3gViFJW8gF5chhMOknMZKGfw
/hv1pCmvvjUk+TnVfOMjN4VXnvN+8t+3Zjf9VUTSXhlykZNcm0r2352krj8I1fg/B1vjiMdRx0cf
pdtNp9it7J9NPYD0TJpOvYtyOPWB7CxDPbVDtjxFZq39yCrpvvNQFdNhqrVyPBmORLW0Kersjeb7
6NBleYkluN2Y1WMax9PwxtaV+F61jT3jQdMW9128dPKULXGjX/RWTD/oBfb3czulAEWyyHhStuid
QFMVWo+ZrN7TV6rScJILjnCNEFmEpoWorJP8X8rOa8lOnWvXV0QVOZzCTJ2zu+0TynbbIoMECMHV
72eug13fartW13/swASENMZ4kxtVNwjCWV3ga+tzPVTRJZEBlHf4SoOvtH0+xykxSUy0J7yz5yP9
FRacdbNuV6JpO3jkRKBkEaY73/ge+IUuJIHL2Z4DgaC2JWhoaKx+OUjhr4jVYlM9YcwUODtdB5LG
rCCpMVWRqoddrtviXnRULY9zLNW3orJxgRaEEL4A+nVxanJ3+drhNWlhS2O6d9set/DUY168ZbXV
xm+mFMqi4hlFnUGLCN4Y265Pupni2yIm+jVbrSn5ufHjn4waiGzAhCP8OvVO1Wa25ScvtsEPYD+G
RT7s1m5zIuhEuYtPb+kN5BgsIp+yNcrF3ex0hZuZCWlRSlixqODqeKZM23BNxi99G4/v2mrsdQ9N
friFdwYg4ZVOcN1u0q13ySxbL1US9S9sRcu2dsnYVwfVWhhGKdwgvANwY/TeTc36i04+4r+W7uxN
F00crFW2Nc78m86iU/siNttLgJRlfYk8QWop+evWmJWdWqzrZVWBzKIirqqdLqPwAQOX8mlGIRlc
BTVPL6WJPmvp1FjiQ9qFZXvkOxKPytNx0KSd2qaKM3HS14E/t8llIPx+yXRpQrM/C/CKdJmqptt3
EvgjK7pVexfdaLo3EnBHk8ooso5FNZEcgFFN8aM0XX7bL7FsCDsa7Legc6cobT1PPMwLAcsoIFx/
xwdBb2hhWXLvW0HjZmGxer+0aqIp9WfkO6nBruXWLWLFEq118yTQIrtHnKaaq1rncXAdOTlsSbH6
g31BNoYfZFVVl0GVii7q3CwgVfb6DCt+ay3j8r2aunrs8vOMzdSbec7JTMth+opwSNu8XnSWGPhY
xnMHSR3i+ETi9AjNbsMFdvcp1+VwhzY//D50S6TIXCPAJTvnU6kDZjazTj3Forr0K6++F5YvKMu9
eYhex1q4x3YpaaIC0XpZUYZivptztykfXDJ9ZTZWqm/wpgXVTWmNnHhnTdo8Rp6r4h0WNPGEp+tg
niIgiC6bvCKHrCPipgdkDbmwY6qyOViqK/ysivNiuxr9RTWX7eZXP62c3vWiqUS/7on4KeyDjDEw
zWA3R8ku55FtaWwMjosETyyPRJ6e1bx+Wd/iTA7DxMXURl4iQw2H8ljlQ1+kvdiS9kaLUPwGs4ii
Pez+1TtY/jwGx6hZ7e9mAfJN8TRZgp1yau+dtptaqF8r77jhyx5mZyfDezxJ2jyTQz7B1YmWCN63
WzWMG/1gsi8tq08En+LmLVm1od25cVl2GJbDyXwcCje605HjfxNlspSnbRiW8B6J8NwcZJ8U7aFr
pP2w1sG2ns0ru7toKXgn5AEVxKOUzcaydpvhonKD9rt9NpjJCCWdH3zdxsWRANvOXK7adHNq9a3z
ZWvVxNbsmuJS4/EZgFq4/RuDO1/jLtUtX+oVd/N02aJpIvaNbOhFeXwuPcIUeWj9On7QyiGKyzhT
FOxgF2/xvpkh7KRNGRguPnbxb2XmQEFHkN0XPktbpyS9WM3F4ub2z8rf5HC5za3zQJqGN++rsQ8v
ayz2huPQNGPMQ+rVYx6GVI+2csPtYVGVuLIoUakscl6LGDHTvojE0DxbpWWPHIhj+700unfTQQ72
D0S3pZvm+TrdqJxlvlsMBl+XuFqNPXIAPygPQZEkp9DoDRUTAbUqHWH+5IdimXSSDYoSee4Qlezg
yyn/KinUhKd8NRgJ80vW5xlZsn6T+kwST5xpevX7dbprCmflrFQKg8d6zu3hsncGTkyyxcqvVJk+
WfNO0vdZpGExXy6lLsrMJwJ8oDpwrEvK1ABtFat+a46E7vUkI8py9okTXXss5oNq8El9nrwvSkn2
wnKby3f4vMJNLek34kLO5eqmvaeb7j6XY15c9Jt25U0VY3LyslF6l9c9sEqRArFsCVmXXXXmwxTO
Xb05bZKGXpvP+5XPWmdCO41HZzDFiHubbVVpqFcQoHlx+z0UtW1k2jGO6+lsSVPsmqhvv9hNVeVp
LfvhbrTq6Pvst/y1KhQBjkBGrXdDhWQiE4Kd6jCUSZWkcAyq19KqhocBVHLa69qJzAFD1cU9bFM9
VRmHU47rfTSgIOnDxa0yWnF1aAaxMoQQbmGnOjasDjUGy83gyE1D7DHOcu04hk7xrEnxs2CQ+SM5
3czOHTHkj5blzF0mINl8N6JKPKSxdo4R/GDzmlZbqVtH9nZ0XEpVqsshQFHxWpYllVxUzcHrWNnW
lBFnGb3FG9OPnRs0VZtGLgaYZ5ctcYPZex6nTJLn5SYo/DlKN/5XqIM984tkcq0mNb3rMfgQpeWv
u7mPgeDjwa5o3gns5BxV3HkmWtfcRfNaEfSV2+E9jVV8MbrzYmUdV3snsFTgeyyw6Bi9xmsOfuXy
JfL6p/U4bElEBHMVBN9tZuhJmg8q/wnHoBXUtLVdPEX1MHr7IfSG18qJmjatfO1cJ6HeeDet430p
mDJgcmbV1glnIiveza72vSMburyOzu4JqVwd+xdTg4BYSjNTDyxxvpOmoXayvbzITyZeSjurZFCo
bAiWoNrhZeG8o12wzq9EOKxfx6t3de7F8wH73O7R6wNBdujqrgOsmlJuqYuW/RtaWQ6PevShTjsN
GQgcFV1fZL2o4uXKY5eqrmJdmZ4PeoSMgpFedLm10LTTdZEqP/BdKpm14bTd+N3o5rt4Fs2aliAv
HK6Rr5huQDxbskbPQ3GcETDPKDQk0Dk8CfKDxRzrU+laTnRw+s59DToGwke8f/gSpLHtB3qkst5H
Thcn10VNFGNq581y03hBXV80DidWOnglHrQ5+MmTPSpn2hfzZn8nak3Zh1y4Sh2rZpGvkW0AlWgk
xH2w0E1lssAOLg2SZSBQdVwBDyablCURdvEl5bWHTJ2haXtkemWFOwl2amPZ7vEBdwWHzgHkxirS
8GzZRroPWdl0dH1IpKJ0x9Sn8WBkRSoCRJAAeUpGwsb4nCcBz2fEbehtFJj9sEKLFeOIuYipKrvg
Wz26k8waIoLYkVjbnOfMUK6VkQP7jD1C3nKBrSxGFZFc09qdxpvONLVOZRttcPdQM2Pzpli8Wbg1
gXfwBWOENA8S6OS8eyRdXFnodFiG+cdYlWHH/tMmX6pwjh3KSOUDfxOaE1bHPFwgAoLxDDG1GDGc
aQ3n+YXq2ada80Mdp3IR3s+hw0YsdQmPGg+xJYfqOe5MAraBMVqUBoE2Gm3fwJC/TaJmP0dePe57
OIdBCksdaUkb0HJSwCekkKjNasdjgzvJ5eaZitvAeso5tkHd+pmHEmVLN6+rtwzNonEyr5v1fbAV
C3xT6Be/pBBhQ1tQRteqlz7JZF3cRZyDuFPd5+zlX+dg4hipWJdbWm/hds32QG3t9Yr6hGRf91dX
F/mDajv5Nm6t1V57tV4tTOYCs18KDyubs5wlz6okql9sva4y0/nihuBLcXJViTV44I04XqboBQ4I
MtyIRBVtvohqhfZSQ2lzMl/nXpWZQERXrilhjSPIGW6CZeWEV2XclajcwEh3+RL6DRXXYO0qZc1r
lowq/B0GW5BcBcNUfCmIH+Htz9q8zdhzEII3Weq99xNmW472owun97WbxaPn3RvPWTvGfrK5NrU9
QvKsi+HZ7wW1phYVr3mZSE7KQkn2fKo8t52yzgz5lSvxo8sWpKferjRF22RayOJJ4yYs4cEqGDBl
Us7F1VDMS75zy3DpU4abE2aDJtj2eiz8/hKH+eBXEZV+vSungZ48dBaBTy8SsX43luG0pKpOrJet
c1WfBUwN+6PbkkITunMbp0EXIrDlbzAaa23agVG3/ZxukTYgaF4ylDuWp/+D8y//XlgV3ozKDDOx
4WzqLSHv+fQeyGl2b6J2a8a9l0zhLwNeQmDoNjS001Sn6VhXZbVbkoqxW00s0MDZ3fJXNo9MsnfH
2tyfsxQsY7uqzpYFCARGsJJy/bXmZXEpqikcMC7BHybTDMZeleVDuyQFvuVDszuLjXGc/ResIuPf
kbMGpFs4U1zsKm3G6Hpp/emhm8PiK75tYbMrtT3WKdPbcbvcCNr7RSLAdBFTdiUEjtrNT8eu7YVD
uGSwMKt4fnKHpRSnyYZ2eYpzb+EDtE33u13cpdrXVGc109DOezNdo7/PUdVbGUEn9sAkpk2YxDSL
MqezCm5Ig4FEqzTQvpbZHM/Rg6UCoBJ8o30Isjm+dhzfeX/dUFyxufTKPSJxgejZSeFFKZ5E5e+G
YIHifGbizt1BTX+fyDb6MVdjUdNL1V2zg0M11/Q0FWcRy5/wObOc257CFFruKM2aiuHiLG+XKPd5
G6TgMRiKtAumwCNfDrbUwZs9aJCCMKn0lHplH/VgqoQQ7pWxg98yDGkqdHkGP3FjoPmuSujOrC9+
d9uNyxdUKaLMBFXUk2UGa6I6MNZJgtLEKYo4xeGs5yq1auwsUi9fiLIdqfO/yFZ6RLYbPb9bnZC3
jSzFz7bu81ezluW3mZKZgTVe0C/SwbQ5yzuxvaxkl3N/voXGtfHjNfXEJkTmNqR6RzRoZeqUwr1R
K40OMlQEnfvVOOKoiVp+VGs/Pa5xycxlHMaqpqOWHIuKKfS8swpOiAx/7+E5jkhWTX3Rmwf2awYJ
lbGW74Pl97/lsPQDWqYyUpne/LpLN1z8HrD18p7yOa8vaAnm38E2eY8FX9AvM/Tw+BrmJz19v838
Nim8EO2QtMMlzXHSjVObRpQ8e3+NXyTtoU4LZg7fHWfsix38lqjayyGkBsf1eAReCTZ1zzBnbSiw
p0pnIDOdegjoQ8tLL9nQDFRu631VRdjdz66rvyf1UOtruTbxAki5REFqy1AM16Uq4m5PD457sUmW
fleOMukvavCD95J5/1VCEGR3ibdk9IBj2dlrDuxxyPx1c+w90sDhOp6s6blerO0nXpPdM3rcqD50
XcfoeAbJvYnGrRcEN4W4BsPfqsd0nLvgtW3NnLNtEqyeLmuo79akYe7v+FanTuy/w2Hy28JKQzdn
BzccYoBjdm/ZWctG/bA5nNUInSemkvDxAhyebKdnRFqJ7tEJ1bxeMtfwnzbqZPA+Tcu8h1gqy1Qw
fN+YNTbmQrdMS7OmtEfWjLIY4LctoXdppdbOyYrYSpr9OnmmzdTcYH7mQrK7a5Qn15NIkjq+9QEP
f2Nns730WLXNfIDnGrpY6/hC5O1SUafZcnngE2AsRFLOfDuKqlPYUIdLmzUJFrlZXSvvJfB7cIuJ
mIgz8mJ1zrUsvOmyYISRp4tCvXtcldjkPi+7qKGZdgxw57INP5fVlC9QdXu5w4pPVLu8CAgRGNXs
Uw0Ao//Ol8Vcr1Jv703NRnpj987CZ4kUfDpS/+rLYOvd8bTKxjqFqy1mIKFwzg/tkiTdcaRo+Z4Y
QxfrDZt7GHJPtrvWl9UDmbHWnR8N/tMIilqmswyjBwTM7VdZLla57+ooGNLRcvkvzUoGeRYGuqMp
XPycIYBZOS8UHWOQeeze9a6Y8jMDeZzOOZLdOn2jkq1eiznmNIxyaxB89DEIVqmq+cRUZJtRvXp8
FXVd0WdFqz1gw2h3+GXUkuogCcqfuaeDMZ00/Ky91EY0YDHu2KZI2HuTIttwX6hJwke/MdGYzU1s
LkU/OEk6RIF10eh18q+WECa9ntu5PDWrW7y0GyOk6wKfR3kQ0TSUFPiavsT3huDrRrdS7ANG3JwJ
FaOq0xTFeZKtgP4vuAMF1QE9Wh/s5maVxQH4VjxAmGqIVHEYSw29kxxh1M9fA2miG2WsGnitdu0L
OP9VD7ak+BDqNqmvHZCsKXV1Xd5brsOBrmY9Vvtu6vLvAvrfkEqt2A1JbUYlFjeb36Y2NdRTvmqH
2rHp6mkf6nx83ZoOHqwa2CpS3BbVC1JG62fFAvg5QWwoMtCK/M2v3epunCgbsm2RHsg4Hi/HeVNM
94py6Oa9DsVIzqFum8ummy1xcOzRuozZ7cI9hil+txt1lHenemy2NgvJTWjToQw5bcYxcK59f5qj
PWYFFFz0v4ia3agsDolyRZ8VSjoXGyN6kIVezscKTCxI58JQr4atXmLG63LqmJyFPqczWywlhoDc
l7D9rMDESXUTqT6hJgo2972FjfGj9zF+zWqncSgEJgwuElGyU8+YxmcAb2OUJn2u7pZ2K50dX0Yb
YeqxEvPnJ/PqH0OnsQWdQ7G9Tl6w2Fm9hr23myymPZQQzlxlUW/8176B131VkLzkpgqeyc1qrYmT
yaR17vR27i3ZfILiCqpp/5yTCnLmlLjOY0D1PKaAaQC6bVNf6nOlk+FBZj1FEl+RLHYq966hxeke
crfd3lvoDvFF73fzS1yW4j6U8aEUgz2ejOUUijm7cpkI+GvtQzRIkpspWZc3wIp4OCGYaq/oguS7
1Qh2BsJV+Rd1a7n327KNCQWlnqCK0gPcDZw/hFTFG1PbnMqBcU7kN/SZtVfsz1223omhjndsrCJh
bLPM8tTD9WJuNDR4YazkvzfXqvEKNkt/qW5XPzdfJWf1o8fLKdPGmtzffVxQ6p69864nL+nNkXvs
7/yqGqhdK5MzI/f4M7skN+tsQ4zd89YkDT1oxDJPSbnwUcq2GkogL/bBW3Km+gz1g2+hiSgbXJWX
P2FF4P40YfpZpRGOHckN0C7jvrjzGU0RbRPYu5UVGrB9NxbqJhgm6q7oRGunfYiFGCnv4ST2fSen
Zz8hLuxqBtIY92uDlo4eOESvO4TbQFgIKdjf4ZHUw2G1aKz39lJx2LiqENsxYdz+gmDaOw+MA9qV
VQM2nVbmVXM6jTXCskI5AoqRiFo/ras4ZvpjcXZwPISi2/tbh8UglZ7THMqthgm5t+M5sWXqyWUN
DtqbWuu2ZepMlO1QN9PwayiUKm6NiJf8tIxlTZVDhqW3souWbu3um8ZYUE+0gNGpbucSYHrNwtGT
84ucpdyOVC2DsNIq92A1JQbuJj51bmE9uZPxY4zo3RqGVCrakH1wH0mnqx49EUqdpzYeow0+oqv0
nn3idrtb2VnGZvrCoeOfRjtEY0Wkpktp3dmW9WoX7dJeVGaR0fnftWV/VWBfMT+Fjt6or6x4i/tf
UV+61DMAflxjGhLUDOncW8FCb78ttnMKTO0uN9JnfA5WMOjut2dpvfUZQDLd10ENoch/58kWkRiN
1WxzNXYE4r7WhK5M77HD2Xlrx30eZgbPefMFoEXZz60Oa11leRK2ztfeGgI7PDQN6OApd7QGTh69
Ld7eLdOfqTzUcMX3DuZsfeQyChxRnAO4V45EcgnePN+y+bidCNf8hJjqfMIbP1b+iPNTDzWBsQtY
Cr4PNU8HAcU4R8FJB9tsPbWB21NpzMsQAJPkWq0wnCdb8kkFMC7iH6H0wujHHMZ1NB1LEFJRpL4J
q2Fk7FT67dsQc8q8J/Sr+d7ExiuvTFk2012wSsyxM0Rw2H0jgsmjK6OQbRxLT+v22qYt948x4RrL
vmFovj2EA7+/T+0YkAD3fsL73kUpTPMcFrZlvuWr4dgAJVmTk2J9c2uhUydHBuKzvnAmzZFZ2C4g
CjO1RV2u1oypczhGtT6N7UKMyNQ15cJROY/VLVSoQh76JZr7S7XZW7XXQevV30ZV55LmdozVnnmn
b58UJJMtrTrq151nrW0EisGEJVsDv4vfar6YRywCK3M9rgEtzGZzvu4nM2GUgN/z+nUWpvilzOao
i5BNoN4Zv86/WkL1diosvbxguincg7ET8uT71ptT9PQN+Uocf/4eU7O6/ybGOo9osLzEnMTAX8o4
N9b8QvC5vM+BrIKdDdV5PcLLdF4QITFYCpjWJ+mcMHxLEdZY92CootnVcbV9W2XUP6KQdp7XWNgR
XdJY7kdZlB3wATViWki0tyngSXHT0XDfx/h5wGP2xzZI8zAvvk2jGJ1MB2rSaTsM61vrbutCIatt
e+fMrvy5Ykr+tsy1ubQwum4gxPThxTxidk9nFu4tj++CfMv6wqsqCVtg2q4BgHSz74X2r3q+niXd
3BngZlhzdZr9cqmvm4h8zMWfgB6ENwxtqgt3IB8ASBxMnsnPj3ZzzPPQDxEz06jR3U42sNt3WwHm
+1ixIz7blhqZRmNpSi5EEBUriIYH/aBxQugeBU/3uZQBnOm61+oNxlH8mNetUx9El0fRY0/W96sk
yxKqjm+C96TX9coEJhjXXb4GbZcFi6n3SiTm7PZQR5g04yHWZIshAPd6nJwFA49GthfaXorTApe5
vwmQMxEPUQYc34nqGGBgawdSg/ckA5/FtYtrZOxBkw1zXgkGziPRvRz8HZCnzCM/lUGkvknB2bQ3
awuTo6Jf5zSuE0Jv5y1fT8yyhL8b47EtruBRWS2hhmXb7Mt8m182CALjnt5x/dGGTvETI/s4Tpci
MFctPlD6sEpZflPTAls5Lorqfhr8EtDSjXsYi+s2ga9MrrqiX6JnxYY/uTmrG0TmtGExZXB8QGCA
VcF5J92RejC0RK6mZI2OHFa68a1U5tv0VBS0w6ld95jnR1Q6aueb1dxPlacHHokJ7LRgB9pSoaKG
Hc9JoFoJPbKdJ8mwjkeHOeYrkD6cB13jTJ2xLJlWV1s5XAlDibXXKHc0m9s5jzDYSvm1lp7/bCcm
b4gkXlg37rhO7rU1KFWmNhjQmxBj2NDjjTC6+1FV8YHNKC4O5KgWh9kerDmLgK2cQ+Mk40Mwiu3M
+gvcm16o8B6zHVxf255NPLW2Ol73Rbmu9yWk3CevlLK9UknYF/vc15XIJHSDaZ8HuYhBeSgyDrEC
Dz/PDZjl62AWAwNMJ5AHx22r9jAPfsLQhwaQyetkdDavzvyt4+z1s8bBGecVhUW37aQN641hWxGJ
vV0kJQbpkTdeAZ+s/ZtTbXG533wr/h71Y+xlUnZG7/m48VOo2q4l0d2MiX8h7X660YaAqwxjJEbr
cdt2l25vMbcuHDq5AwWC+0UGWv1iDwXWqkv7PCFinG3TfhonzlRFDvRLVantVEGiaBi8WoCyEIPq
F1Wo4Nkx+BRfOZx3D1vrhNQD/03P/INRBlkcp6UYHySbmu6jDVLXTOtMUcXwdajUoTVFcKGrT6/y
kXyP5y8GSNiAY1SX4IL0gQhPkyLDduvibBgYPEcNbz/oHVhPNWwOs3oiK7Ek/+TW/mDmnS/6DxEU
VSZjxPOf/w/7fhYOJ1GOSbVPwPAVtsn9U0/EwLEFvP+/X4rAZGi6+ElxqnzUa+HJ4zRrPUTZ4MAo
8OJyOoqwno+FI7tP3Es+8mnP9snndPZ/QiEwpvvAzSuWoeOz03GWV0OX1jlpCXXUlse1qsJ0mLfP
NAx/WSBnqjBx1LidwQn88OrqddhyyCMJzIHVvWg2bS5iNtJPHuDf7gouM7pWFzfUPxYIEvc2qk2V
ZJD3yJpd4H57uVPvGh0A+FYq+IRI+Ze14RDh7lLII5YAo//32nDhho8jwv8sCeWP0rfrnVhgl5dz
/5lXyN+eH06J+FexsbMaP/BDUcjJQVplkjEBUU9QAaKbhrL3k+f3h43GeVkkyPRYESFmCx+1ukOg
ArpDXpM1MbnPuzm4gT/sILJorEstY505Kogymdt0cRLCS1sX3hEyjX9GF+e9C1nm6f+8taD4gfzt
c4Sirzk/mf/5/uj0IvQaPONRwaHPygTOCnQtz/ssuuRPvipar/MSjZnkEQTtfbiSWxWou8k+zaDj
2LvJKZkOWgXqBo6bA9a9Li/WDQpQgpZ0Bat3dqoeiYZYhs8sP/9cV0S1YDV1ZuiyqSYfvk6rcEbA
Ffp9q6jNDxAW4E88uuUborzysyzqj7oOh9s+63pD72xZz+3/+wFX1ejkACFMxyInvhmi7rsExz5Q
Av1kVNZmyDD8XS308ons56/XPXt78LGemc8frhtBEmcGt/G4yb7axXa7AnHiB9gmw7CzRLjCplq+
xdJUh/9eUX+9MOnGrCp4yWh1/n3D8E6ML2vQp4npBwJ4WPHQAdeDIZwwnfxa7l1HQjrt5s+ygf/6
Xs+hI2c9boRY6N9X7nxJolBrElbxOL+Y0Zgvq9cwe13M0t79913+uWMg+cUx+XxgcoB9tJ0pvbEa
tEySM14TH+1llUdnA23476v87Y4CWmBUSGwYzkfLAvr4nLlrxI5rAoXCuAfdmrv2aoVK/8mR9efp
zyJ1UYohPo3OiNG/H95WJ6OMMHHKEohdt2Za81sfmtBXBxMHe791fr6kVA1VsP/vW/zbg8RCj8g0
0heR3Z4fwf9sQFZlMzCdaYW3xW2/Na4I2l2TTN6y++/rfJTWnr9DhJgRAtAA+zLvw2EyWg7ZCWuY
oDpAWoiFLF9dNTk7IIwaamtF2bjMwbuCL3m7eHHxyW3+eXZCr0EWEIFv4qv6MSZ+1i4gLhB0lmOy
nfmYvacVsYC7aamwR7Snz0z8/rZysH08e7l6DPo/enQWOHdUK7LXLJ5tfSA55iEnYGhHmFr8yan2
2ZU+PFgcSLdylTxYEfZoWFuHwIiqznetHPyL/36Hf73UOc/VxesCx7IPHzjzr1yo3E8y3yr9H7hb
kJrulcOXoSw+yzP/2/tCW/H/L/XhtKIiCWeQqSTTRYLZtUv2qGDgticPPIC7SQ7lf9/ax13TDah0
zg4Q9j8O0cGH69EN4Qc31/N+sRbniFDJQOBak0PtQiv0PKMPkWDm463N+MlO9vGh/nNl/IWQH56P
5Y8yx8qdkT+67ryPxzr+3fZ9clGDER/cxuk/+Qb/dilMF232ZgwLA//DHhNi3N+skz0jstXxb9j3
foaC4nnSyvqsr/j4/s53hbLs7C+MzzCn77+3laaZlVsKCK+WZ26AaJwvql1UCpoRPjZx85mA7uPu
yeXOYl7sZaA34pn54c6caSY4JU703lgldMowPgb/6CuQW4Cy9j2/A7jvkzf3cUs7X5TthMrNP3eG
yYeqtQy0nKIeEmcMKnrtWkF90os1vii0xQeqjmDPVKi/LGYZfy9Wszz9n5csZQ1vkX7K454/fPha
gLqptZ327aqm41Qf+v7Ra8V83xZxsAeb7SGW9J/d9F/WEEr+BGO0BOtEBFb/frF6pvrnItO+VhXA
TuhaW0YNG/4WqoRx8N+3+LfXelbv+/HZQ5fF9O+LyRn6CPXZhKbKK7OkDZfbXhXjfe6sxWGSUNKs
obc/ea3OX9auw3ONWFA24SAfnc6bMhK2qIcJ0rpyb13mvMA0cTj9aKY+OUm9LM9RsdWX1TS6D7SE
zStTZG8vEfdK8nPA1vKkLRlloezY533upQ5B5J9V0X/9lfDYzvaDMFE/LnlDV08CdQV/2UbLJ6d4
S1klwUk11nhSYdD8/O938Uf3dF7uEbIYFOywHew/yrsRXqNazbwvUJShYzTRy5TM+mnpZ++2dBkV
uyIvn5ORGXAjTXdFFmu5Q/uUX9VlM5501C/J4ZMfdV7k/6t5++dH0Zv6WE3iOPPRb0YxKHXPoUj7
egjbK0Z37SEiPv0UibLeDeO6Zf04BTejvQ37oOkhgfPS93LGxJ241v6TevFv65X0mpjSG78J/6Ob
D/R/kfcuMPW2FO0VrPPpMEyxvqPP+lEPIgKnMvKT5fq3a+IaQTmM9SwH2IeTCw9Pe7MWMe3RFVWw
Zlx9hrOm6KFaY12nAIBMJNrcjz45TP56XfIHztaXUBs+Zqw5IOlbwaiO7HMvBIOYurMd7UyWKYhM
gejWsjE0q6X/ySv/63VxSzxvfMjAP77xfipMOQfdtLfdxjtFVR2G8JGn6ipHM77T/f9j70yaKsey
bP1XymKuKHVHzbPKHEhXui09OA4TGeCgvu/1698nz8iqgMCcFzV+g0yzMHdcXF3pnH32Xutbs8Jg
BSvaF0vRehs/Pmi8bexqYLYhQn6gOIzogntVwycCgXO4i+Op3ai9Ie5+/Tx/sqWQFYTpnHcaAOVH
CgEi1Ex09tJ6RlMmng24aI+pACFGG75heh44TU6qS7WgQXDttS/qu09uLV5PmRBQXUHu97EUoXSY
m1SJeJSyxDgmBpp7i5inLUVr63WFCn2gbr9i7nyyjnFROjIUCqsH/sPzy+YGv9ZmG+t75tDmnLJh
zzTmUzOIXVOMw99/R6Elqeu+TWqz/HHbtNoV42xYnadns3Rsjba5ipAEl76MszJ25awL/dk258tf
f7Of3VvaPFR53FiVKOf3W1mH30Igw+88qV+67Vwq+a4Tlezh0bUuVYTu2Aub+ep/cVGdrocKXWUt
p99ftMrbWM4Em7WRRuVx0umdN5aQXsKqmrZyoZ4TzjunX7wpn1QIVAY8wir3UYXr//6ic5CYRqYH
nVcGeUujXOtvOsI6M8TtDQbWX3/CT+p2sjJwPvPUrrlCH8uRDulhP4zUYDPOZA3z2UGMi3YjMQt1
Orzfrgb52+/Spfn+6yv/JcWUrYdhKgG0K3trjc19/znlYmHXn200STQPmHHM9XnNIPMN58bsR5VG
uqpWNeLFqoIK5zviZgQhkiofMoLD75jojMdKHYtogzIKo8Gvf7vP3ip2al4sGp2cKz58CWIYZYmV
m33RQvBmkbWO9Sg0zpiuy04QDtPfzNL+eTPof9PFpUwjfuP9zZgjSzHrmlNM1NP3Fh3sA5WO5jZW
O/XvbwArcBjBKeFtMmk07y/FvElrI9xkXoA4fUsV/K3gLd+ywHCcsRtxYat56v3920meLug8wPxE
+nx4kTDElQbq794TeUn7QCn6izEuZs8OEKfoxMdd//p6n60WYPosW6O+swiWev8ZrUJeymEuBm/Q
A3k3Rb2CA7/t7vBOKnj0lYDvUBm/qPA+e2YApJIMAzlzBS++v+gQR/YY4kXwaIxrrmHXiNOyWNqg
LZRWnoH2xRf5yUKhoSzWNb5OEkY+Xq+yWICZXI+emMP0rBJxc9+o+rylw5Y+/Pp+fvLR6K4Dk+Pz
0Qg21j//U5dLLHQ/lyUZmWSi4DSt2sSDbOBelHpE4/Dnly+qsk8uqGPRZg9nXLjSAd9fsCh1nCuY
LLy0DgO/MMbXXI/VHeFrKJsRd3/xfH5yKyFyAgxmSAyQ4uNBiVl8z+hYHr2WNctDHJhukUboqNKN
r2Dkf+FZ8aqvZRCZaoDC6C9/WPeMCPWZEU+T1yXRvBMayIM6lvorwoyVjTF2LQdSubiM+1Y+tBW+
HNHay4U89uFjDFn7GUu4Dh5Ba3bDmvJiaiK4CYOmP7c4Bh54HpJdgfllF4Zp9xXg7Cdo7kMZh7+B
YyttSPHX2KxF0QjlRELniaYtURkFGLiEOokjoXfFfYkYhCJ2nsLvNtvxvqxjoCWojaTXTitjzCTQ
BNrNr5/NT7YwZgRM2hRKHZMZ2PtHRZZK2KoNj4pidBJ6pdxa0U0DSBdEYZWip7tFslucmaX2xQv/
2ZXp1tPaZkIB5ujjKiN6IuWjcPIS2fxBioVOvb5059jRhad0anZvtEPsjK3df1FofvK4MhhZQ4uZ
wiH7VN9/5BDXWNFVyuQBWY9QqBmpQ+qg5ol6+CrO+5OVFHz3eh2648BRPnxGrctCjd1wAvgQrPp+
fcy3iH0mxsAT+sh5aXZmrQ5ffMBPXv91pSHXgrpAVj921WdF9E1a4oqvZvAoMqJa5N6wPnbLOBWs
AHBBKvfXj9Ff7ilPM/WlWKcVNPg+HlBQD5TKZPUzb1/cnrdKVGzVUh+3qDG/miV+dikeWPAWFDHW
XxLuqiQbjMQEorHqNg949mInHSykSvS4v6hjPrsUmCqNb9AyBIXF+yelUKo5sQxp9vAR07PPG70H
bjwkEUqnMfN+fQvXXfzd4gCGkFYl+HWWOLS7H95EC3sNYlqYCzGK63NE3KgFlqWE3vLr6/zlveM6
HLPW+BEZ1PvHaEpMDSPGFxW2w0ySr2EF4SEWFRFJuMZw0JAhHPW9cbAntM6/vvJf3oYVtGhQKLOA
cxD5Ccv80z5opDY4g7Wjjvu13nV9W3ktJs1N10uzT298vpeVbPR/fdFPvkNB/05b+bScCz4GbkXw
9vC8KsiYEMTB4FDj62KmqWd2yG3/N5fSSDhYPxyV0/vHxcA+p6CDXBVTHTG4okUHBcsOkb1t/mtg
958v0/8JX8vLfz0X7T//i/9+KasZXFjUffjPf57FL03Zlm/df60/9t9/7f0P/fOiei1uuub1tTt7
qj7+zXc/yL//x/U3T93Tu//AVIHT6Kp/bebr1xYv0M+L8Juuf/P/9Q//4/XnvwLC/fUfv72UfdGt
/1oYl8Vvf/zR/sc/flM1lrP//PO//8cfnj/l/NxtPzxl/V9+4PWp7f7xG0Zw+3f2VhqEnDyAyq7Y
vPF1/SPQnr/TXWD8B9dbZtjBUlyUTRfxU+J3oj/XJZqZAf//s8Buy/7nnyny70TQ0WkisE1mAqr9
9u9f7d2X9D9f2n+AIros46Jr+SzvH8Y10ogRC/XLShZfm/cf9gNcBBXnbtHd4TfJXEBhxnHSgulG
5L2+o2axVkxOvjWQ216qg1YddI5vfjYby2XLGOjYp/g5MhbXMIwi1yrr9GTbXX0LfKE4oeWoPUOZ
wh1FznKMlUXONhXIGrxWO6zgImj+1qpvwTy0V8EYzzsHbY55H5Ys6A0CjJum34i0Z0SWF5aHbv8F
3b/0xav1ftH640ocs38iMon0+XClnmC3BEe6uFHzTHjwr6w9qNZ4i0EPV4cdGWdVX80dRwZl+WK9
fP+d/bw0zQtOX6uTXAVw9v6tJvilnKxcDm5EzIinALJ1zAJdP8G7n70/Pcp/PC9/fj7+cqk1FZDd
Zj3Jcjc/3s+E52awh7y+lUaj86PZeEKPKrsSAsovvrmfE+//2W34VOtgGI4PLwRWdtbG95/KLGUD
28Jc36am7OcrrJC4WGvpTkVNh3rKfUYLjgDbtEKz9Ptalq6UUoWXdAyDp9x8pcHlNvT6obgc5vxS
bqLNMOj7XM/9PLuhtrubRO5qubnLqvaY5PGxGcLLLkKp36vKF+2t9wXP+mE47mi8nnTy1kb0h36D
NWEjidQsvVXwafqm3JbuFGDEy+eudGMcl1/sKX95GomOYxcTnOlM1B/iw82rxslkwN6gw2XYv12C
adnZ0pQdxzwo9tU02lepZApXbb58Qt4XCesnNS36lKQOIglFVPDhPTCTBKdoGOu3vUnNHlZFsAGs
8dVG9gFbvV4GvCA3lWnmejYwP3QclEopiVuY1Ns+UMpdglRqp6fSsk1z050Vi2ELnDC6ADZG78ZA
jB9EBoElbe0meROfE+yhedK8RQ//9Os35C93Hu0hghvUMAim0AB8WECBAmV9mQThHYLO0g0wi1+Y
iqS7uLRQbGuT6g1KdC3RWbz69YV/auHevTC6SYILZzf+ByX1Y3SK0i0GcFnR3HW6tzRFuxFRhENp
LK7qdr5vtOE2yWbE+aEt45XXnjFCb0YNfnCuBzRN+stoJKpinpUnIjm34D5fQwVvOJFDz6WBj9sC
JFbV3oRg49e/+YegAL7MNZUM4R39UFqF8sf0SGhOlh4uw3xXo/EGob0dSTtFHXLe2uMxQXgtusIB
i3Ov/HHS+v9Vym/Mvv/0LaxV0Lsq5ewpexrjP1cpP3/gX1WKJn5neRccCPH3mqtG599Fiqb+TqLD
z6Spf7U4ePz/XaTYvzPao0hh3EVrmx2J6vK/ixTzd8ZCgjYwfRHWJDp2f6dKYd787iyyHkF0BR0Y
obssrOilP+x5OZC3ZFGXybEn/FL4vsp6ObW4sfwgDcpvUSGP+G1kMQIa1Bt/gj+4j2D5XRKXYmwK
C6tlqzZ4obrY8qdUag61Ii+bgubhqbUVqBEGjMtwaSdYOEPdHTBOlfuqQgkFowF2C2EaxngEvqu+
qvb8kA+NWy/BdbdggEVW7ZblYNHuAfIgT9U3veM4CPKwdtRaP2RcnaRZF/vHhdZMYjNXRb2X7AJs
JAsGlIbK9sd5OAK7WK1m0puk2veki/vh0nstCtH9rDAxmMbW6XEKI+swqkMFeNmJkrj0FiYJzkBg
1Jw2wW1dP80zLOspFjsoa5Mf6syCq1q5wT3l21p53umS7pMBf4uVd8uSzfBs2VUBJ6Ck2zB2gVVp
wBKQU9sbRiZcdRRdFBKwk6BdiITR3T42znQpvQskr8XareeZfaFk8X0kpxgwJnfMYq9EJhwa1WNg
UAXlHd5O4vde5baNHlC9FBu5E/NuFooEikrBSYTPaB+H5orPtHGSW545hvluzlPNiYsovS6a6KiX
nEBkLT+mtiUxOmojt6h1kql6+UXr9GjTiR9RZRwwvF1V+a1Ioo3I/SHtz+yu3OTZOD5BS++3VMLh
NZOA8zptD1V3X6SHYLZT4AFp6Moa/EV1LPdjp3zniSpgKw9H1e6uC7U4VSQ2ONqgqltS7S+XYn5t
TDvZ0C4jImcadqKcnsNx3qVdWm/MID2MfYQkZMl/xHH/EuriYjF4lhrYcblcQ7CKJcIf5vGNTT13
E73Y5yLwtXwElyEvYIr1PtlNWbZh/0483AlAjfCIAbsrmuQikeEB9hCTIDUvJ7Uw9S087tgfteC6
MQhuKAgPgPAEDy9Od3JFJ2SMe0fP6pegV17oy276ed5raX9gTFVgnaN50SgKLuOuAuAcJpdU+K9t
LK6UZnlDAMpMMuwmr1TiV73RfFudQGnMmJUre3awwd2RqniXJu05LugbXeJv5BZktG7GX6PW2QaH
o0ebETZdfQCW8UxK7OIRymg8DXrzrA/D98HW0tSdEuWiGeNNYTe3Nh5vDBIYoDIBipWiDzJO2HW4
1SVeeuMmbqbisiaWBM1HUSaO3Cu7JFRf0Kurh0gCQQnfCdNUWRmbRMoOCIKf1FHzGqIHmp4+5rxH
cO0M8eUSHgVgFZNEsCK2nFnZofh3Glv5YczioAbhtuoP/eDjknMGaEibXlItXv7MMWI8XHm+L5qt
ZkpuvpAOC3JsnppHReOZGS0F9Bjvwoj9edLI6MvutfamnMxNkyuA10AkxPzuvPJuWj+N+rbNMtes
7gfL+BFlGRCZcgAvCavIWSocf6GsOXZPMNnj2I2KzetZlJKCvWNRK8dAjxTWToY9GTPbrEXztSXj
gj8M4AWBqmlzLF5AUeh27OusOnBZCim29L0NDSB6hCG+8jKs2UyLK5zBOuxJpcrrh7KKc2UXxUC3
DjaAAEBDrZlX5i4A1ja7facF6RFyLaC9dlRDdUP/QwXEP2AddrBta89NlVsXsh2RX6hI0nDVRb0u
uarQq/2UlIXtaEs+CLdLpggXa5dAsoxqXbvP0mxSAZfIVbNtMdW+oEqSY7cpkkXz2mQYWJ2Tpe40
x2jCGjV9k+iGl4HQbF0j1JIBFMKMa4/eDoCehf1GUKkSI13VVRjYRBJpsM90LSsvFw70XtA21hZw
RPjA2NjBKM4LbwlXVlZ3raEPxVnQtPuMt1wwX/ieLSJ7ahflvEiyC91KpDMSZLRb5E6hW5VBopJk
Od9oSqU7aK26h7Kxis0UBN80O4dpOPY/6MFVu66a8gvMuLw6YNEbARsNzyp8qYOUR8h1Fn8eW7eb
0mMH7lCPB8dGWpUblWtAF+4HdEVJ4oUp3R65vFwLvMG2t6nG9y4prlQFucdKC01lOShj0bkkgxem
BAnVnuDyVd0t9JYU63bwgFyHeV4F4gnehdO3r4ue7dDxywBpol0em7uxAY5HLx1RU9w1LhCaHvgF
bsASKwUzaI7HwUGKsJY041brB/FoklLgqIhknYnpv7/wFu2x238zQGo3mMJdPT60S7WBJhLAdOOV
VOvo2oiDM6sK/QWCbkAjD1KIpd2GiJtOmBs1V5WB1oTTVVZK+V7PsiNgrA4q7hSAPyHjZhiDLd/m
ti/7ysHk+Bpk2ZuVglTUGiXeRcNMQK6dZjstnDNy000EH2Jypmr2qol3b6GzCpI2vxzz2VeG/K3p
pRPwaXhzLZZw+dyKHjR9bv2wjI8Abi4B4zFnj9yU/u8cJ9s+vCgyg+mlZX+LpOlUVcu1kZWBQ30x
bIgxYdMxBrer0m1WLTtTbt7kubskzS67KLgwlmdC1pXGgrwvnfAwnpsNaEzIYjNADqNEZaZPgA4u
gjSNgITAacLH40d4Wuzl1Bg5PFOShimX2Eqt4Ucpum9QHdYsaRb/blIiT8pVzveTRn4H6cjVXN91
5nRYomE5D6R8Z8hNeDK02RexetkJPOyFnQ+rff4S0B3TNT25XbDYo3/K497H+b83g3FFeCCFqipI
askDEBd31ixXKrHtBXVvYzqH11jSnjS5A5icr2E/sh5vDXhnziTnu5a+7IrusY9SGr2Z2uLhdH3O
mnIHFtxRK8UbJzpK5exi10MyUvMAEGyWbtN4/laptT+XdIGAEIBweGCodgb6d1cHvCAy9mapeE2G
0B3z3MPonFHGQCkq03tNdDtD8C4GxUVKAsKKzLF8S0zFXhPTVquhRMBTHCP7uUvNjR5f0tGCx8JK
UjsSApIR5mJj3+IsOi2TTH1zx9zaA9+57cb7Wmt38mxk34CNsgte2Itsb/Ou3NcBjE24hJNk06Zo
Xbpc93L9NOTSi51GbP2nMhjk1zgvj7AiXB3ys5i6TRbY2z6W7nIlJ/MmYfRfpFb+rRrte2WUsxve
SQscL7scxvCzUsjbMAPIl0Br6ShpahtZkxpHkJ5Jnyii5jqO2nretCvLUVT3GP0bVwCvt+ax2IpS
D6ihCR3BXieD9KDiCwAOnef4Pxv70Qg9NT228VUeCy8ZgG0QBwGgkxSVy7Eq74UVn/cJ1jkB3IlH
DQlgpMrIrslV6dgy5PJp0qsjKsFzO1WkfR1XjTMlzS7F/7e4IQMLRh2sYB4AMD9P2uU70oeCnfax
IhxxE9ZK6Nnj4PXmNiQ+1R3kc70D1LYGVu4CtQ7uEGDu7HhXFdP3JTeuMqWdNlKpP9j185CRgKRG
O1RzAJAD88ok7R2KqczK0A54mSHDdWnfgtIMzE00jm4sZldPeH4g7xqlcU6HaxsiWNvEQq6pifLm
DhRZZjpINpeXylpDvnjphhO902TT1xPJr506bhRVSs/aYsw22BRuSQgPHaUSl2U+Tw+L2i5vMLU2
wHdBVGrRWcIz5DX9pd2NdwtMIyexD+ZS7zOxshfUxoVX7c51TM5BeNIy0x8qw2+KcQNNENd6Ro5G
bkpXTJ/pT+bR8C2LlttcpcKSyFfpxtYrGEC7a5BRECv3UmAcGzPYafmwb7pmk1nQa3PTPllTdEoI
n4lsgBCFdd/n0wuIt/OouLJ78RzE8bq5fK+ZqES55QU9wGcQ794YNMatUApoDwa2/VbP9vAcdkZX
HnFSn6lQhFj9SaICao8Nr/BgwtwgEbzIx9qnjwa2TeacwMHVUeW62VVQQgAa8cHJDXNGYV5CIdlG
QD/tuXsBumjsOD1EbsuUEQjbDn+NW/0ExIO2dFphQHkCQrBTrOlOk3sOc7m1Jp2ltzabbJSn20YN
9trY31EIHvoyL/2g1ZmM1/MhHjNqgnuSgWxXjoR6UbT6i4ilw8j6FRT5s12YkUd3fUtap9eB2qzm
W8EPMbpDDqGpndM0iLMkoJjjEPSHaurvU01yDdhlC95gVzTK29jEr+Ek+32YfCOE+tRHQLcKJf6u
t9OZPg+82/Zu5msxgh0sfiqOx8D044YzAQoZZnYG+6vsdZmqQBI1UkgzxX1d9mBUSTE8oeja6bkJ
YzbrfV2RL5aYHTk2IbZWCWfCUBvvjUp7LDJdgQ8Un2ed9FQvsdcU+V1UT5j5cttVYuVH38F51Grz
0A4XtTq7gdns6qaWXVki+rLSL3GsNDc1wV/QaFZABdVpZVZXGeCkcTFh58TjW7g0fMRALVkilhX/
yLoq26xY6KtpBatPcpD29FK1H3T5GgfsrHBBAO6kdCr8RqQbLeh8oyiBO1gcPjRzyI/K1FIl6k+6
WbCO2BYnfDHfQJN/ZrRxy/Fe0XPJNQGTBLbf9T1N4zrdtKnpgxu9HvvKF4F6PSYhAATTE7Ap0Xn/
KNpmZ43TDfGe3ysK90yBBQOSwSwyt7aOdkZcepfdoawu2vwKSU59HQgTSuawa/RuLXGcKnruIX7H
433fB/DH6lowFDSSxzSFoQIVHJwxCP/r0Bh6TgqXPXymlzCK5YFlO4teQ61fzhKdFqQjl4Wy54mS
oN8nPV8wBYkTlaO2j6C7eHNsqbetolaXMpOYU8oEBmpEDedAjvv7vMCGgi9X3mcmMRrgeqJNsCxn
5NnXG70yDbcVJbJQkqs5UfMAo3FH4GKO7XZZesz5leyPtvwc6BEQeZnE4T3UD5uo03ra1RBMthiW
HiU1Ku4UqZE40IXqczZl9X2LG2gbNfng22RZbYugIstDt9q9nvblJUdYBbeYtFI/iPkL6iHi3oOx
9KPI0u4gWgkIi5Fcp44Uzuq1WMgI4/olxxyAGeI2YCs7VIVpO4tU6CDbQ5VlPhvABgepmNk0jLQ8
sbWk9dZcY4hwOS58811/FlXA0QsjGA9MkuLcl8d0/oE/Y03qqac9K1C5D9to3g9lKB0WupZG0+lo
7MkQYs6q+rOMIFKG3nOfYmXei1SdvrfILYhuGog66fk1r41pGt8C6qlNbAtzW2hDsJPjcbqYgnz+
gXWVQy9+WW8ugci4LQZP2zUTTkEln6w8pUkYeVgxl22HdsU1GwygEs/DU9i3xtYWc/rMQn4Y0izy
gKPLOyS5HTGCij69YimtvnfDgD0WN4N2y5CHcLS+0E94vOBAlYEe7AarjHdyraubnKM6QQ85S+ag
pe7KomIPy28t9sMcIh3xb+BVxBmE0sKF2Fe5vdLLNJHMQajOKqEi2BLZ8w1NmAAO4yLODbUznydI
HLcyzD1/RpyTbG2QIH6lysHtQNjOEYaydsrjISWmRz6CSk5rh9534WmSzj8zwtS4Yo4pP4Yi6h8i
EA+sqV23XJlxzYHEGvPsGcwcxcbUlrDaqW4RuXSobIh82MFc5hCbi1j8KGTwg4AqiR10g6BL9zUi
vCO+7/SAAzw5kWzUfO/Scd4nvSaOEsQ3EDUwqCS3VNXgoHFVZ7E6lENZ2QjK9bLW7jk/AeyV2GQC
2dzHceF1wbInHvRKETwDRWNfT335pAbNFkb5gWSoEAiEOmCyUUgS6dLWyvdd0HW5M0OegoJmApdx
s1zMxypOWUYAFXJUQh6RLJjl7a0Vj8OGg/xwa0ijumnwwMWOybm+2BgkN3D2KALf7iB76hynIUBB
jtgkhhlclwhwtzJ3ZRbzsKl4B7Zp0OFlwQvIYSccpWArcR2/sSrMqm20hhaZ4xOK2vthsJVLSQa/
1+fFEa7aWSWZsEIhn21S206ulGUxzyQdBNA6k7OKq3lqh22nLV0PrK4ewm0z9ubZZHbwLpus7W/C
onpMC2V9U8eo2+dx0sLUhgpv4nRq4mPNeD3zupQlFTZes60m/VkgLAYwTPP1LBSFDbw+y40TFbLi
FeTqsG9oRIshcuzqg1KVNbSyLtgajT3hgamK6kemLvQ8UWGFfKOTPLnE11yNMqW2yvwspxjphwdA
aHBQ8TEtrH5r+JCkQmbexIqsu0tdNHdSW8MXQ8mGIihsEi+WTGK7TX3YJWq471AtkX8i92ejWlme
RiTZLQyltfRYrGE/6kpGT9EM5kNHo4LtNa3asynQW79n/H1Sq0CFjz8otq+NnBB5txaFpkrX7WnK
eDGgBqfoZQRJvbxtzKF/VkiH2LQjp+HEMIAI1aUH5d+XADr09UguhDpeq13O6b7X5OnFzKBriYw6
hAMz+SOcrwEhJmzie45X9auI28hfLPJB+S3CBqKriM6mPJqOi9HSLlFxIdVuhQrzYMzlJTrNiuIn
D5urDF3DY8gZjOSAvl4xcuS1AyYJj5rCip2kzXChmuE3va/v0nKlIHbhlQKI0S0kFaz9Co4rOdDT
7tC5vYiRSgXOkKnddOp2aYLxwQ4kEM8anbbMzA4qay1Hm/hRUyRoUVnzYOTJpTJ1t0OgvLGMuCO3
krKUc7h0PjRgpPOZLBGd7Jxabr/TAuOvzMF3UKmZZ6w4XxUYLDYfcm1Kw5X0gmNYfy+ycOEpDfJT
bT6gNLuhk6RsiRvQkQBolwxoiV4ZS7jwptumpbSLR/GtJbiS2HG9u6LPdBkXkx/TW03kW21RzFMp
0ueJ9Q9iIv1eSej1qS+k+kqS1gwPAe+VwHJSUjuKk4E3yZIkONP066J59CM1UGG+EXXDZmC44zKY
d3FjYKuV3LSXb2f6885kWRdTS+Ug7Pwl09VzWcfTT4Xdb2AhurpIZr/CNfkieFYqVuWN1mcXcjq0
XkTCqpVrm9EcbzJD77aLXFTXQy9bcEGmU52q98WivbSd8dQld21gAhgtvXgZtG1mAuhkAtFPAT2n
Djg79sJ5o4inxTa4ibF5N8r22Ux6IcE1IXvt4NJFBEOKmmkLitupCE0q6Y2JsLwc6PINbbWbqsrj
o/qCFSFg+pJ3ss+5+ds0m+zruT64QZ0c7LHInTiZ1qQL/RrMVUDbtLkd+/4isPsImjENr0WD1Md5
Ic5U2Yvn7DVqGeZanXk9yHWyI0XCPNFv2JVWGJ8BM9V9RBS+JhUEgCqcCxQbepNBQbqUZQEq1rqe
qPpJUOGsHIziBmnHYQZ7vqlj0/aAanFKHnfMdPTvmJo4FVTfMiPyOReBGLby1zFOxm0WAWpjZ0rk
i5iExzuUG8V+tAMj32qG9EDn4NgX9KoVa/xmqb27mNO0k4f2qp7LH1Xfx+4SjJRoZf4GEpn2lvw2
Fco9GZbJpkS1zBOfDE4cEiHXWFHq01G5GwlpceSwvgrlKj3Qfl7OpDgAKTeGra9niLdNw+w3daud
ynl6NLJsb4cKd45umDPm5S3deMlpc/kQGPCNmknXXZIrGB4xzNgD8HFLRvQQwwJRnpW9oW3s1Ngs
LQgLLYDJqtTcucAtwRUQnpORWCRP32e8zJtisE9pv6hnUgtjP5Ws8WrqFXCJMqdYFH0+7G/d42Qw
O1PfpXzCxWLPXU5VnV0FVWx5U6jemmoN3C9J1MdeRONOHmXjXAMniELOnpMLI4FROgCbh6aYArwA
R9m0Yr9IaXuDVDF9YCOfjmUZPS9SED/oS2idB22wI+KBBCTJ4HhSr+MRsGRhVR84FQV1GkCMs2JX
6bPQ0VKNd8Jq55Nhp5KvaepGz8oTzisov+RsWvbTBIfnB20PSNGCwZitzWeYuB0YIq8oMkm+Tb9H
zGHKVd4xTIij6eKwogVuppYyuiSgPqrBe1pNitfq6Q/AN34x86kp8xxzDPxMS+/qpjNIJ0GJC9/W
WcndoyTxJRHqIXGOC7S7GPEF7N+upR/dvSVt/R1ER3SyzWQzh6aCEpVNhQrDAQ2fbFW04eSdHpDu
7FtF0NVmiY444SIBGx5FLTUeFOQVxU4y6Ki9DGZ8lJLkoCTmLsnSrZ1SV6HnMMpVz0PoCVDJUyzB
qx9lJXBTguycSmWptkHlbRhpzA6A2NKVY1I8poQPSe+qrE74L/dqa2VUrb3YKfap0EW+g/2cHtJA
IvWwInHNqNLbOcjvsea/McXi4y4XhlqULO1rhRB9t2kw9X1GxG/eUOqP8k2cxHdTI2luVUR7gg/2
8xQcg0I5E42xJUKHozzZErE+HtgY0VjESiKvc02/E1oFBpKjCEJzNjuNjqNsH0F8gqVdCBZaSYDh
CHLSmoRyYBxyK9kEM/RV69ZS/RAw3d5AdNbPUj6JXxqV5IICJOpGULdp38rkoR3fari0TI25KcqS
UKXE4rULDfCDk9OY+g5Co8IAq6DhSwT5XSm0/CDgkTKvOdeG5baM46dSbh5k3BJuHlRe387uGJ5D
IuZrrQ0oSFmEOD60rI3NCdOGlqpqveQElGeUDaHilVxWtMrVUBOLBFvykJB7QHoOMVaEpcnysQv1
fFetPqzFotWQljIHCEl39EL2hOKPxhoph4gpTxNiA0oY13LQbTj2n+dTrmxIF2LSFU+HCb3QNsp1
685M6S+PgBg3ZE+1FxhRXnqmHUMrbdcR54BkyAVtH21IMwGLXS2PIimvkuQ0ppOXJ0CgFmx6fp+V
tzV34bSkeBIXxUDCxe8HWNyLiHDapAqhk9xonjsxyG8GoWZDMz7jUq19YaZc/BJIO6mgZWCfm6Z1
RQSFm5raRYK3gJFI/g2Ghubo9kLFPdxI1BowT0sWnP6p4flKnMwevxER5CS1RZO6M66w0+8W8gf5
a1t6qgw1CMmbbLb2iXVcVq5lI3YRaKz5iMldvYSlE4/am7H4RcsndvS6THHVhd/VJvFHgle3LQj0
JWfYOE3KoQ6X64ASRMegrOWMSML8bc2koaMdO4a8jFvRU7ay1VxgBXk0q2JLjvKm7uHK2/+XvTNr
jhs70/Rfccx1owL7cpvIPZlJJheR0g2CEiVsBwf7AXB+fT8pl7urZLc9vpiImYgJ24pyqMgksX7f
u85pLIvklE7ViZR61k/tj+ugrPaFdA5Rw7ua3hbxjRdKGlN12Wyl0e9q5N37vq67dWS34DPQeGZS
yXtuLUJBa/3ILhT79Cqvklq766Fz63VNuu/KDqZnEGDgrrHZE7u/sqwPBv89tQVn2bDbF4H4SPvp
TMvRK9nQ3Hpk3KjsAUaIzptmU1o8kHHMYXdq7yRDYfUqpvFAs5wHVnQLsh/zTxWBzo5eUkpfrOQx
LIn8d8RjT+om4jrz4PrUR8z5KWoQDFjpWxnA4DdWQ1gJcoTFSHcDrxDyrPIbVbYA+nspVkeVn6vM
+koBW3226dlYWb17Ivt/XAsHLYPKNpGcli8+ScqvOabq3WQA/gWAQmtmxv2wGJ9Jvt3IrAWi86Y1
OhAS5ClwIKH36FYfokgug6QBkjo2ynueqUclZ2t6qq1609nDD9W08Jlmwo2VLC8UJdH2oeTDwrI6
dQDUjdqUisQGOk1P4TCcbBRiUn9OTapRwwrtgLWyBDb6TuyczN2NSb65KWNsrsXE6XYzhkc2UyrL
2Fe3jpgOYuCZ5NBTVan8Qh/AqlKK/xMOl77h1VzXK+QK99ADh6awyONyvhktz/20G85SmXcdz/io
JUy6vyq7Z85E0iFpnXToBVfOp2qksxbiL3KfZFAfh8U8ZtltFHAnmlMcet4InqDWqdyHxpvRUm/H
knXqgwn1z7JDmMek1N8VdbLlLbsO1dgfSNmJDbU3Q7SmHtdeHu6GJfu2EPs21DTJ1TVkS8soSq9W
Gjz3YPkUp4jd6Hpbt+GVTgKx3bevGQVLA/HbWRESOJq1NLRb2Q8qfY7kdiAE9csDO/6qq3y6SZE0
pUN6QJh57q2cO4vc4LZMX01DHUsLaKW6Mm5O2wKWGJ+QsaqKd6+jNs41noeq35gq3TQJ1K5mb3DY
LToL2sA+jZ17IAWdhHaDHqymGoDZvW1lU3FW92YWeyrfS5KKndldhb3eWUl/rAqUVaRBJqJ694T7
qoLlHsxNrGewfV+eVNfuJaHI2muzK2WPCSW25jJvAnMBpy+a5btN3gNcuftjziRGMQ6U1zySzPyk
vSNZpetF2E+4+i8TpAkPdtJ2/abfzFE+bIqSaGen3kE1ZmznSCh1yJW98H6ktrW8OKLVLz3jKQ/I
DMAVOMVN3aO3yA2Fmeyhlv5Gz8ku78qnSOinsJ8QsIfw5FVEHR99da05FhckSfq+VvNptjWjTvLx
B1XdPxBM/6Jt/ClUw09/w0mdyDYxQv9ZxtxESiel5NJI6sC7X8rEb3fUA5QfMujEaztPAKlYZYO7
GUciE2BGVu5mElC9/0K6/UvCIWq+m/IOJeXNXUAixq+mqzxn0K4GS66Q7/XvkUg40xaYIAW6lSwf
WwKdP4Dtw2cErP1TSMbZFuKyp9FW++X3n4fl/+su/xfZo3+4Qv5Od/nSEdPwvvxRePnzK363h3jO
byaniS0JeTPBBLdQ0b/aQwwv/M0l+y7CVGbzJT89IH+TXjrmb4ggHawhRFiGHoKR/5ZeOu5vfA2S
8799U//fkV7+WXfpY6Ug/MJ00OSjHEfO/svlXPuDAgkx7A11YObnXnggUDptnwdzps7xD0fmH9w7
t+/134Lm3z8LgIzUMX6t6O9M8yYdaTk1G5tABggrWBkf4Fp4mZTuiIbCGJ/Kooaj6Miv/uef/GcR
+++fzGfi5oiwjvz0+P7BB4YmraW1Inc2ZQqeUt8SjhqKr//5h/zDQ4lbHjsAGlv7V9N15SKOKms+
JPfCJ2xmK5moc6nX//xTfrntf/9d/vAxv5wxS9X90lAEvpk63rsjdMGK7kvjmXkBHU+T9OMOzRlt
XBn3/Q3jY9pYrsSnpP/C8/3TsP535/MWLMJ/UKn/Gi0yCWvKwum2TMZm7KwpHDgbcb5Tsbez+NPq
4mlrxTS0xCIe1uF1isO4+lrE/dFZBYfwX1xd//Ac/+Gnuf39H86xlGbuu4ZwkLTS3td63p0x80T8
50f/13OMg9f1iZrCofBTGf2L4c6lmRSJJF4D3268rWELcWny3gGBnOv9P/+oX3+fALeFhRHMNUFP
b2HBf/59XCAbNDuF3pg5eAB4G2d0GP5VrBGT+y93JZ8TBCi4uWY9PJq/pgSbo6EbdnNNwtlMva9r
LJne2/UIwuNmWSJ3rhqzbNfkjvvVsaeIzjEyLZsvQ4rpHCMzbJM6RKZJRqE3TSAEJL8nzY6Bfy6v
pWpbuhjRcbv3njBYEnKnsVD1RRnR/KYLeBAvJHr0p06QMcTIUAv/1lPq19fRKQYPpGmh4aMu4Lfi
wBB2eK4WjswBxNwjPL1eUGcF1yry7gpbM1LSqE1xllG2jEpROrNqykC56wmr8EswkWsBUd66aNoQ
4Ik9Vp1B7Joy76N9RrVc8QR50MSU1rcDc1NLTffaaGT0CT1TktyPzpiixiEnj7q8xVPsxZRUF98q
iWJhNU6N9VlXw21sEo1ZblKa14eVUTXGp5A8l3qdRYhRupTKkd1Atn8XyyoEadPaQ/TKYsDmZgS1
ZO/LbuCFhcjLmXt6aVraTt/mzAJTvCWJH+aKNF9EfqA4Qgc1XFs9hB9uPTfWfSTSsY2jIR1sCOgE
6SoVIzlZHqNpnHOy/drdFKKV3Eyg3R+RWcxOuAvQ3Z9SttVoHQVLn2wNJ8SXVc6DeKdxxhvR0iq9
0A832w3FUD2dvU3XIo6feglGQT7Hg93ZebLy/SV8aGEIH4bJCa5IVfyv0AkMxkIM4jFSmQV8kkWD
t8pLh7E6wWyobtUh/Q8Eat249vC9jVRlVhVlVm42PZeei16PaiAKWquM+BeAj7azVqqxxTfen4w8
k6Xaz7krhyruMzt7rmgwps02NF3a5dP8AhxhJJA4IqVai47bYEObCnVCA+TXZ7pJQT7IeTBQixlh
8+OW/HZukzz5lqZN/5BVGv6NljuYEDsY1f2EwP91ESYP2LRJ0/vccajeDRBmXXsMjETTUR0EeJob
6mmGiPqY+iZvDksyQfb3wGMuzb1G9qrbG0ReYR+j1DqfGIxdqxMXCtAQh4IMDnejo+gGUSQTXO3R
obGidpbp4qQ0IsWuysenzqbJaJ3aZv8SijI6dKMPgWvD8dMCaJoe7wXTAIVa6HePDeo7r+gqR2+l
i65J4jyVgOKaHcKio7aR97bR0VvRisDYm4boUPaOOSrHnvrYD9JYlHmqo8qE5Qv1F7txWmvHZRbe
TyQZFBzMYRriMRDmFx9ZDMloYw6IV7O6P0aJ4r5MkOX8qLE3vA+asMNVRO6XueLoFwghm+WFS0p8
ZGlmwdKnyzRzlxW02hQ8KC+ohjhMhZtYjz3PEGvlak5D3EYLN7WuQZ0Tr6LZEAJ6eFtUWJ1xdwze
OueKeayojVWxLrvqu3RwWK66wim5bpfQpQAVlpT3lmxtf08NX3XCD6cpA3ML4eFj5ea+oY3IRSyK
SquNW1KKucGQT6vVaIMcrvJBtNna0ks53qpx6y8OIiWeApanHlBf0vorwrD9bprkr1DDTlQo6kRr
vvNGKbw7+O6hXwlCfpZtkAe63PZtGrmbyYtyrJF+4rkrCcOOTgQ8c742pPxDcI71Anpa0Xy+tuve
C49J33Swhl7bKUpoZtPdubpFImR1RvAJecJoxzrN1VMGipftZO+wJia5ctq4ZeMRVLvQOXHGE6Ae
tJHZbE8LJfErW/b3XjoWJApafTDvqyTpmBebnvIvOxkhTEwqh6fY6cTs7F0E65wwc4BjSn0XXFPz
7ONqjrLoCbjQqtYl1q82lqZEMOl3U8FjsPPhturKmtXOjlIdrFyE5vh1ljqnRzm1CWkj7KGEu2s1
b6A+aExMb50vzRs7VjXbsAwCiJXcpBitpNT+2YU0hk/PxPTodw0F5Vni2c5J2xzntS+gpnkRZCLc
S3dkSHP07D3M9tQ1CFWpBd4gfKwmJBAUkKytmh9+W3k1HAyRVx69bwUBO2sSrI1zYXXNCwNm6m7C
TKmLaZmGj0K7EOHGNDkCON9w4G7EYI4DLEceZTHeBswCtAf79p1HmUu3qVPiLePazByxaerCHp79
ksR0VN6u8+rNNBfu3Xmao0fDTzhgxLu2Mxyg2c3AX80tLDtRHlUvmYVMvOG9rQ5jngM80dXlgNmO
luzhrYYCFreCmw27xj+QnlgD/KT6yUIJma0ilXhPorhJDlDmSYbGpe3W3thERKlTAwLUbdGaU9C1
o6YfDeIpgWKpaEGReZ9bq5DGtGEX5Pgyj1S9ZO769tgBWeF3a1eLDOzXjN+Trdn234ZBNsudkRl4
Z11lAD8lhevcIX3E5ejmAQmvXVK6X35OVf8nFlX1vRvG7vtfSDHo/7Id5cf7QHLA/wuBBjez+v8c
aPA05YP+3ol3+fGntfX2VX9dW4kgoLWEQdcJSQ6M6ID529aKkRALIW5x1hsCj3+uur8vrW7wW2je
IkvwBeLm+6Nd0PV+I6oOIztxTWy1t2qNf8MtSCrYn0bWgLRIOLmbZz1gWuHb/eK+dvIeHXDOA8p2
dfZWulEZm4hKwQTdAlWzCa8fR0TgEYYxYJzLAm7hyQgeqlYkh0wz1zQZplnXSvtLhGj0ifH9S0Om
FDKc0bqv5jpChiTSu4hMsnOK+AX/MTVxZ5kbzSrXvoufotuw99uHJr1x2hJ+/jjncJBhmRJnaTRA
lbay8Kw4Bstt4pOf2w3Dlv5h/XkOiI6alYcEro7q5ZQq1EZWMT9J6JbzzFfvnKCjqk6qibK/PkWV
lFD2fsuA2NoNakoPIX00S8y+QtH7gnck3dGvXGxEfyvm4qVN9CGVmKsuy71dC3uTr6pczNeiMW+y
ilt+egSUN7itu3PcojkGvLt3IpUOGGKgvk1iprrPcb93fW5vzJoHaE3JPDKyqDj6osLvZAjSHZ1O
nUnrVEcLOSVJrNioDxNbfUUzfagaHNLpEM+iz95MoPOvxCcPa6uJypWqbnJEK1+Oc0/H+CrA+vBZ
dxYNZSMs4TA4SLtqv40+p9ZQHrt8aZ760UnXi6vEXvWl+AHDm+5LqZAMEwncZ+OCslvKQ1bTmLyW
0tkNnSn3If1rLxMBFfEIV3NOHR2c+sxDhumWvdrXWd+z0+TCOyG8suKx6TS2n8i4ODl848qv6l1U
m/CgONSZFZxKou4zcGm1AoqmXpp+PXreDxJmfBBUNNwaVuOqletdbUn6gI8h6oCYFN0Wk98uivr+
pODsGDhL/0jNodgKNct9MNEpn3JSX2zsNeukp1LNsi17xzCNaCNFwuIRVbVuHcN6tlxTQCa3FGKS
vbzyUUWumjmg0zgjO8+5tQpUza7Hv/CVyi7+LQKFOHTCXAdz8EpkYLudCP+BuYJEMQuoazed3LPs
E3T/eKDQ1uQV/kZImRJ64lCFyBuzqh32TYR90p/wNChlfiItMnx2ffS4U2TBz0PYZhvBYoEPC0cM
I4X7Vosxo5IQehfu0JanJJIZsoOeemfiBRH8uH1hvWWI1GksUupbqlyExaljt2j7bBsub7YOYe8N
LSWXeYa/oUv4w8OBJIN8Y2uHHScPYB6jpSF3k9I/Xnsj/7hwLhWLg21thnkittcT8xebPkOk4tn8
VdqZ94yX5UtpAFag7XUuVqdOIqWQ14eB3DmGxz7ldsmmJ7xvN1GLu6mbzNzKikM0KN86t+3sxZIG
sL3PiJOtuNDYVZCkZgHSKjF+almZy1UClkxr2fhmkIr6YquuWSfKnbZ9jep0BjyAN8NBaXRm7Fvl
Wx325mZyg+SVW3W8K4pQXFFffUKMGOxHz7gBELerkfoc5352i0eR04m3DHO+RT5ZPiDFT9Yug1C7
Kqd5vFBX6I6b6LZGryQhLp98G/WIE07j/eCo4HvLbnlaQjpSKBTrHcrOhzymOQ+hpDWbw13lmrOx
mVLDhtsacAZV6dS3a6Ih5CWjGprmUGytFNOhWnUT7D+j/mpMLFEMw/qDNkVspy7pH7umwdM7u/68
7UMcxxb9st+tRBjriO+3M8plOEpRTThg2L+FhTxJlC+l4aIszZkUSQgxxmo6hmOuonu2f0fHRjuW
ry23+qUOTLOIC0Pqa23Ic5h27k8Z8oFXWZasbgo+agZp8duIwJXPc810dkDJLHdZUvYQ9/a84X0D
PVEZR0Rq03pechSaHo870aqGlGdaAzdhbnyihM4/aXyVz/bob6toCu/SqTNWQVfb68Hm0i3rrNjN
frImEj3t18qI0oPjZuNdqkyftdF1d3YzYGEo1TeHBSCOxqI6OCMtDJZl3/q9uYKy2StjqtGQyQmB
jRA+8Jz7BVaznFw3jItbQpO/YQb9LPrqEETqLQCSYrx/8umXyldZWowo5X0wFRIu6GBOZ3xPZfOu
aKU9s+6ndx6AwKp0nA5Rsug3ozM41L7MqbVv0HOeCt1fSH113owE6w0lP9WRgnuqy+ekeS7zYPmS
t3g/isXHXVCOyOIxKQ7sZvVnW7RoK5ZLOUX3tEyjxFLdx9C13XZga6p5MG54WkB9lcF80UTY0jaT
K1wu/WkI7Cxe3PCKyI5uCGP6KpGmvg59k62dUrLwSq15bUcy7lFPrfMQp2xcZqN7QKCM6NAJo8c0
sdN7ETp4oBWbuRAYpfqxvBupnsW8wwu4XnERIhjJI/OpUUH5XmGlAEMK0yCmpTVBDCLbHe7omafd
KF6XhLrOLrT0LvQhAWm5T2La5Oq3samlC1sMZ94E9Hgiwne+EsDXbC1f4hzTgxOcvKX3PtBq20A0
lXntmiwoVgY/6j2t2TgT/f5oh8VynII0+QSF5RWnvG7FAy7Sb9Y0iePNnx/79XyFcHSeDIK1d9Os
623aA6a0QRMcohJDUwgx+7nFAIwEs3GMz6WRNgfpJbPcmNI7BC1vF57LIX943o4L01wXNU2Wnj37
9+ViLixeiIWu6ayDd2mLB2X5hIQwVulbL2gvz5xinEhDsMiHSS/jJ6c0X/uaO2oOicfMlajDlUaY
WYwkXtZdk26sanRebJSb+7SFM40lo2cAmWu267ZjiFg1lHWs6Svz3xBv8R5snI6I8zY5+7ZoLllX
qMcu7eeD1WNXyIxWx0sVUqxcO1DkdjQb3/gZBQyYyaIYVyoMLqhQrVOahQa+A9SivYuh3GN1halN
7nTmO9h/AT5WhDqU86rEKUVKQaK36AR3Rt/Ifa2qM0Q6SpRAkLSs3ADRkMpM3NwLNGo5wtcHAw4X
ilDRfYEMu18GYm7LlR0ip5IFNi3SvoMP/L3zPpTRcqmThgTINNTHubO650KFI68QC3uZwp0UT5bZ
PqjWaIY9CI63nrnZvX1W+CzpuUisL6QE4X1NQwuZqlGFSC3SdBskofFUZjMPLnqUjdUw+c0ntCLt
546ID/MOUWvyHdfOaD0B6M4eCFigtzVRkUms8+BLlystUIzlrr2VaW7gkW3xAvpF+OLW/Y/OMX7U
A7J+JCLhOqR7GmTDwXjjkSHwHjnNgJRPFO2u9Ibo0rnByARShZ+0r41izd8aR5rqdlaYCSaSrH5y
3b7bwZh521aV+tEruFTaENxpmFRcjEO3NWkMDpm1CNCG7K7WwB7DduCE33uG/+oyS27pOk3IkUJ0
o+e5+B5WOlhD/TgYRHmTkrFJHsKYNRvORLvHiKNf5Eweuaq+YHXwkPXLMgYTh7fNyzsZMYlVGgpe
QF5Un4Hy0Bzn+Z3r6ScChwYkqYZ6B5C+FOXQPfSiTA/MKdfObbfCby7Uen636wgXpXxszei7FPox
n91vTmnvjNrETF1rdn2GJTjYgxDBQ0JGIF201mHWlNoGEv8/yCBPzsw/dCk16FQ5EzqLRi/uPGb6
yVwLN9vZi9BfAepvZQPTwojGTl9s8Un1j8vcWrQ75fXUYGCoK+NaB4MXXOGFvhG/VVxtAh+fQfEA
9LIBUZm0l/RqpIQoBaaY4jqwxVrPTvWUVE6x0tGs1yNNG8eyF+lmorT+PvKA41d+1CnG3BzfYKh9
w+etl6ZrLzUmdPRjumwjYRprrFvFYzryr9zgic5azubUGHty1fJ92Gi2hUzwdq0wHGEPFMZDoGuf
rIVx0BdXqPw7aW8pK1eNU83r6ktGjnfsBLn34Np0vYNYVFQj4XTiYez4u5EpZ87nnRA9VaIBtSDE
SrYwfWrsso3jIj7XVUMu3ZRQMpoURL1KTrCX8/zh3eu0p2Kwp9gK0/lcYfJZpvzNr10ORC9n4yAX
wQRR+bsuGefYGemmZMMqrIdm4eVa2OGjwB+0luObvJmdVTA+YacxN8GosVc7SYeGGLQ49YKjrIbp
mDnOsJs6oa5Za98Jt33wUTNuqEJq0YZ0zmNLk/uKfBeCKhY7O/utzjbu1GJ1LUS164ogPXg2do3a
jPRmYQS/D/B/nTNrtrdt5bs7GhwAXYqgvaIC8I/anqYD/dITk8V8Vl5+DTxl3bnDZBymRotzsqDV
Mk0ZFRs/I5dlO+SqetTD/DEWtbWfRuCoxTKAISlnzZi4R0Peedx26Dz73otzmipeAnvilk3T6NFa
pvJ1nAW190OiQMcgh/rnLoxy1ocqcm/foAruiBbjjzJPrzmQ04x6RjZgq8jnMosngoFCD1SroiXS
lW+p40YX0re42hTd4HceGR64VhrjravDYlNVgrOVCPOIYVQftdIsrLRmlGFDfAjaf9bIIn3QE2Y5
nnDVo+dpRJIdEqjWp6m1kv78tVMW0j08dnUMLNx+NE2Fr3nwcDMO842HSIEYCKpBDDZ5ifMJmN7a
YcAsQTcXEx2T520H3QncY7o854X7zMXA8DPeJEwa20i16RoXZfSM2WK4yayQ19S8nwvOb9b2aCh5
sNx+F6T9yTzfkykSPnVpw0xo5334VnFhnPopxE/NgHEeHQwMTrcsz6FGMh+Ms/E10WR19KS1/LAG
P3wjULY4oNObn/8D7rvVQxTaK1hFysvzuo/BD529F00WjlDz3QqL6fQfI065AqADa5oToZlqUbws
VHZfmsK/FPmYoAyPUqaF/MraWVys2fq9QuLfguqe64r//oq5/Sl89H8vlHT3vb7Fefa/fqvbT/Nf
Qab/l+SRulC0/zN8tyJKOZfvf9m+9/Wf8Lvbl/0Vv7N/wx8dgbcRJHqLYjP/C78jeRSSl9BRekgJ
swNKg1b+HcCzPEQnaE6ob3CCG6zGX/2e9xX9hkjEZXsygfBMCiiDfwfAs4Dp/ozgOXwzClD4X+Qg
u0ROxd//gawXZVZZY2vHwVSLmDiUVl+cKnK+Dwblz0pgxnc1Oc4+72Um79L+LNOCYSHbGyTmxTat
m/aqXaxNRu8GGvVkPRnZuCI0auSeiIKTTlBHp4KaeXtxt/5yCwQQugKtgY0eko5GWPC8WLovXUec
5ASELews34gwaPcjHN6p7ounjADCaYbJWydpwrY5d+RQ+Fuz63n0Jyn+N7vdhFYz3YeKoOY6uhl0
jFwQ2dQNj11NtX2zJNdlWV4TAjoKI4iHNthWWTJtfStJX6M8kTGWnrvFyvx1hcJ5PWnffqvmHsad
11VMvFiOYYLMLYRm0DrQfJUqvPtpYNIRDqrqwK9+VAKfSdJO/YPpF/oH1qEvdrgAWmqItL4uiwPi
F4Lq+dD7Ihrdk0S3cUWTZB2qzIF/iXr1kgdVPa3GBMkw7eqm3hBp7j26KbbpNvWut6iEpfG/RKjE
P1AqYl3s8dlMa0KrIRVnqdJ127vJXWjDQvOpLt7iQTvnKDBlDXZQ+FsG7/AH+uxboKozlhtvCMJu
FTVV+hnEA408eYr9Q1rawavAlRCuCI9aHtiBqovDXZGhqcRn46WBc4DwmtqHXs/ynHfBj2gQubui
7VKrjT3g4FxIddzNi/QXAggG4ojIuGWjB9qQNB2PJL0XsSMnn1d5YSnYxip6s1mK5q99nyZrntPm
PRoh/IiDwlX/3JJGdLOPXaVv8HTWVg6BIwTDuFFg/RzSGSkr9o87sjCgcwpHQqKIuTrOtvDvVcTZ
yMq82aRDru+Trrm4tslw0jpyvrCjOis0rMtRp8EnEh7t8pjbrtzVlgukiUybGWrZptL+wlthXQOO
ExGk81demela4yIgew29gAnUq5kVExt5TYTNAYYsOy7a3qS33KX0Cvi7rKpRXpLJvXNL847Ve6UI
GSqG5S1oi3Oqq00a5ic52uGaSI5NmqWbsSoVTPEMq23sM4K+soIsFErUNW30HRLY9hwE5T040k5U
Kg5p45yr/jnAFuOZttjNJg68kg6WmcAOjCiD86jqp9bDz6mW+BbjRfDLzBvLF+ab6RX9I27U+0QR
EeS2Ox5HNyQay3linwTMubkkgLiEKxE4D8TWEWHAiCGB5iId7nNcynsM77HuCCRIjegU5o08cKq2
Sswn0cwxsd32TpVUJY7M3/HkO4eCUBT2O08/oD5PSN1jITRYLjZtIJonbps7q3hYUhuF+Je8DF8y
kzJy7e0WnD63pBuHaJlIy8MyFPc2zrqmJLa00yeXjIos/+HyVAkggg+ELs1g0Tf5MopdqLMdfKkb
B0m3SbLgJRCUQJV95fGc678kpm3dZQXuOKoPfyCQfxAFNg5dBGE8mu1b004fRhIlm5a78QDAd6JN
Yc3IdZFt/y7yfGcZBP8NjvWVftY5RSqSYOjLUYgthUzEtS7NZF0SjpJjYqrjKcJIZy65swrt5jLM
Q1wX7JeHXmocSEWTGGvww+zUVxl9Y8xaXfqSRgoxlxFt07aMWYXXBta8pRdPaZl9pxPtq6QcI8at
W14rDZ+qStTMSm8kWi3U/KPx6C5J/+Ho7tE0TELtqiS3V6ltXIpM1XR7iEgR3GZG6uwlS7m2G6Pb
T00dsHSM4oA8w/oUWXbPmtjXb0QPkZpww2vBAKNHSR02Wf2Wfi+7Pjq7Tr4FExriYLA1Q1gPY1mz
BlmeC8pgsht3Mvby8E0YIfibKGb8d4p57KZWxxLEzN5ExzAFX3DtorlLbHxWmYg2RRPGPXmEZMk/
gBOuM5KeiAQcxF2byOI+QRhdGNkL3VPJujaH15aAEbd8p+Ei9rL0KchZ/1nQvoe5v0/95Cjp6lB5
ubOGnLcKTkMYohb3Y9l+Axo8h+X4rZrzPiakBNCrLhHZWN/gFkS80Ne8Ggm9qmbA+CmwNw1hIEQ+
VqtkLkkK0S4bcVDMm4QohtjIJPbVRYYr4ZBO6OAShieXzqrSzbfEMsutGORxNqPiQ2Es2Xm1/ECy
cfOwm9uAoObKc/EnqRE2P9sUSXVZqvy+bYFQi24JYiWzTRkA5rcNZnO1ku4na/6k9eeexp2WFTvj
aHdywkHlQOrXr5Ga7nDDVjd3GQzCvPeMz7mBIaUMIDls/RqE5a4wPvtdv8fXfA7c+Zm1s1tJtEhr
rhIs2xhAiFkYTXlluyLdYz7c0gdFbvuxG6iHdGjuHdbSvCGcA6fl1yC4LTNhf7a1yYLUHSagvEWK
c9S6L0mbvSWucVRqPJZcxDXDf0qslYRBG6XFQpqaX5Iuu/hVA5+u4yo462B8zRcQZMPB3UU+S4Dz
OIjkd62e2j7ItpZKCJFq4G0UUnr0HRun8HaJ/Y4UYU20nIUnM42T2cNk7L2hi6oCKK8qPcMdsElL
nsRmcakFEC1JO4BN+UMxorIbswdwfjcGaAlX3mJym4MrBf3A7pmdM+dEbCRbkviGRu6QNt7GvoHe
DTEOC5qlAToimr+AvsUOp/2GPTubxbbOSAt2NzX5ITQJxAPdMhLqpC38ztjDs/41mzF3L6/LlO2o
gd/OxMUYNkEpBfv+0bRn7EqpelRttFd6vqpMyVhHckML9wc37TrrnV0iMKia+OEPXuuQFzUZH37T
HLIo2nLAwKNYxgShkgDxoQ53sqMkWRlr03+mmvy9y8ydUxhrzWODzEDwwaG7JESTmXJ4tLsqpqEW
eznedoXjhiSbxIURbulYrU0EqkV5DnuSDLSoPpf991D4l1n2bzbsw9gu5FB7Ww/sX2eEoghZg3Xt
pqE4pAGJsHggqtjNumjXCYfTSwtaVN4kbBmPKvcucO07MkLkyrTS6xiML4S1EIg6IRMc15Uv6r2j
quA090bBLxoRB1B9cCoPpc0xqQmGG6sztxbBFsWaGrWjDz+HTKO8dC2eMjkFV1+xGwcj1K+DFbQJ
iEkB0tsggntMm2TmTPRYARiqB/VgZLwWCWvCC3voaLPEXkmtIwEvFpm1Pmmz5Ak+zY7trethIqEZ
5nTdy3Zcuy7Jp7p33yK8ks9KumRzUHN0igwuP1+hxWGb9Z4XJ3+z6udIz0jYnKe6nvHQ2dvRGK4Z
rqP/ZO9MliNHsiz7RQjBpIBi2TYPJI3z4BsI6aQrRsUMBfD1dSwka8iSlurOZYv0MiPcI91pBsXT
++49N3Ddm7A3K0NNhaZ0aeO3HcEeB/hA8+C37qNMx8NElN/Y8r4fyp0V3bgGIQmJ5+osHPjZF353
UxpWjp4PpNMGE8qBvgMCz/ugGvcFQfd127802j3arN2us+kur2HD2Ly1oyTetpCf2ONtwrHfhfMb
hgEsrH6BsVEM+06eCuyXskkPV9Pr1g5TZzsLwVe9lhsBCMyK3N+q/dLJnO4Z1TFQUfi1Ld3hFWfY
hzPLX24xxScRsiaKXI4AyFXKzd48qHtpxGIgZFgkxr3NOBfGRUNVEi5vjjQnoBbGn70Y18NY3HkV
hUg8SCEdjR4xoJj0RpcHq6m8Lb34zld3cfpLs8GX/qXIO8xr1lF0zUc3AqEv/HWDSxMTwi8PAT7H
i9ADkTAKk69dbQXqfL1oa9XY7Q4U1qaPMfJyxnw2aOIQaNlw8YEI6zk0y5H1xboO0r3ri8PkYepy
MRkuBs9PDYpOo0AhOK6TzN82hQi2eRXGmFvrVePH5O9/ZYi2ay11uFv8R0Tja+uRhWU9l7s49GBk
zOsRKeKY2XJch+ENF7xdDFcuzemsxdH42ow9NqLwkE7RnZgbzA7FV+R0RJk/u9C/n/3wy1G/CzuY
9kHS4JTOToPz5lXup8gXvjPeM4mhZIdOxVs7jFeZNWOwJZaOL7HxfiWxE39IYgHrXMuMPJpxZzgT
100/O/NV07ZP7RTGr5gKsus/U+S4JrzffVozQ4A0Q8NRvDA7LHmuz3zlKbFwTARnz8+/LOG9G85n
hL+YJjvr+pVkLQ657t6dva9yCqkMTpsnZwrpszYL/ILu7crENMJv3wDpfWfXd2mc31gWrk7H7Nsl
fQBIam/dOr2LB/sb0RhZq6TBTgcEqcNNFrffjW/WM18hXL3Ew927wvdZYWN4jLqKLCBBU9784EOs
G8Wr9D6LuO65Dow6jUXvrqYNDASicJlOizZKt2ORYXpeZbD277jpWrtRRwjtJscu1rvdLpI6ee+D
MP8VWwveAb2Aj/Ld7gajHezG2lp+Wapv1mYcrS3YG3k7UvJ1iCTEqTW7srFDtjPBri8W6wbwQWHw
Aw/sWSxcCNXGKReffGNSj6sw0+Yup2TzokRr5WuxXGVVVtqYcFQ3YDFQDp6XjTPEptriXYH/XTHn
mgZsojVQaJ1V0yA30H+UeC3tMsDnKUCc7C26227jQKV7vmnligXjSAoUmZWBex7vazA/AHo4ctcJ
ot1dlHoE10OrP/Yt5hr8P7BOYDA5J4nBQK0p4kqaVbvkSNx1BVaNHxbGZ2sMVbUdkT+QOBgs3gbO
0ZTPzeUq6hdWcFg8OXYMcniFSdh1Gd6BSLPacRRW+A3A2mBncoYNVkXdhiEVlmWW1v5d2NQFhu8s
SI9LZyWsOtWsDnMbtudoKCJkNt4EHSgJzUhWLeXablgO4+7wyXLrqQrv4h52SBpEWJkL/uVhYPpd
jW3Cvk+x6l4NRGUfkJCKWW5NZ5nsIh1LQB7Mu2V5Fj5k2c08CYsbZBSBcYyc9Fg2XNc2vhXPr42u
Em8X+DxLbT5fx05is0Fm191ZLTS4bMMwDhu1xvZlOb8lr2X7SOF8Vi/kTkWbe4dsye2Guk2ncepb
a4Tk4LD55Qd1jEnkFTeZAefDtAuEYG1nizNyv8bu0t4VcFTYusD8mZ4gBRTODxe4JPxJWcmtQaBr
/5QILLPvSPbmpu/95YAJrRyYwSaznlqZHlyWE85j45PshWYzOOfY8SJOpnRq5r3uMwCAopdgEIxf
IFQ0nCacZ7WWtxmJpCsb2R3EZmRVBdGGf8RIEKmSFakf8FkES9bdBt0IMwJQxNW5lufiqxJwzNe6
j/oBwqoWegeKOz6yDkritdewwN6XKmbWw+bMlrIa7PBST7B4NkHkWI9BV3g/uo6GL9f13IcZRN5P
1TOhFFEuSF2ziZz03J1qe6w+asfRYHtz4S5HY19r3IYoDnGNgb7cUnqj+712l+YRClh9GqHRPWRx
TNpeNgv7j2BS7Y6WRPe6JwFt2iTpe1pkGJ2mYn6gGhHSnW1CIiwcA5Cvlpj7Q66cn54U+FGMefRU
90I+NqkkPd0P4sGG38zdTRvn1Hb10G6DUkRvPf3eD4027vXazQJsjVmg7VcBjRgIGzPLcxDdGL3t
DJLfqmYFfs/9SawnEi6QKlRJkiKssHPHeejvJsIrb5NI+j82ewlSCbE9E1BJNJFjz7votLV2rGHc
c+kr7gvODdQYVK8wZ4Yonbo8BsvMSTe1NlsiAEHuU85x+Y66Xp8yp1JPcd8yj/imi5CyRtQ2wTB+
V6Zu9N4NVwpRmQJK2szxpD7BiCb7kZDFNus65zcrZ1Yk/eiUr1k+C2RGZXmrrE6qu8Vz2h9H6Qvf
I+xOfZ39sbLrRniCAlTt3b7jFcPPOdgF4FjtArLCVnO+MLSrenjMmtKhS6FT/odXdZh1CnqI5E1f
y+DNmWqmGcUCba690UH6cbi+Lb7bY+MfQnSLRkwLml+fmBc0V0Pw3dgj6A0Czzm0+SXxLx71y2TJ
ATfUYF7ClTcMxW6Yuu6ADOcdxaTEfevImMuaVx295RdQWkMcHCsF2HSUzzkMp6dw9FJKHILy5AVw
8jEEV1jmFIC30gJO7+Rg0NcTyf4TlmR1r5T0n4ynuSD4S4dpPe2e4ZVw8UWCBt08iOm2GJTPtbV+
XHJ/vnNEE/NwefIsRu5X/Lz7B48ThrGj1YCHn70chcBFYjgUUQMxCpoFqyhM0LSVY7zDSjmdc89B
f5HtCGclA30BQxVznLbXo4hRVPu7wSS3dsHrVGR7HqtiY7f5ezOLp9ZmEq721hSdp1J9a5/lOP4F
i9Em7IpjGc2HIQJ5gMUey2mMVWYZbgjuxKsqzZw1QQr2fLmuVzJEcHYqjJggT+OT386Cy0/ufZMO
tt4y5SVYzCoTvOaYsIznALi8j5ue7WaX4flq2i820Amxqsn7YxgcstXs2+O5qV2o59U8/xSgrj4c
v/cpUaAel2AoXNA4NzxFc0itKXGK6NizcM2YCXMNQdlpy+Q4Um71XoQ6+/YwpFzyHFyUvwQNXNUQ
tlWY+8XLtXLoI6ii+s7rbEjqJuusT9U2QIdCazomST48gz4jWyKtaLzMrloeTNjHyO52H3xlrZ+f
3JQxll+0H4SxDzbmsu8aksFNwoQEQNrNx8+W7ohtZvrm4uEuO8hG2Pt0sULuXOGy15aNYUg/TLjn
1BCf59lfVgXNUVjrp+R9Bt+/N0npYm4cNJbFi+IVuAEyFKzZgSlaidLoaMfeDvTRCZMMqKWCaS2L
ro/klLJhXJrb0YB8zjQ8IjWqM7JWtpY0VFPL7jjYstB4lyEKXs0ybSftHWrXSr5h+WWsGrFDTWl+
xev2B/wd/gawor+ZrPAmjFDsyeE9lVbHZbbHztpR7cesAE8JQTTEp01HQPxCUU+2D/wAxrQDA26q
+2AbVPNyH3bVx5S2P9k4bTJ8CMptMi5ZWp8GpPi1O04VSBS8L335ahXW1osb7zOcB4SlJLN2wcBY
0Ax7JXV8rGWGEGOCFywv/R000PAy6AylxSpbUCXVFhQtI520mjUCb3sJavFEWBPjg73U156B+Avm
1ZllxMaIftnblfXR1CiY1TThHuRrHNXUslhsh3q2nlvASRlsUM1FC9wzYZy5Hx9iFRBa0vxcxqIM
t4Mc3yaVtzzH4g7RJntl/Mz3lRjHLcf7Pk7hf0+qy/nPzI/SyzbshXaqSKrdOEbV1ncq6lK8URxt
unCOEWLvYdbt+DG7RclojV8Tl4p1X4h3Iat9N7QnhbR7pUt7Ky+YH5w86nejys4DW/NDj71iWcl8
WVZ222MyK2Fd5YVk/vVdumMCZGKSTU7Os0QshNcbSEeEOml+y8UIBA+gZ8tUYzDzMbaiG5owdx4L
8jG9jenapep8aznNlm3Mr1kCTseVzcQ09G9+jnTeRM0uNi67NBAj95Zs+Xowh617i0IYOw55AkH2
dxP2Ix/tMUtS0IiGbwzlDHesFHrOuiDbET4sbmCu1E9RbN/iaHaOg1U+d85846rpe5rCU1ODGVnC
m6zOXqO/pT7TPzHB26uyKouH2gmnbxyTK3hV7V03SutXlubhJbDJeS5TS7iRd9UW12NxlqXOGD74
yxjgMQ+Bm3/1Q0jnCU9awnZxQ4cRCK9rt8vQqbuyTV58RHw7q0r0e/w39XAMbW+9dPkDK8JDKcND
kmTE6uTE24kejMArD3nXbjtruGh8xfWUgU1dwoe5Ga67df0AEUt8VtMoH0m9FkDsOOmYluziTNCS
sWJy/eeJmwAhR+B5hsRYG1R6B70IwY0ty37si/7GhN7JRcRbj7a564hqv0Yg7C6x1e0EjttHB6Te
lnU/TMr6SnMY5wXYmfxsGtaK66aa3VtjIAavuzE+2pWPIEaZKXG7eWmcg3Yo1EgjYhGD2RtPOTtc
588DR8kGK1F7omi8xzo0hwyjuG8Inz16lEvYernBpfaIAfnL9RT4PuyNiIB8oievB8oTPeWarY1K
cUAYlxSjdVa5f3Q183lU/arxC8L8OBur7BnE237j11W+7RbkxLoukNY52KMC/GZXU+MDbKsu+Ntk
WfPteN5j3ebnyksvRdJu5iydVkj8wZ7b0nygihAWsVu8zoiPY+J6L0MZnQaEPA2geIV95CoL8iBM
idsBAsy6t6m06CBn6yITTPOtmd2dkyziHLbNByBdGoYylgVsuLF89EQcwqlR1CJfCUW2eQ+78K0r
qyeus8ULf50rCdfAuZQ4ZArciijGk6o3Q6ZuPHEySX0GxJvcY41Jd8MsLln67RaG4ELWocs087gL
tV5PXAg/cA7jLWkncRlT03+nygwB2DJvwuc1XJX0tInitcUj6K8qTIbjiiBO9FDquGcMllP0qriC
WGc25NbFm6X+IDImPmG5pu8Ff0rsiPL6PMnabq01c1vbbWFGNZu6tIpy42o4JJyLUFfZpjh74RpU
5xiKN0wITH2Y2m+dICAJ14YspAgKLL/DhBEDPab8YRhV7BEzOizCYuAAw5WrzooyHtZk8Y890wPA
HJT2ldm7DGbrq73swxvMbG6p65wRN+EK0+WDX2tdVECI/3ZA/EtWkf87H8j/a+W00f9kBflfMO8K
+gx//q65vXbZ8sv/YQHxMXMQ7cev4VNaT5br3yNcjnOtfMOdI2g25NdI/s2/c0f8v7wrEYR4l0uY
x0F6/A8LiOXIv2y8GoQ/bF6R/Kt/qZj2vxW+waC+Ok1sFw+IR8ECbpR/doBUid0Dcwh3IVEDGLbF
EpWUDtRDOhR7JAb7viTQ+DR3aSY2GcbN42RFgiYL4r7foBfxmOpElp/NjJkFhlQ+vaNom8s1lP+r
R3uqELYT84ZPDgB612eGnoggkWeM+ywE/GgMOF/L1vo9+laCB8HKQAkDNtbZuoG1SCdUNoPjLvIh
esrENAAsdCWwYOlX899NLwKF3kgVvdksqELwRIP/DNGVWdTPk/iPym1F1FWVyKlOgZSCW7xIX+c5
A82bWtxM8ZfW2XMorpJSZAnxNwOtuHIEB5CdY2vT2IP9X1KX6LlVs5Z1AxM+1Q7lLoZ1PAVxuS63
XYeBFR21EhEpqskYdWvlQLxwXYwI8GbGa0mG1nKzdFvWXqb//Jev3P+G6vLPnAo+SDJ9AX91BPtA
eDSJ//MHaep6cecgOKa2Di+5HZq3OJ6if63unf+6jDAES1KJlJESMuRL+18NQ1Gh+2F0nQsqHAE3
VtbgWdtq6CjzUEua/p/qXf1rhPA/2SaUvONM8K4eKYe0o4j+e+2nLpecSrXhi/hNS2mHlxfvOgrL
z5RhpzosqVUlp6jS+H9CGHx67QZJBKJ7XloaCqe0Pldq8lgpcU/+yFpJdV3Ch9Z0P/QBYk58V2qO
9L7mHL2foOAPGEh6iZO1n2PJMs1hTQJoeeZtGMR899QUtcyTDRePFWVoEyjyicBtjB0EG2+p6tvI
Saz+3uud6k3613WqHCE+0aQRSihkyufctZop2gyMkaibJnXkc2w8SNt4Kgi1L+Hi4buWdbshPUgi
jjtCy8239cx8CtMAE5SFH8bZQVUcvrGuhO8z3y0U2FbiwKfhHHdWl9rBYVjauT40qbBYGIsCNqVM
eFmK2iSIoISt4WICIoiYJbtpmeaNy5Bfs0OuXGwJzJyOuLThbKWop+4EDDhfyq+8YXW9UlxbeSeT
kBw3vnfNu0V2SW5b6y46pQGSLO1i/AhWWZIzJHLT0rtgDFK5XtwwJ/smHABvwqdeACuV535S9sX0
MuQlPpAA9IG/6hIrLnfFnGv3cVkcP2IJkWBxnepquMPW3ombgABUt7apnTp1OKUiPABDHp1bt5Ak
7CN/eCOYUhLHAjZNplvy5zz5tYe7XPD03ywmKeCXsGJ4poeKJbBF2N/dLdC435YRnOmKchZrZi8p
g36blNflZ8715/q3ktxkpq6hArm3KCwg9xdNT9SboYclRCbwcQw9Ac/Z03LaT45PytAg1gEXlQ1y
ddrOKjx5Ogc+3UMJ2+BCxtuc9DllEGqBUbHPmiDBRaoTRqLMNFD4B+Cm3Nmr1HnN8SH8AGbIfxJf
MgeMFp3mPI3c6k+1astj61oDWBbZUcTH0Yf5xBbhDZ7fq1+8tWnfohPAzVzulzVhJmfHjSs/gcHw
ieTNAFI9uWCQgcFxKm0qxuqpNz/UMAxvKT9FdxP6LV2cIvBTah0M5voVrr6BIkNBpmBbkKu7D2Q+
SxoqFzZuRl834A6XQKojXSEvvbP4vwN+xm8FeFhxRrmIYGsCKZFrbHqjRTajTayVaAbYM3Gq+DQK
N5Xhxk7JsaxaV5un2e7KYVezzCKojgN2wByl9YaFM5U2hZxTrNMmlMc+WJo/BQeMXlF8R1tW04v2
ZSGQAF7cc9tnJ8mnHzEYj2ucF3QoYw50SRLYlC/NvA9/+BRZ6MQzYburLnxNM8wjKlszB/FDVSRe
hiZeI3NH5WLBX5qLiTUIKOZ2M7qV/IITXZDymifnDG9Y/gFsEFyMreqfZKnqdms1HhdMuy3gDqqm
RbcuDMsb7kNe/pIsQ3sb1sv0h6m7q1aTVcbvmD0QcPh6pHKjnJpjanGM+xT5Xf04071WrXiI8KK5
Q5TOmzmtw4uyc1xqBcNpiJ0kpBub3I76rZVfv3lJPhOkDJcewwx0lmizSK83azHGVwuXLNMDYdaR
m4xdRY+x1FhDCGyASzfjBLmkQKpqNpqg0EvM6xFrQu7HP8FCdgW7iEeBUEUWgQ6nYkThdL1KDr/1
pHMakhpAH6uYryu/BpKHRC8COoRJGikGrDO1Q9eU1kD+GoB7tfcqnbvLOXaXXrIB6tkNLrYA4kiq
hhxZgRXU2giy8YSqyxH6v1/iQ82LeQGB67f1gzvXVI16HAPjhgBdellCwRY1qCx1S8EeXjOStcGv
XNmlPFhzoX9Sag3FLlDJ/ELzWYxnTFqa2Zotw6HXXacRGPKMciyVubK9Aj3qu2geh3ATdDqFmoQp
3NmTVKHp0zSwhK8GpqXcxElObZqJKe0C+SztV9P1zk8bN/JblIKfaj+r5OKRLninxQo0tx9b6Z9M
EbaEK1I0A/4fgEvIlA12wkZ2JY+QHMQ1zpsMf7TrOlTDWgBKdpLgaLvy54kFVhETwNySdOAKItO0
0ey/Y6RaA90CExaQecwqcUCVJpWGnP7pvOjnpFbW7zaL6O9a+v7Cxh24fNvavzXbh2YVcctj6vEW
SUIT8SjdFJ0Dg8Zp7VFsamXTcCT5uaOptnH2loUW3ElEO5FuoDgbugbsLKZzsyoFtQqs8r8SGoDp
MnFpbCWUR46zsez+EnP8alJxrGII6GS+fRZlJV6V3adPPd/3FoqRwIeVu5z7NYr7ZeojtphsbtiH
Wulk4ZrMC/NRq1EUXK2XpNrMJl6SjV/WgEMnnq6VBJmhuATr/B4hlCT5NEcVwYo86e+dhVlyA1yo
+F16um5B43r2n2Yc9Hs+qvhbokWgTANtfgd2yodP/RarniQuyVC5ZBK/C6RrpkhI9f6K1ZV2t8Te
gmeiCtB41EAPZs9DtwLhkePFybum3wn7un5GdE2mNYRwm6peGTHLjKMe37maQvFoObV3UZKztEM0
zZupOOfG1AbTT6oAU4nRrv6UzhwCGPI7927iKftV1aH3W4DjQt7gfctaN1gShQDpAdkpizwcb2pk
7ZZ3uklIW8koex+5BFCulubZoXQW7LSEYYbmGI4JQa4JdnVHDm7Ii22US5omOzY8Gn84O8t1LOi9
QldIF4cIFqnGfYhc3Z8pcqvrt5kYHLxlQF7jI1jTaFwrY/QTIevYvTNWR3ysBVvAN1L77kQEGREq
9uGuCL/HAFYHrXC+dNyokVA7/gChEYqFzWAWNLPGVUI+2v07ywOLseaPYavlLU8ZKU+NoGYEm2sn
sUuutDLCACIZuS6sypxN/xe1G4l/mFWBAbwCayBuSI0FIGR16eKvZWoc4/LeCmZTY7pijHDxbmE+
0iusyXlmiLTwweANwP5m3c/LsOQ3NJmBxFpPdrck324Llm1Xaj8L7/M2EcG37q9/HxkTjvLpveNk
RPrEgMmOIUHwonjA6MiFR01t0O7aUwLghoYwygpTOXOVydNxDvddODTpSxctCXjZrJHZ8EqT3VK9
pANK+o7WRdp/CDwL8pfYf9NgxyjitgcVdVlDTr9spfuQJl7ghnRegF1/TBcuH4RLk4nZe2Uy/LS4
PPnTbqZ8yRPKoGJw8i9z2w8RDOSEAiEsz9YSbh1b+d2tlVSJvtHAkcwt+UbWSavaAhuUYXTj4nuM
fTxVlwFhFDHGEZ55qOsxdp/cjsXYbdmqwqXech5fIwtOOBJt7KO5zESYpDSscJ0rvubNwMz50yG+
sF/PW6DIdBS5xUErz7x3Tj3EWzFFLFewpbOhz9FiQWS0vA01xR3PFrP1NTdqLwEtAiU73UD0rrrJ
grADNs314orhyM2+dFwPOr007nvCHqzZtN3gO4cm8YtlKyuCQMdIJBiQHNMk9pp1bFttQ48fPt8v
YCTEGdG6eDHNC4sHgCfDpekLLyGqhcWX/BUj+SYtLZ9FpleqdJtFtfpTQaEFfCeJiGGe6bDsChbm
V6dI6W59dk4LhcpFfz9JyAJudc7wLPq8ukO8L4zsxLm08RmDGzpPPWAWfvFoHDH8drPI+16496p3
i87s96Ju1YOq2DGtVDVisQ+8DtDRMk7m27VHN7uPK58Dm1Q/MjBfccgfTVIN14ADb2/NV/sHz0/N
FtKaCBu2C16OvJWs7mp7Lrh5S9FOKIoY8ibf618Fb0HWXhT7QB8e0yBkx9aZB1mRAln5U2C7e1yK
Bd4jbrss0YhRX+gyyKmIYQH0bLdB+bEwLgWriDcEcmtWe8WuSayERyhRy9cSZpJ99JQUDXjyGB1h
tInbHl2Ryd8Not8DNNQpxoy5YI0IKGzmXhZ5Ni+lrMS0xJqRAOz/F836+aqCOagD/0OAij2Y+dT/
pJtdf8c/hLPoLy9ENkMDQ2YQ7AX+QziL/rpKVhR3hSHrFfSB/xTOnPCvEH3Ch0jECsYWksTVP7JT
lhv8BS6UmAK/ifCfFNG/FJ5CkfsnbUIEqE8RKV1QSoHDtsH774qL7BXLoxIFv10m+oW9tsNpluQk
UtkmGlq/AiBEwFuIG1+s2a6CaBWJTg73ps7SdIMBjxBH5aisoK7NjuxbnvThWpxnVLwbkUXI55Ru
AaoCZTo62X2Hx0ROcB1ewokAFjv7Vr2lA4aSAxaIPr6NjCo+bbM05VoDeIxWpTXKT8+DNcYCY7iP
J+l/hhkHTB53+XsaVgy29Ezjk0nyD3/E27IRMWWakblaVLlc8PqndFRF6Xs8cXyEDiFzwSPxZmlR
/Eq7Qm/9Ziju4YYSiXWcHoMJ2zRmzRZPRIsqz1WJNMXMR5qCgLGsNZ8aaw8baWE1DJb/7E51c2nh
Qpaboqnw58LYOZcRwCSS69NdSMEk99WsZ9U/dLxGkhE+jGHJupYNvdF2031EdCSuUdroaDOtc98p
E1bX1pVqR/xJswXMuCf4QzPtueGQjelBEpxs1nEAD4JKXth5pl+OxukWh8UzLpvkqLFTP0eKzQmR
IKkOXmDkduZ18QK8kd/Xll22BQT0p5X1Bzs4mmDRdLCTZ8OpAye7NvNEMWYSiaPFtIhDqM5fAuyj
lsFrXWFGQSO57oZY55LR1mJXAfE7w5ykaMgrcVF7XfeS941zwRt5S2HyS+oJWjpn2UYbd0oVb/I2
PjNXMrBTWVx+A9JLN8QPloPjEUxYWV1BYNlYE0MXXgkSyxCIEv5svBSdoL503TidupBPayqusk5V
R8lxiFkQMMFYTxSXJRgVuUTA8yIvogMITEmycKAOrI5nW5zigm7LTI4z8Gjm2DGN+P/r7mgJx/Lp
JVcjU7ZXYe2QuJnhAozerW4XaxNQqU21U3AnGu2dbTB5qwyyzzrpWndPe6q6jV1TP+ssLO/iqs++
FxwLFIJ0Q0nfQTruJ4+WVyowm9dAF/bjokkONpFMfndd2Wy6xWNTqUEt9RqHfhOAup0tF2loSu9T
D95Xx9y2JlfYnPScp7u2LCkiAR6ElY21tRygYSrDiytz2WYC/a35EEpectKFupCJediCJsWbz8Xn
2RcSRxoNgPssUw0W6fnFTSPcBxwc3ASqZAY7ySK/FM4ZoGO90a7zy7CRPPalpx5xHmHfUX4h1hUp
kY0hG3WhUYGwPMLChoICsS4im/47u7z0Fu4zrv7ebexY0aXDHnmHo57iI4zg5yW1uebUpLq/KwUl
DIXEHDvi+OcG+ubOCbt3pwUfA3kIsxrYEKiJcMHwE7HVktd8i4JauzZR1svdxEd/UraFmhU1M9RU
5T8zXrccUAkSAlPC9N4vtKsvKS1g9HRyiUjj4pckaYc1j9/WU/nFd+caYFoUz9bk5Kgz4iITesG4
TeFfal0CFkoj71htmx2JUTSbIFbFG5Qo79QYxz/nE/5ScCPeqWK3ZYfttzvmX6lTh/fNzCBVWiJl
pTlfS7B1xf6xzJZ5HyYNXArlh1Fur/hoD5ahLURT82iZ4QumVzJeHzPRVxsCojixRaoBJVJ84Byi
0dafWJPUuugRHhu8gbfxOALtygqbBFySNs4jMCCYqlygmBJo9Aidm4VAZLVyySri3wB0mjxMnZok
LpBrBZVxKvpCaDyphtvpqtFWdn1gagdCkV8sGg5XMV+7AxcXEB2MZX9XqwN0axx3HfD/cWOnJOvi
8Mu/DoOUw9Y457IegyC3/4NdJHfKLankqIqn3qOBaIqXdUWxmY1Fin+77xybPrGY/10dimBayXD+
7adPdsz5JsVHsziwzewd4K19NRJucvGK0HMpi3LrlSDgMnm+1sxAdj2PpXemLhfwEX9o6iCXhEhH
VjOb6burlSFs6X0eIwxs3k5f44/evNVmwFEK2WUeaf/AUuf0iFQIzjULme7E3qVhAmdqzK340csm
DgX3kPMCYk6+MUW1sfz5vreQXRFWnznY8EFbBHgIEST+KsOJmKCW5kDAwgG7h1caD/oVLjq3TB4a
gwg5Sn1pPBrUVPaUg1Voi3bfWlm7aUrbPQi78O+KQiTfFjTD5ZTmxnlwWl6yCTVkGy3j4KVxVRvR
bZO/hISV0OQNh1/oUf2wBHO/HjlEd62hv5YuWYu6zGv6TIWCeG30x9VNia0wsmGZOvRjqd91wFES
YDaHjMjFF4/BcIwm8xVPWX8bJ7AT2XZ5xxzm9CWYKr1pwmtE2KtOk4S3NCX9sGUlxK0/808ch8S0
Dfa4tO7AlXIbdKrkoOjZqsJ2Xg/9kBAxlBDZPVVvKxy+W7ZmPMH9+B0v1a2TTkdCXcPXoj2eiOhS
eot7iE3U8hBVT0BeuIljnWJo+ewzoMYl/G7MlvhVCLKvOTt3DNU7k1kwCOzltggxLGaFeRh5H0ZC
e2s8rnzZJ/UGW06BXQxPEGJOKu4ebOXdNMblcAQpKAcvBotql28U26Ubpgdz6DHY3Ta0eXwaPxIn
bIB6H/dxx74wwizmXWUF0w/OR0IrYI2XeUXAUw1bMkaMQCOKK3c+9wZParkVTUqV22BbH4aaPd4g
uPEGrlIUiUT+D2UeJ2i27rFv6EPn7MPXJPBzhIH/Kx5duaVL1NlicANDMWD4w5AmPxyclGsrjJ9M
gesjyzj12LbiGZxH1jVVS6bKsOu4D1xoW2wGdpnHC4ngwlscAbdls3W5OpHqUbAzXTrOPq8luu7d
jGbJTgVRuNFYHw4179LGCJPIbpdMTbHOOu9BLKV7V2beTTmwNSkJD9BKTPg6cq0/XW18osTmcbHz
x0FENdOJw/e3PvdFsMOFv5mSKP+Twbal18YKNvAbueqlC/VXUXXIxzGE/gHMHXpYwDDXR9SS2fNL
l9LeAHsc0WUGHtc73od0yj8i/jf2zmS5cSXbsv9Sc5QBcADuGNSEBClSfd/EBCYpItD3nQNfXws3
y16FFLcke/OyNLtmeSMzSAIOx/Fz9l47XZEnqTrMdX3mydrfTkXzhCze3UbYpxnlyhFzNio0suBE
EowOp8y9itv6AotUfrrkmKLkMt3bNqWTVzivobI0QcHdcsw4qGEWagA/Wbdxp67SdPUuhjCbzttY
dtdICNt91sfWjkqYUWGIegWnYPUTvQaOTAsN6oNl9v609dowenW7Esu0yumlJlFBdEBpzOcI3Pqb
iiu28ROnMbeGNh9tpqgbTO4k9y5osmdj5L8PU7MYBzRlRBobkZMdws41gn4Auoy9qJgI5GlGOCM5
radtU4AF3cxxg+UoLStxQ4c4/+GQon1e2Yu6CgljvSB/Fq/OpEOSc/Ry3YNJEIeibDDr1rlXXnT0
QH+YegJtSK17zKQ58DbS45G+AguNZMcNFYHCnyJdxiOMES+kkYmTgnH1noJbnoIHeU6LHt6Ovao0
u9GxzpBiO8/d3FDo5LkHP9tt9jrB56Ti5HqJmeDREX3T02AdslTrEtdmb9YY11o1YiFVRnpS90iL
M7JSp9OlbTt9Yo5pddnOw3w2WKsvAaDVTHrSFjCZ7LA1VQvcAnfp8FbTRLqweov+KABKwtGSYjr4
SQ5OyRl0+0A3gAfG7UvrdfSb+DEXIY4CI9fueS1jY6K5P/Y0YSDItz+FkXkefiaCBILZsuOcGGIn
FafmUCTeBTFYZXnGXo3WkG08MQIjYfzAlIQB3Ab6eI/cbezpI+NrR6h90npOau5teusuTQiv8Z9K
CDMdEr+WWxLrVhu3uAEZzToW8uBuo5klDDzsntfsEDIa8nQZktp+zqAwOIcaCbgBQCqUbjDEZfdD
6xq1oSyKhKy7EUnUUfLasa9HZ4GVWyxzVw4cojiXbVD2p8Nu8SxV88BG9JHIU3ffHKId7htQleMR
1v+I6XEs6JRywOQ1LRsvm87LeWhwMmB4btDid+34Wg5Via8EQlpyExd+UZ+K2HCr49IKhYQ4gb+/
zCOBf9mY1cPZFFJmizXLqiVxldHhyiaCBhYFLaDMjcCX/gs2L0TF3srecrq2uARt1J9G7x5hcHkw
+xW9smEBiJmR353KTm3D0YsRLFU+gWDaiK+1Peb3SYSLE48py/KoXGMJsnjxcIl1ZkDy20OZI7ci
ut7OLO8Yik4eGkZyIu2qK14bJFSWnGKLuH2G913vvKFpCK9n9WRQC2RHwCkY7h7EaeXDQRyL56pS
r2HXqYPjjY+lhutWGLINBqeyrm3cxneh6d3lsD43bV08LENc7Yqw3xKQeeoXkb9Nh+kafUuA7oJw
iBwgeUbWXIrVuLOtberUBbln+ePkwR6cE53tFr+xtmgFb+ZKvLTo5zgdhFs0s4iea9wCWf+rr7yd
rubHafIvpzl9CofZcTbNoHv6Bukjt/qlb+LruGJsYhjNa15dV6Snu2X/nprVAa7n+bIALRjT7gVe
3RG12rbol8CJsYB7E8a3ujmCCV8n2MYjusHbpjP38WhdDZh1mJeVp6E//TL92tvAU64ubaO7o5NJ
F9ssriNnus1QUFsN0afdaLRbRp6EZXdnobSve0IbNpjqf/s2DZFmDf7U87kQMVXoSBFfgU3GA8t4
c7xZqvx59tUPTuXTQWTh0WsEFkuPkxGPoWfWJ+tLsMQ93/zGzL4hovCaOEVoEwJ8+7Bn8x23ZMj+
yPvlLCYxdNP4Y8AMy9ljiT5ZOGZEuXrrZ66HOx+VLV5mn77+OCUvc9zBcJmS47yEL7lK3x3UI2eW
Wf6g73Gk4bqJ2CSDYsakyTjqEbixuSOX8QRTz6sRxjmxXcxiWo+gzdGc1hl/xVxi4oL1l7J2RlqK
9vLaOyzHpEz53kBspxIvMUJunmUT6Ak+ioDI7TGw16lOV75YpoDmxYF1o1T+s02MfdVjCxZs6Fvb
Ss90bp4rCfahtiBVMkEu8b2QamaK20mmD2Xm3nQp5nDXbW8QOHLSV1xl5R2lnxxtqlu1MC/g32e1
IxG35He10R36hD6sLE8YW96ZlO6mjqDq6UfdTOFDPhS7PAkDaYME8rMHYZJTD4MuHs1jVRvI9tuD
XLxDS1LE2vXeaKy2zMfLE9OezsY+PLRYQtTQc6bPHgh43nrkw1pOdMQidmcrABohKE0yxQNrdJJz
37RO+9o6MenGis54CCs0/sjQfmERdZCSkhVtOj3Oh3KH8/VWQKuAgcIDznu+2UgavI2Fd5cHf5vP
7bVaDHU1es0V/ZMjrZpnCBQ/QwrDhVc0ZM4svCRIZzg3p9Fial+9tPEsiJq0ywOhWUFLsMltOpZW
kMbzFCAS8a8ZRtWbMYU6XZudt+Mc9ai1JbaOsB2CQHUWiLAvbugz4wa26zPsruKk7VEKMRK8YoZ9
53X4JVJ4G153oZLw3sXRvky+fztEMGpLAzLDXJuYaRr6GyvYWWwl3Z3TpXZOLTTh+LN2wISNA40d
rN65TQS4e9dDhJ6desu7DfKP0ZwtjXL26CGKE9odN6HAtCbZ1zWdyQPAbE6GBu3s8eCWRXnSmHJv
T0VI9KL7tjjxc2f4pzKrd/SZeFAS5oVOVl6KVGxb0z82EdtVBlg28uSpXIccJD6mJaBD5eM3zElH
MI0Lo73EmoNBHBf8BPgnW0eZMOSDzPe3pRP+JM5htXJv0A7h547hcoRMdICrBX4TgTAVrNjupOOV
TeTDFvvENfv1hqERjoQ0kD11fCGFcWG72W1I3i8+X/Tatzno1bZRD6ZNWvFS3NpccMdvj4PNaa2k
RrcoSe1sj2wRKMGCdV9W4N2JW3A4myOU5gheUUM0rypedvg279uJozgOOm+P74t5mMEYszMbaED2
r7IwCK5dfqMD2KI8Qm3cerCezHD9gFVKpsf7RAKut/jqXUMFnXu38UrKUanadSVDRmbaDcjs5ufY
lEzzIWCn8UVOWnRv6cDLl6e2xvIDV98Nma+3tUdDhsTkwZiuVSTwA/Znc9lcTNQcEgsIBtdHvYT/
xFs8pUV2NcLTdoburGycywTu1YVbsHeAy2MHyzyCqcNo583uy9w6V5nbXoI41BuLTAF2/Lzftr11
pJB4rCu1NytK8aF6oY921IShhyvbPgMPfgzD6dz0O8ZbHi1ee7Uw6MF+iMIq6As0+Yq/ZuNlmnTI
QW4QB9wps3hRGeSBRJv7biL400rgN2SIuXu3tPaWHWGAb4rX3MKa6WJLHvQwqKMVp7RULefF0RSU
TR1Ne0DIKO8SjoLzWLendQEGoIxLqMVZ8jZwC4LEn+Dzet2BehCuhGGCwcHGCNgKOBYhU2OHvDvN
H8pw8Kdnn2MUpWzizAgdEIMhxEFTVaxA10Azr+RmQrKPjNy8K7q4yBl+IiybB4OUoZZZ4LDOwfco
Zuwa8gTD4/1kkG7bxWrGPMestjpz8M/GJ6AvnYelQNjI/fBcuXMmz7ov6jwu8GznRszk0ZW/F0ti
JUnYYYn4ZWX8xNc/jfss693f5BDI22oZp9vGVFlGNxJJ00ZTPZGLrJA/gF5zBjqbGL+7nRe19ctq
R8i2dTsbK0JXQcQpiim7TLyamYI/2g9Uzr6zRWoFH9ye4/lZy3rm4BiFRr6XxRBzqo/ZJ/iOKnmw
9TrExEEhiCUXa+Ym4PwlPGRNw230dUoa3IawnBbbd7zI7pj62Hc33Hahd0PWDTTyS2UACKuKH2C/
+puJKeGVpbMINrFFzfv/FerJf4ZtawLq/3vYdtL++vX+64NEnf/9f43aAEhaxILY1AIWKYJ/jNoY
wjnCtF3bRJTpMwL7Pxp1x/qfkoTFD/O5rkJm+L/+B8mYyrRc/shzlW0K2Ib/jZiRT0mvEIlxvTKu
U9LmKUAY90lyPDFVKA3PJfa8miv81x74W7MBQaiRrnK2Hy4dOY03dSSMk34YkkMyVu43IYAfR33/
+Q5QEpEgI+eRq+b+g+xZU+2JoqXNPq/j/Woxm0tpGe0ZGh4V/HFfvtVx/+ejuK78WhSJHnLrTx+F
hRCtjm8QIV9L1JINotey6chn/+ZzPkqr+SCfqFGHaQ83CwikYD38KeXO+lBN9JOibaUhHw1LBRrb
AblykhOocDnJIl392YwaNozjVb8158IzjlhC53cXAe1FO0/uPb37Zg7ogddImhbPv8+wtwOpZZJo
bdHH0l6JKivuAJ+MHdMQiaF+ZxqN723mSSQJg0evxvlouwQ6AFnZ6dyCkIjAePopSw+Ajp7o2o9p
RjxRrJAcbmzYBvNuUQNDIyvy6rO2BBSwb40C4y82X0jULUZGB7W0wSb2zVXjovxfPfo/F823iExl
krnaJuTnhSDsPJSGGSHz1e9eo6N9OBrZ6dcfYn1ebjyHPI1qzYFEoaScT5PlphnoZ68pjTLqrAMN
pukMbzosZB6WB0hv7Y7Gytxjxq3Sgx9Z6PF5JxFLUNhg1nqQRphKtr2qgaqPLKZvlg5D9A8XAeGg
iSOY59+GzI0w/+PKaTmr5nnN11s68IR15zFiqQ3Q9E3Tmrs4T437ry+I/XmtrlJFj6W6XhDHdd31
z//glOpCu4nA9YxCcEwerCJT6TY2ITpjzGneccEBpyidsXgir4DjrUB697aiVZOdRfcRAMTkxqd2
7yMpBx8CiACxvUFERV7PrypcbCifdjZjgO26GEZRXeMP/von/Ms1W30+RHwKx1ZSfHqsh6VM+2zB
4hmbtBPavD9JnCgJht65qG3/59cf9vf6oecklbDYgIXLU/7xchlJC/dckHznZCLE+bU4J0WZz1dQ
gsT51x/lfELIEqds+R42JcydwsZMhFXpz1sTow4yvIFQx3JMgBoVOaG4TCh9b+dmloEgSOGcgJ1i
IeGZXSf6tbitf62jWa2g59qCbJxHJm1HD3gCFV6cIVfT8tpLZexu3axBlW32YCID8FAiRukz55dR
YUL/6wmoHIHJFQnE/mQcryu3Bkw5CvQ9uOvt3thyTER2PKGWJtcuKulTQOj2r/hD72ZaZvdNuypH
GtAb9WlVtgYypqhjoyKTB4FUlMTmZcciwd4SN/F08vW1s//t2jEqIr5LmIhdPt+nTMEzWDzm7Q5Y
o2YLgafgcGBrmrzIPNyHEuzPcwRwg65c13snKLDreNfY0r/SDM4ZzA5otZJBtG+MbMLnDnL2Nc5+
71p6o0Ohn04ZIr9xmn/qJULd2zQqQ5DzX3XEv7yvrHXl/rklrguAFUDcJ5rTNZj94wLo85boJKgb
26qsUmZf9APPhEHxj4YQOyd8l3yzOpdOaC73QedwjMihxe0Y9RJ7QF5ljmtq9E5NtMsPwqtBYxq8
doKizwj3+frLrgv/r++Ksc5bPXnSNT9911C17DPrxppmmHKslBwat5Pp7utPWfe/j59im9QJiIMk
Idv40T9ekTrRXhSiZNladSiZIZfTbYtS51iTSn9euIx87LY0g5r4UInf3Wuvv/78v0omHkoKMGo2
9hoeS/fTZtO1tIOJvsVPDiL0DZoYYiMOnpcOmMuHKhqIOBx4RfAKzjUTFYE6j3OrO3zzPf7e8/gG
GB/ZtZmPoZr/eB1kE7rG4FDKGHgY9jGK0nO3amra2mUGd6cEKf/1D/+3D/TYZh2JWZYEvM9v56Uc
R2ESfcLJpYfXX3mH3msIa9UQRHQvi2/eS38vJ5vkSN9XwgOhjY334w/sWTqknfUoJlbcaG1BVOwo
6f7bi5ZPoRR0Xc9E1WV/upu59pkQTvyquPWdQzeZbUC3TH5T4v7rb/EkmX5ofVm9nxbtBBpOzZjo
mdIzs6LR0cCQ5aO+vkP/9inSJpGPsgb3ivr0W6DKjiPtvmibNbT4nQagikv07zcP4L9+igLqSBHt
On9ldrsRdgc1sSXJeiA5ze1FfmA+rG+//jFrhfzxORc8ZpLXHuZsfBifLhlIzcT1Cm4MnZtpXwkt
cCPZjB3TzDvyWM+PjOaHrZURVP71J694+M8fzUEEZBJOYP6x6ib/fOuyk4iGWE4OJLwHdiY6nPu+
MYZ9HtMgrRZwWlUG32Dph3I/OO8d4DEKIZBZxJJ889Cte+anqyDg2LOFc3REkbn++R+1mavtLonx
Kq4Xu36F4Efeq3Dqg4/d5Ozrn/3PUv/4WRxYOI1yrS2KqM+Jk14Stdp06FZC9/Yfedr9Dpn2MEqk
UxLiKiFPk9wnk2meuoDK6TblaXheiCoUnBWG+BGnlAyvCv6WW01rRG9MFBQI7wdcIcHQDgub4pKQ
Xu2LDh6bM85ji84EteSmA50UbVZHC9nKa/DENk/B4sPUIm1XAVD55rH/+7o6LCoHhSv4K9OR6yL/
47pquGDTHNo+oBpKa5Tr1hZ43wCYDmzm19f1732TEkJ4rE3PlGybn/ZNTgy5dqyeYO6iNn9N1dyf
G32Ucfr0f1cNyLGvP+7vX4Y92bEtm/ODz9r5tGJ8t0BcMvFx87woZma1RpfVo7IHfWHKby6jtT6F
H9cMP4ozO+9h7NFYij9eR0xgIfPZNMSY1CKyMGV52quupqueh/twKc39lAv5WOAavR06usUmMVrA
dtzs+PXP/nu78Cx6p2RkUxXY3uezoxjhquKXDjdynOsnm2EJiMMWbGLTNmJALxkSeJmb7s5KCveb
Mv3vS77u6w5bBgfXv8+t2exYRTFwyUFiO1syRXDYJm2DBBL0ytc/8/PmC7BAORZHD8cGbkC4xcfr
jb4jpsua4kJLh3erdIyA+WD0zRL651X+513lsOFyEnTWg6hr8Z+Pn5JmpEAXSOi2OOkwXhrSD0/m
UNAmGnG54doWmSsOi4nS4Ciz2AdbCzZ/RnekLTeIGFfQtC8aleMP6Xw4Xm3ZnDd9hkgmnhAn3bAZ
uEOAyNkF8l8aydOY+2viKOP/6joa4Pns86pAsPb11ft8o/hdHHOlwznR9HkkPz+KTEGtZkDnkhJb
cxnhUtzPOjbOR+FW31zDv2+UQFrhIWz38dnb6tPrK0VIGOFXBVDbFf1BG4YfVCO86K9/0D/7/8c7
JVBZwiXgVbyeEz7dKeITS2/I237rAjV90TjlU6SOE6Rl7bnTFSkahdqCDB/u+lW/yTnSYCsghrR7
FnmBCXVu1ULve0j2c+yiue7ihZlhMvxqi54D51gxigapzOgYalrhBgZzrSmoETKLzQQbBWNiGfVI
D5c0/K7i/KvU5lGmHUErwWRrAQDxqcZFJ98vTZqSSJKn95ZftK/dNHiUuAlm8w5Ac6Vd+1YzQbgP
47E59+xaXH19hf++jzxyvHiVRVvB5Tj58VEYSB0Z85C0yClEX5qEYc0OskTfvCP+5VMoDPmF3Mj1
gz491tFIvtlUlXg6m1hsatt2j2M4mrtvfsu6vj+uFsgnmDMwalBU++6n9R/3VZIMJbOnQmqYiJFa
p0O9zNo7jpn169w71kWrdHdby0RflsyrH2qNrP6krX1QUJRqUH6VQWkEj92cDoDlUKZmoWQ+l5C0
nZ9msMKjfYspCmD8CN2VJMgEDioSVHTGHNcf6GgDO57rsL4kbQRp4NgSgJjEVv9U5QTzAahc6ZrE
IOqLJWsdtU307KFwmsb8hUGz7rGQ44LYhmUzvgH7WN7zSicVDvhVFtCOfvmQR1kZAMJEMfz1Ffzr
fQdy28P/4lMy8E/L/rQcSF7hGGSRkUNhNj01aCB/DwlgxaQJ1f2A3zFo7Q45hp/48RsJc3GA3hFp
uz8sQ/3dl/n7dq4VBZYcXsDcUPPTl4mtwl/S0iWpzb7Nws0WpymTOyrz+btPWl/jHxcOvTVa5i7P
AIdO+ek1X88Sl5uR0+vDqzucL4SIoBwpXXq1HQLBbDvFYCi2rXTKeUeIl5cGHuQq+5qkPPv+m3vw
189mV7VBslCi8qO9zzWH7uIQJuPKIyHlbsL4ygyD9cKsH8h6MvzupItSjtdVTp6umdhnDDQsemAO
fZKtFmbyyETEEbytjeGbSuDv9cF3E2vTjqrIlrb/accqLFT1jZFVjOocyFvWnIQ7narht1tnVX6E
fwW/GFRz5e+JLytcCCYKqbFjwRurJx/K7NcX6z/13qdbx6bCtWLZupizPh1mhmKwVngbCjxi9pjp
hAsZxqWfL9Ze55Ob7DhPEEFbhnANHV4dL2lfIlTN0IW9FMlsPiC8tJ+c0kvvCGVrdxoIMQIWe8kD
3ximJwjN+p7OVXjPoL9Ap9HO1oUNtgH1CNcHRYQjjHsn7IzouuqIgN1MhUEod0PqoDp1J+1e2IwC
fmSJZfwuREtq7Wi7AxZnFYaP/VxpNp66lMfO6v13amlVozp2tNjFanEgTRYVk2Fc5dLZxFRPzEH8
In2jwFGn4ZrYhn4TbwNhia7xK7Gb6Q63kxPipIoWCAuNi3ZWsKs8T/i7ln0p4/JH47Lb0Km2YoTI
Zk7/G4uPHPcWTNP3Rvo5G5hSKBJJj2u9fUkMBbMBKAxO0FdKg/lwebee69HMk6MqZvcHaQTA3Fwv
Lh8dZhrsUxFRrqc+8V0kv9jThMABXU99YkMaBXjR+Dh79Zi1iMyw/MPHcKX/gGaDhO4kTevbQVTt
AzaRNQqBiR2AW0KLcqxKQ3aZweN8FLxA6mCEGPirtqf+h4pnwJhhFxN8aw4qDogCLd9N7ZWo+Odi
PjpRC6eFiGGvC9q0gagtSp+846oyfjU9XJ1tm5TLo5EaLGEBVt0+Qk9nHpKVOVYBG/9csu/HChYE
pYIE7EwQBvZ//8aVwzRB9WDnp2c8DK+9xfrZVFYKQ1z0bf5auCWZV2m6LBdlVnTLCe7+/pL2Uvkc
w/R9QlaXDdtobpFc1ANTvD2hQzanf2/1SZeCRvNZFTcp6DYRFhcVEsCVOWd7Ay1tghk381AUl37R
dICCSkHlYObV0F4OgygwEGU5cAMDIxsGPdnrBtdV06DQCDt+quktvoVcDS1wgKCFN0vRDfIX/mOD
/niFvofmbNZqsBGD55GVQDv+SuLIYmgnygIqoiKbGswBEaWI91q4HASvzEGTpRajO0Iqcf6ZPWLE
DDoOIszcso+Ev7XrxSuXXdWvtsDUNReg9nMyZYEDF+MMhSexrEZBrvReo568r/H2M8Mp0vgZigvc
zQlH8I8izFu19UAA4or2ZHgxhZyfzsMljR9Gu4/bx2E0MYe5ooZO7mcIWtBUZxBfBR7ogRDxOmVG
6nIa38aZtaLENbioM7rf9UOSuHgurNFGoVBg0b5BY8phnvps/gVGEjRI3ZGNJctpvM+Ksu3wFlP4
83WK8gXsM8rtXsvuPFIKO4c1FsbRSlz5AlZ+eEbDKzRobglOE7Bwz4Nt9WCd5OJn94M5ewgfZ68n
jLpXJWp+/HVwQKhDt0nK3gvg15kZY3Sm3QWWHvRL5cYAtCV5XNcJLJ7VJdkOzikmRNs8tU3K4TMi
aVymsOkg9hUG73SDUre8TWwVVtARDe0FPME+WjaIA9WWAzE4hLDlNB405K+d9KjMlk2h85ogC0/n
2AkaMWLTgmh9AbeGmYmeUn/mLA68MCDFyzzxrciSe9LGpnmr1Bz/1FGzRDs8Md0e9Z3EMeEb57ag
fYjNLqzfOGnh5w9RGlwTolkj8/XYu7cZqpj3KAY3txW1YSjsX1Qm2H50fDFBv97NpJOJLdtE6u9E
HZea2WeZhvtBybg+Av3GgdojqKwPplkkD31vA8FAxsbQR4YiEyQxGVO2UjUwPY3k5jJlLpKcvIAY
jUPg9FnZ7BGEIcQPbXJndroeup+Jb0bV1rYn0W66wuvNg24yLN8rlOdWLg3kZVg3qF/6Xjw7PUL+
LVETvDymLgEf3GnbL3aZh0sor9plRFEzV+DjRomCu1+SMQvg4jnLdana+A3TiJrOXZ+X3gHSGB4K
t5+Y+iQ+B9lNypkZ9/lgQvs1ee1uYpL3foO8n+60bXCsBZ8L6EqTWLOx5gW6izrBYNPcLWbq7ond
uKAv5W7mcIS0ib8Ka9MlTtCdIaM3o5ZvhWuclBEzpDTUaFwNQD2e3tVkgBUQnstEXuu+vFcja4aJ
5WYpr5KmfskdRMZsMFOW/TKTdG+bDqx4k0xt66pyvcvQMxlk+nmACyQg3iAgT2LYeNrHhefdoeN6
6ni5OwQMzNAZ7qo0Qd48nrle/pZKC/t0dbFYL9VwD1plp8S71ZPJZsmjw9/QzQm0IsRQhdjzZgVU
mKgsSJzW4qoSGgEtjRxtuLkEwpah+BHFK8Gjpo9dh2Ak0GkVWF7j4TYsJbU3DQt9YPJwRl+V/61A
Omqu/p68WxXOodT445qTRHb3wwiuO+LBGIrqAqkq2y6KXiI5bxydH3vDWfiFxV3ftk/UG/edQYSf
AjP3wyyBcZuwN+A6//Bid9eQeRbZLmGP7a2wiweX9HUXOgeySPtW1dENWImjmz2o6EIA3AgGC01Y
wZtuJXvC3pp+Z010Srj4fVhAx8fw+2DVEdYllNapnpYTsZBop4ViXjmhSoOSPZJdVTuIIU3xEHbp
q0WiWgN5K8jH+gRs/z5k5IOCtNxLSzxrw74mGg5VOLMaszLv7KQH5ksmZq1cutkGissWqIKxYM6t
4jtBxmecKvh/AJUR3S+7xsgjvsa1V7jPozU9Gc0zhsdtZKTv+LZ/EioCmrcrL+xUn0d4if0pph4q
rsJcg+o1iJ2JLPFDJdx4PUNnMiZ9asVlEIXzGSjubbykwWSbPysWEPk2y89E/JiY2k/ufDVF7lPO
87QZPCI6PfMQDW4D0EIR/BBTxgEGt6edqaqfjpUdMGXjKI9O3AZjh4hSGgV9+4LQHexjkl3nSXuo
sCICdTG35jK88eBfVWR4HquZ9MxBssU1lb4d2gl0nejfAekRTZcYxJGvHEuKJIIucGGWF1Nfk1cH
zHnPi1k9xSwd52hO7gXCioOau4MZanSudXue4aQrpDpvXIcEywoPSi6MSy+F4xF6QHurRB9C6hgM
ltlPjrzxdilAhdvF/aSsF9lCBeq613H0jHoDSUeaxynSnLbcHo/ItgRYc54VrsYqLYwfNnqRn1AF
Ish2FgTxjUkNguOkA8q0gYPow2aubXIUOCpSQ1Jg+YS0zs2t9uPGPxIcj47cNGdi5eLOhpKPs7wD
1QVVExug3S/P6VJY4RbtYFIGY1j73baNicqSCh/2bm5opeVifbcQNFrx9aTj/fKn0FO4OSqC5wm2
M0/6NHIYX9TwmpzOSq5C302cbcFTgf0WBY7cDmoVJfnsBviTMvuNMJ2GTFnRLQ6i5BGVLeIYGARV
bU0acX28BvHZoiH9jiLrdDZVOO/MZdWm0gSe2CMxi4kNv9p6JQu9vGnsWN+iBR3TPWpExgB9mbYE
k+cQKRGKLJMKmlapn/GQxj96SNesXVE1N3Lk4QqaPCOTslUZEtUe1/Z2qqEFb0Z6Qqc9ViLk72Ip
c4JpU8pGyFJtihB4CSvq4wzKaJfntD9g4YBy0LxcblUK6Yz3YLw1CaXcEWiDoaPMhAEHufFGxEDT
gBF6tVuTP6St9r3uHOSgZaG8Wx+f/Rrm53moiHmdrIGdVZbTia5JV4vhROEdBDf7ewYTXPCotaOL
VSMfHYQ9PikAYhK03gw5Ud2ioCb/LabhBUCH9oqANjOKW5Gj/7hs2GBBmFOjyR1DqujMT9vECoQ5
dcUGTqH7G/g+t69qhujJGZULFV3m8ZvlGxa+naxvH43eGs+ruYt69AoDwUUuYAR+9tKZpH7YXXoh
VcGr3UtXP3AWySUmITNakzPdKQITLZuCtePX3TU8Mh92C+n0D3mKRCpAiRE+yqYr3wjnte0Ndnrr
1Q5B9GwIOqqvHJrkF9ksrOJIBEhBWYZoG/RXs4754nLw0z3F5hidVg3JEIEaIp9Ytq5BqUA71yQJ
QPbqQMsja7eR5ye32IiLM6PJqydE9eOl6a1rdzZ6rjJTScTIqAMmEESVqXKkH8Yqm8Nt9EjEI9X5
kIX2DzZvm6w8a+HNroaR8s0zF/6Nwpxebpqwjo5pMSbPSG/FGBgpmvOtKjzEddoWw5vpRNW12aaC
B9vJScCx0+JxyvKKHBKctCS/moSJgIXjaSTzvFTPqY90Bx8YwHcStGoQAsLK1wrJLM6S3kvIOaeR
RX5dGiY3RtQNPhQ74Fi7xBuI2fQmf1nDmjzSzJd2vGxFAXRnasvpjXNGgsIFOGi/r8cM27Fs4mYD
7iJ+q/k/PHuZkAXvYAUxu2HwPhBrWSlqiM5ArM/VhsAW5uXr4ueM/sbBsF8rL6wuECYN1tYfDfpp
RJ9675i5hpuExCpOBrKw1EnROaDm21DRGaPsrIcAu2rMFZ04iu37ZbDkpnXMXOyJnCfLxkds0+3q
ZXRdbNQIGq+FU2OrJotteKc5Y/aBKoR/50VTec1fO77kVsVRPkOgdBf7lLnkuQ3gXBQEt99WU4a3
TYUxq289CAwz1sE1uqSUHIJqJyY9kmPoeJFOfYynBu75PgLnXe9aSCHZxgszhhwwMml7zHM318GU
OIYGT7H06Q5cb/JE1kSOnxhB7MaRmj+bUZ8z1fKKq9ZAxs7Tn1NQGjUmsE1Jq0ACisDQtxF9MZ2T
wRBnu3FWtrsde47sBGpqnhcQgOFRRRxqOErUGJQY2Zs/J2kmMhhds32qCECBIOHnEoePN8SnAHvL
FeM29SQXpywA4tbwyQQg+cgQl+5ZCqFjO7ZjGiPaKo0zk1Mq0w5XXeQm2GkeXGt4T/Sa41UicsmJ
MaNy7EyDEI58MIaIJZ/ygLcCPju/JNXvqpzZ+1U5hVS2mR4eqWiNDrdRSJUVLa7mrRK78fVMxsJ9
ZHrdQ9XVmOLiqJicHR0L1kST9ry4fU2/I+iNWRIX4nkYoydL+0fWXKZxJOsac+2UzeTcQncD314p
8xQHK+9IzAHkjKSwrYnNWPzoOpZzRXJHCjR/M/bZ7G86mINgc/0KHtniAL5DBCEgU2HbhA8fj/LC
dFIj2llWI1+a0isxwnvKfMV0udh77A3my+C1yy8bq8MbUehOd1x0Iy96GAhrgEJExnmc+PYJDqj+
zqCSwAzVJSwxuBo1/DdHwifhEL12uCAu/gKIDe6kjBsYoVNH94lAU3d4y/83Zee14zaWRdEvIsAc
XkVSKlUOdpXtF8KROV7mr59Fz4tFCSIaA3gaaLQpkpc3nLP32kxcaMUInQHPONZODBaD7Cj2E117
0LKesI1BzB0uYbObJ58yatUsPiyyDUuCdl8oB+jy7cTS1fAphzh5aguifSr08Kml5l2SGhOwuYnC
XpN8jF6Zwbhi/fLKLgyfjaZiMJjYbEhPId8NAC5sBHUHrXEud1GjZF/ytjN+KTKLDOtTp7JnBh3h
432umfNmDOz6DN4wwZ+t+daIA2/KYL3cdPmU/qT+aD5oY9o+lsJkTKXsiU0Kjc3wnTR2EmKAHbEf
ku2/6gBdyv+j0IYlhnYRYZZIh5aO9KrtpiazQoZhDDdBFFj78mF84HC8oZQ469ZwEc1SbV2lWWHR
iz3tCSm9Q08ZPpzL0TP2m4wHlUIF3ehonwmVdb4A3VGXCARcAvZfmco/GgWSdaOGUg8JD0RaPUwE
zrASCB2vNJUoPNgKzBBHI+2Hsja1dogKWf5JxdBKRkwl39aIxrxJCI56Opuq63Xls07q399mygrE
L3LW1lXlsSjtImc77E5L+UotmmhvlMEr6ZLjRtNKWXf2l8cAqBwDhY2TAsvu6dNGL5GoQAUqpo9h
sZOLxvrjlDo7l7xMkJL0pWcsGzyCwlq8YZrjtl0afp0VG4sOGmpj11utfC9CQCndmBa3ditT70oo
OpSNGny+/mD+ioNO6u38XI61aMs1hOa0ZE9/LuFyWqZkPQ4gPcpv4qSmQ2o5Yj82Qj12cdSA8pBi
3KaNfGvy4+H5xd1tLAcfi/XZS9m+vFKiCjnYaDKZvaGqAS8k2qmsbHsHxKF2r//iC6MZnTmjx0TR
SJ9gedX/DDN2hYWkTKhydMmpf4sic35EldL+96uoJDVodHQdFUnzqlcl43OHyyYyt22D+J7Cbuth
Wuj31+/lTPTL909ziHYHiimLl7AMpn9uhoOHU1oxGFs7VQGp2ir2RUyBv4A3gi3HfvUAGdly54Y4
hKAqzYeaMIEYtEeug1VTRtKecL956aiUh0luCaGfSfu8o+gX3WYZiAWBA+xNh0XqE5Bletd//vlX
xa83sOIg3MEPtB7qcakK6M81Ae36pPPCF5tyUBINDXdg4wNeq5KWr4rDn81YXbh9+tJk++dBVQMQ
vXbA91Fh2t2XMVncmNL5nlXzJxmL8dZXvBYKcT1dRnGF1wjtqGOsRhlIGA7zyli6phH0OKFr1iZd
h5OTG80RoY6xr7tZxnFN4B2lstLTrL450J/On68/4ws3jlgCj4llO8j31woaWZkIpKVW7RpK1/6W
EhFgdxlA6FNjo+xemBtCkPN3qqMspVFJsYfm6VqvPMLkiuAHl67TNcWTqYviS2721v2gp8nGunTp
UqwWy9S8vNq15sSWIuoKwPlcytjkP8aqvDAVqIPj4SRk/PpzPJ82ONDyGGXT1k1gkasBpBvdqGks
TBhjsE/ZTa57EalUG1e5NJ3idWOEsgTAOlo33Mt0SGxwZ+hoxjYw3MIxgg8b0Vngq30xY61KNaVz
MQGMAnx0R7SSYiAKAREjITq04JuxB6z6+lGdqZVjzM3NJ3WyzU+9SITE3j+fIXXjt3mfe9kcNma9
C28EI5iKXIB3j7By9ZCkCi4GmREV0ofZ8NRxlB7JNinuA6Uz36+/j/NxzV9vo35jx4BbQF1tSuo+
aEjmhtFLYkp/Q/rsfJQUInRrjX5kqlXJxlx16Xp/d1tM66xz5mpCT4IygCCg5G4HFfwwdCGUArqh
vuzk9hMQasCH129waVSfLqwGywbddTZdiIL+EkP/mbH6VhksRbBOZSi1OQWowVui2vWD1SjWIRUp
ZbUubN8mxZ6pmxZpttXbP5fFmYh0UPmRAMNgxLJ4OmfqnMBbpLFEqbVF/itKFOeOzAOH0nAtYXIP
p3SQEMWOjQosL5V/NU6oi/u8AgW20/gMI9cIQ6JycqmyP0wlIVjKChpB0TO3aInYchlInBsnhap6
AlqT1lIW/bTiCJ2AiAsdtJitC/NIu1OGqQe/5qvGZgJST5xO40MaB5Sp6dbrlFjjCpiwFRCztrOc
RLa8Lq0IJINd3j5ELXlBfp8O1pvSkd7iookzQc9MhSrfsfddDqiolYxdq8rUCBE7hO9d56h/5mGJ
xE0i/QNKVdxDuknEH1HM4kfORbobZCHj6BUpTkc3b3LzN15OoBqOZo+1RwRR6nz0TVuikVRbg0Ag
uTRUbyw6IPeGCT+kVYv6K9WP9jnkUCh7rPLtOzkEFGWnMoHw71DyU/elQBh2P2sTuz411HEyseFS
Ii/Asu8QTqdnXxoQ6giZG8NKqG1x5L4ZqC5LGPgi3OTx3LdHUdnOL91qytdwQv7lVwTTfR1JCUcq
28KR28vTQEF0oRQFOCX7mII5p0l4RrS+yT2p6g9Z0YfPql72Eo3ghJ5j3ZtK7VlIGQjaRSkT7kAZ
AQUgNzTjdRSx8qhnBZqQqZjH0ENAniVuD7PojfwXtFgRRcp77i75A1odnVZiqb3wBEChP1KX10dk
9g210nCMPpF5OoMVhzN3F8OF36VVQzu1CXQaLq1T60DOCiv7oQhS4EBP9Z+uf43n078JCRh1qKyy
1aVycfot1KMKiiuOsPgYo/Bp7au+uWR8XL/KhUmGIxDfO7sG4vnWe9MqKCqdIZqTHFcYj9qQhPA9
a+InNZn+hcZzv369M+k//hbsS1yR18xlldUsOoSlHJF+xYTtSa/zjfEl20NjuJn/ZLfwCAna3bje
hUmNhVolzAXljsw/nT7GMin6Tu0AJXjfjq+/X4/Hw853b4ad9zLsNnYH52+MW/vnUqu1iNZTLjc9
lxrFx1jSVHC2RPXKhdd1conV05tCpiDiYyv3bv9pz60cDoc/b3cvGzfyd81frQRcBlEo7GoYTvpK
0lQS7iL4dIDS+uLzeF+70zPAlbtsP7poMVwS4w9INY50yUNvfpb2ztfrb+18Vefa2LU5yPATzixo
1DUavNJV7OpU8SC+9PbRUeNq37SzvXGv5y/t/5fQGCAcbdY+8iroNKkhEAorigq7BV0zO2bnv3oG
2MmRnof8DQAAw3/t3FPrnAYnmbpssuLsUx0Wxit4N5qBabSlWD7X9HItG0AjYWcq1rX1Hc3mMOoT
nEgXVWd3u2TDuk1PL6BGvwHxVJPDb1kugQXCVLFPCjXqvFitzIf//gpxmsMXN9m8Qsc5/e7ofVFw
50VSrYaqTaduOOpJ8e40kbyx/7/0BqmlM0qoSBkcOk6vhP8qKc2YZSiR4uGIvnfGqjhrWxPXUlY4
/SYQQtp484iNgziw3iejkrHV3iLil4Wk7w4WaWj5bgbkP++0USU0t5uad4BmocLROJe/xpVsvxEj
H70BBJ8/9LB2fgW5YmL9zhZRh0FPqt1VweDsw7Ju/3s5AAIDTjhCCGQKuGsTvkhoPaHhWUpogprs
4pS0yqreePaXHgqqTkvBmMLLXptCOsA5ykRLhhZ3n98HZmG9RBrRtTAbks8Nw1NDJjCKjbF14Y1j
9ONtsPNn1782+9m1JTmZRnnQiDqDNGWYWJMV5Bv3dulDWgodDp5MqpHmeumIlYzmlkaqakKwiYrg
FIikG+p1wnkmN4XDUb6KVD/Qwhx/FpBoiiJJ1sPhmmSxsY5dmBFVLLnofByHneH6MCDFqVD+6oA5
aCaerVKARd45HQAdR971L/fC7E/5iDkE3TR7D9NeFqF/zgGhA+gXCnXiQq5ic5pN0Y+JLVOzy9Ea
HanQx347Z5U/SmQIFzUIyB5nEBaMqnTpHFp3iS1GkKBQ0yq0VQSJi1C+xyePWrJxKrBKTXurgeSh
eDoKL+/poFy/hQtPi9ogvkK2ldQ0/4qI/7kDDY3pqERQalVhWfuiQXCIMOqOZt9/F25jQVEVPjJK
fNgp/67Y/14KDRQEMMK1ieTmrD736LLwTVdPEiWfl6QHGafOUfMCSwmgnaHSZpQK5/H6/f49e64m
p6XuxxmY2ZZyyOqVVeaI4Mbm+DG2KVxmMkfnB6OcdNTjgSBz0Y7+NGOk+WGYygdJHeIXZgf910gy
3CI6UfijdgBK5fiAy0w/kploHhSUJ/Uh6Ilu2SEJAWorWXSWYa3Gfi8v8r68TghMhiB9/XYuzCqa
jXnCpm3G6myt7iZQagzCysQQL7XpnTaH/UbLEnYW1W9fkQfnM0SEaOMZXhgzWJQVGzE2S/SZHXbJ
EyaCh2UTEgeyDfIK70UHh7O2I3njoMuZ+nwxoYdC58EGRsK+YPkx/4waOs9plEfA9MYaec3OUHoY
jFHEcaZPMtRmcl/SUBe6jLYNzXf6KU5nx4c0Xb8UEXlICMe8yemk+6Yr4oTNey4HHsSp5NNsLqJE
o80QdXaLqNevkyETBzzAik44ewmlLCSy9Lualsr3CpjjjxKDTu5L7aQ+9ojcCZ4pDBPfcUDDEWeZ
yAF9KKWMUG0c88+Q+Uhq06uSeADMxdIz0OIhcZXOyR4xt5pfpLSw7sq0Iu1hJqPmEfohcv3erpVH
1OEhwd69KoHFa+vqd2d2RFuMuVqir54sQQKaLpFZUXWJ+alrDeWjD8fqi4ZavF5MstX0Kll2EexV
ZuTOs/Jaum2Hio4kDYPkFkT7xGGdfu9rJodk82Lf1wIEPEPTQyKdJeOpTKGK+KHequmuN0J0Jph2
SAOfUWHW4VQ/RJSUag8hThV402QLviZ7GBwoADK/eqm7wMRn02jt8yBH2ufkCKcI9MWmhzC+oGNj
qCGoRhnRdwAjxIqf7NBY8P6TIJ3NEcP02JlTqu2BMaNNz1KzBoWRhcl7Q8za5NGTbr6bZQ5Go2H1
SXwLnFq8MzMSnQDFjjMBlqrR3KOXsiUvIxATdGxQtBVgvVaFVAtUbkLXllS4fvUKpKc9tnN7gOGA
rhBt+1x6Cs2C28HJg8mrKrv/DJAFrRXRX1rtDWMC6RzWb36fjz3Mqpy28C6lsPqLEsFM5LmQ48xL
WzN66LvYLH3E/N1DRqayehAos1DAjTKaaBSp9u+IQgvvllu7typZrXw96xzG6pgKA91i36OZHGuS
5sZBKlEy6ETW+5Oc2r8oFI3pbaNOjeoaGSocowPY7SElHw3flob5azWG3ei2MmRUL6YrhHagYNO7
iwA0Zjt1RK6JxsCmiDEQ+vUkt5PGINYDInUZERNaG/CliV/KJnF4fU2BrS7TgqTFYXnUoN769iDF
YZv7SkrMy55oaLIHu0rUNWz5srARYhNJTm6cU8/73ByAYHfkvZg3M6YsqjVCqTRGfoR2nYFI3sAU
ldrd3Et665EzOX1rGiXobw21ajsXwnBm+d3f1lARZFW1mzUnwtVcFzo1piYjLLGOwnQ+TP3YmDc9
io3q0e4KJJPkRxnJTZoH5PYgTibjNG1iqzjCuEXdG/L5Tj4BwsMbGQ+hfsMqpVvkuMbDfYmk/qNn
wfpOUkDZ+CmLJDqs3KllDz0oxHUpNDvtyelS4FrxqIZ4J+LwV9zKxaehTDlIWILsyntdDEyUjdwx
WBKTKo9v93qHhrsJgh/6NLXvwkpVEoCGwfpds3XC6NaLdAADaUX3gxKX8tfepvO6U2Q6exgKAucr
OsYAQU+fPBvoaz5L7LRfo3ygZiAP8FIRkxaFK9nZjM7CaJXbpMsbzU9lM/w14az/jCyifL++OF2o
YGA7whbGrpAIpbPgJKRNlObFkLl93yTyKwaoHKpmp4Ab50AU4DKQwuh5oLf9VSJ67lbq8QAfHA4A
foU9hB05WdMbi9ffssnpBmBpSFgWk7jMkW/NTCkju2tGuFZIOIT+GSBmgbLDkI07syyAaItc138O
XVZpiFB6lgYzVEgwUwG/Nm4na/l3I5KnLzrhxxMRttGSe3UNs3OhsguAb6mNsHFfzmqr4yB2yMlS
enS8YG6T4p4yK3IwIRQMK9BPEwEl2ybKwQ6sZldPov1ljAHE3aKSjNZtE60nZHlonvtezIvaVJ0K
Vqm2wpWqzPMhU1Mtx6RH4OvOqqHIHiTCJI+mHdj1LqpqROx1V1diY6d84RzCvWCUw8dNB2V9UyQ3
RkZO3jFZoEx3GYeBx1yS01/Xn512fhn+brxlPDmO9hgRTzcLph1CGiBZyQUF5c9e6xEo/6AdQcR4
mlfs6wfnUTlIr+nNeBPtgUbtnUO5h1bsl3vDx2q0Kx6mG9tHzbI16s73TKe/bPnl/2xjmsrqmpCw
PDfdwVz1foPL83+jatq9pfvYw9q1sTG84P47veBq31TSehrIzondfPfjdXf86vovL9ef9tYtrfae
8RSiHh25gmSReFrfh0DP6mR//SKX3ihNPXInafCxNVjdhkLEDV1DNm4VzWjfqnvWFs3Z8kpeuBVO
/pwaKbc69L1Xt5IIBJMRvCg3lbLmaLSGvDeTMX8WVVl612/ovMoKXJCJB0acAR1jXYNJjQKHBZwf
JNQlIrOwocNR9Wb5g3Ba8zbvR2xFQDPEp1pqwuHGSEJpa2icHxqgNBn0AQ0KvSbm69OxWBBP3+GU
xLSapjTzgTaT1hWI/lczNcMzu+qKeKFcdToOzlP1k4DaKoY0WOlvUjSaLfouoK7a4NjS0VDS7jUy
KYnv7Bo+oAvc2tL964/sQnnB4lfSToTwY7OerAYBpT/Y+A79vWzRzID3m99sLe/cmiCgN9F3ZA7D
yfo5p3P8LeKwv8dfpOYbI/HSF7VAeBwOsRp6BWPVcusqUDwhLBmKHIMj3VkdtSg3wx1I1LLG3suN
+rnBqTHVzos95YTnkvwyDn5OMem7mIv0x8ZjOVcjcSji/MUpFj80J7HT99hnYP5Sun6u0bRgOquW
UCqwqXehqo/EiMLIVuxa9tMiJlEpicbP6G6w5yip9GQR5+wNlHJ8erjTDeepdO8ogXmgs60/tLTr
N4b98gWtVt0FU4hAi28MiMIyJv+Z/2T4YBPlY35rF4f7riYDsGskSMkds0YwNWLj4VyYN8hmBmMA
hWUBpK1eVt8RWJuTNeOa9IYeUe1WN3U7jTcbr+DMjG4i9F5qh4BJUGiuO91zHeZOEsaZG8cZJZ5g
FLAJlNAgI6EeJfK+db4K8Ntmi5ksk/tiIn8sbr+Gs2xuLDHnT9iWl7I5QkMYEXSNTp/wbGUjWQsU
GMnj7b7ESgl6PGund2M2SFRrlfjz9Xu/oG9iC4WyTKECgRNszep0uoJ+IvHqbtHYIthzwKVFSeya
/CchoDfy88Yxf5paVRAzjiru2cC38MdMiVD06F7TKra0Un+A+DA0dIc1iCAzclH2OuXiwEK9U38P
M4Jp9XmyfjSDKUOSxuq72QVYPpPTocl9QEZZmGugbNbfdR00pdYUlKut3pF+ZwKYAjO08lInVArq
KNMf2G/UWB303msTg/A62xo8LcPkupMmKX+elWxaEocpEM2BtVHBvTD5sRmkbsZrZSAD4Dp9r1PS
EHoZ0d0UaYlGVQsiqX+YynAkAxN01p94ksQr4eXhe0NdFRV8I6kPztSU48a6ceE5qVSRF2keUCPW
r9MfIlRZJONE5l87OsZNi+UKJ1ar39FB2JJ0nrEmFzUYcjA4Y+gsOAuspjZViyccKFAbyQM19/Jo
t7fFbGZvBniPNwXOTLfj8w8PLArdLrUV8ZRpRnhHHmd1YxUk5SDKLR5T0oF3KSFWR4msrBuF01e6
UT89n4Mpg1Fcp40ks21fV4DbCIlCCxWTqOpB/qqNosVMKLd3ZQJbyxJShLO2JxwaEtAWPPh8GefS
i/TDZrtOF2t1UOjkQGtmrURlYzX9xEQOGmefIvrECDdmZeXVdjw+tXIY3wXJ3NKEt2rnR5/0w2dH
7oXs90iqbSxthbgv4qgovFnklkkg84QCA4q8om0sAueTMho30nSRTsmGpa6nKEv08xwxU7paamf3
1DJCz1QIrbs+MV16JbaJdJEaMWSFdQfRqTmodz3mJJswaxIALQy4LEy/RjYvzy0pmRyJA9HuCnZi
G4Sev0qz1VzCSmzSr2MsMEmsDyCo3jNpsFM3cCC4GZCA7oSZkEOLGesP+sLEH50yGPd4kqenzEER
t0sCrf6Mj8E8kMcVvNTp3GxViS/9LPQDms5wcfiC15vOUHUauoxl5lZKm+hejgforZypslipo6Hf
VpMfemPg/MlVJrGmUD51qZyOPsQm6xjUeYUlLxRbAvkLEwpdAAiRoP5QJ69P4tKIwDJFW+LOSTe/
5VRhfKqFxjG16RdeHxMXLsX5gR4HuByY6+vumzkpGnyWQJDmDomigdvgqXGcPpSDudVRsZYJ+XQM
LDo7E1rUMiGgMz6dJ6OgE+RK6a07Vpk+PeEVzH2HlmhyJGOvesQS3oHFjCrcW1LZ0uVpzAAXqSBr
OU0aqjRlPkefalSEBCjIXfSs2WWIxsriX3q6JS0WwIRAW8tKpo9Z1eBgO+x1CMR0ctl6tPtWM/et
kMxviFqVD1Ar4iPDo/muSMpP1ankd3x38rfGFLe0KrP93NdpT2xVH0MwKUi8n9taZ3Fpszo8lIlF
dFQQt9qLIPrDQNNFUO2urbn1XavF+I8wIcFaId3YATFb9bQYeymP+t1YOcFvZcAleUgzZ1TIMqTU
t4O9D/CmLHIHz6Yc9iM1/SKdSdVUW4q+iGDf46BRSee1wvEHEYkldvlhJOm0iPv5w5hGWAhKjlGL
/zyW2C/A5kDwN2jjn0xlPjnoaHMm7KVm9kkLTXPrBHc+79Isgz60oE2XCWZ1WMTzjkmLxDaX5xkc
KWfpnt44w75KDfUGekmIsXEUG5PaBT0LC6FMn2chuS1N1tNRlQ5jN4uGfYgz4akzEIHdG3jln+dE
NinPjpbpCeycSPGk/mZYQtboynaHTMvVl0Z25j3SMf0Y4tTiWCfXzn0BUnVjC6qd70FZqlF8osRi
FmRvuPqR1SCTz7oo7oykVDzqPH3h2Yz1391QVdSrat1o/YhUkNcJQ8yniZwU1beVQqH9hhrte1qX
sGlwx8cm6sUYSolTlckn8oYngqbJLmAfhl3vQVP6xEI130iSpxjgLPAbc+ijtagNhqfXXezc4I0n
pwQP6BS7duxov+J5wFM5p2ny1Exm8FO0RdftQ8ecniC4kBAdR0TMqoEm/W5b/CxbC/aFiWEpTC3c
v2XHsN7JaQSPSR29BpJrpcy3ZCf1WIwzOpGLVhalsI0ck66Mxo79qWRreZ/15nhQItKKNobThTFM
Vw3V+YKGQhC82lSiYwwJuq2Fq89S59Wl1v6iFKt4TR4SbkeTjW5WtCXTPZuELUQnyEKoviLW1tfz
fSBiLCjgR9wmk/JjYCXiFnse+5fK2tqrnm8guZatgumTEVxQ41iNRNZU2ilMLK5dgI/yg1Gqf9Gw
UD7FQZR8k/SOHaQRQointzq8IZYlcILapPEQqcRWNqryx2w6eZdP2vzJqK3pd2SK9oXGwPxxfWU6
r0cjCUHCZWjMewzIv3fy78lYsVpLVMSaaxJ5Aoc5bOuBeAtCN/a6Uk/xg0KWjuVVSlUAMmjmYIBz
MA60N+0uoi4Gz5HoPSr7065L4q58IgdX2ziE/HUKnaxp/Ei69vTtHZMqzNrLUvA98PaIJQ4nPf0+
UjP+Mxk5slwnV4MPy5gh81qjOf0MqyR572cZzhEObrY3BaJ53Q0V3HpuZhHGBGtpyMOj3FcYH4YO
VuIRGCV7d2c5NOpO2z8hJIZSxPbMAr6nVyiGocukJP/Bdap8Vc/oHtkS4suDo5WzvrFLPS/0WGTk
UJ1b8HL4e9eGMt1qC2tIkQGJPtePfaLQdNFqnQBbQr4I6rI9YIC931EmcqOOJoKDhRbvHZ3mjbFx
NmMsvwTyJPY4qrnK2sDVsnZqGZ5XLkOQFp3QnWqIQ6RKt2EcKge1H/dobY4EvA9ePef01LKtWevv
nL169fwGE3WUoev8/+rYFzB1lsJafoMqhschRPAIIlk1v5qhbgc7EeaKi3aEvYMl020KwcMMskJe
CpKH50Vb4omomI9DEVg3glDTB0enCRlQNrtvBqPbx2TNA9QZx0NWa0SfBBT26KbJWPjTzDdLvdnz
iYd+XjcY6kVLym0BC4EISsDlpa3e2U3Tvl9/8OczlYqiE2wRZ13k/fKqlkKyc9YKx2A/I5zgE3DZ
3m/Lztpnk1y//vdL8WAXTyGaSuQxp0smFJu0aWOcdJ0+0G0msX1ftXjAka+XG9Wqv2qv01fJuQv1
Jt8xsQi8zdNrtZY0hXWdsIYWM4TcepjYqmFfyRul97EkW15ZOgWNL1BLu57jjYd5eySqhw9zUBZY
mDQuDDu2rqgjE8OVq6w7kvKJf3wo6w9VQ+gf27xPO1T05zzKpSf6UMpz6FhEsSQxIbp1H+7HNO9I
o+8K+aiZU30kxy24r6ey2lKPnH8/VKcQpvFsUVPTgjy9YWWqJguoP4lz1mT+lqMiKzzQS9Iz8a5q
uWeh7qVDNgrCACOKZ/ENB2OYlUNW0cjgOeIPBgpY6+yY8v5mtJP6pQ/t6qAUhkFG76DLN5Vi4zOo
ByvKQZBkxrvaVtrP62PkbLWmZUBGEMsZHyHlkNVqzXawmaM5Be2T9PGj0gXjU9VZw9GZ1RTBqEOF
ZI63Jp+LF6VwymewOEzWgGKyOYi9JWwJcezQPstaoN+Cgf3WMrq+z+k4f9Jbu9qQGJ93jLlTtrjo
9jBZwRFd1TTiEvAhNb4CRURK3Go2KDdVw3Z+h2bFuQ1SvXRn/uBwIQEinBagzSBHEC46pcG9kEhb
Vf+zkgU/iBFCMQmJH9ul1Uyg6RAohwzApxFzrZpm/2ERvm58mRe2Kyr89+W2WW7Osd1GGFeFo4Ph
GOH8v8EUJexQDhLb9BK6z7dTRBzmTT6Kqd9H5RwBou2jJRa7q8fPbC1E4QO86SJf6iokMnNoT8GO
UiI0VE6iaCqiqKLYcn1UXnpZixvCdJA+mvz+1bCkzpCmNKzQuU+NfS/iPPw8qcTV4+aMjq0jDC9I
c/2xhKz2POkoPwHJjPdm04s9rKnp6/Wfc2HOpuRDyZ8C5dJqWE2kJE8PAyS33FXiLiEWOYcTHprB
Nzl02Fxdv9Z5UZbqFUsib4oWGh0A7XRimWAJ8GkwsYROMPpRbN5irttTqR6AVoiCunD8lWEJ24nw
7zLPDhvXXyau1Uyumsj9daa2JZpv9ei1LEXjCn3Grackf0uMmp0TGBrk6yyN1ZwMHxM9zScCYTpf
EZV+mOOCBpWUq5/EYEwb28MLHwmnCBrv/MFnsq6ukExeK4UWFW6qoMsJTcm4MWDrb30kl97wUrtR
2IYgI13zr8lNj9Sod1BucNolA8kWr+qkNl9azJ9EesWl/qZWapsRCE7gLe1PgpM0m581DrKIdkJL
M/4DnbUtLeQwoaycZ7V//c1ceBQs46Tx2Ogd2NevXkzU2TKaWl5MaFBibOGw3plpbRyvX+XCk+Aa
PGlYBIid18Zh3EaTpcek+0w2EKi5j8nJyxK05fARNr7ySzeEaoPTmk6gAErh05Fulw7tYocJkAAF
504HnxdCuinmt+t3dOkyNr4Sh/oGvsr1cyOYAoAbCcduOaOZtYXu3AGp2QriuvDcKIFSLmf4LLLZ
Zc3756xVRqVqtzGFzkQJC2BwsvA1Sc9r5LqzsvFRnDMz0BZy2GfV4EJ0+lcb58aA/RPRTEfuMnBa
WI40bLSKpyKHaJqVCpDAWZs9uyitB1UjaDEtC8kNQt15oq8oeZ3csztunPZlRAS2VYy48CgQ7PMD
aWnTwFsvbEpFUjquswIsaBN0OzpX8m91Ds0fi3LKfpgCtpBHgnzjxyrR9NJvs6J/5W+iy2kx4AJY
TnIudrY1skkiGTsvdg1i5C2xwoVxgWd5UaejiVr44qs3FsZUDtEzudQxGvKdseXP2tYif14fp81E
pZaZXKdwz191ehVCXhzkol3jFnID4b8fYeRWc+epxAeisI1jz4Lq9ZiUInosweZmHrjz6CvU3I9Z
kTTPpJK9NdstH9Zqiid5UlsYBSZbinXyT9GXDcpWHYRSaQ0vld4uNLo6/QPOed7rw9TdoCLxpST/
3XLc9vXRqQ6DQq35+od5XnjESsFheBkl6EjPjv4jeAZBQ7/GmWvKaKqzzKe3lTw3lIZfi3Bu4fJC
J036aUIWP/xKbfVFHaD02E2v/2nkGsoIWjXfrMv5qKRavbFnPN+n4vlGy0d5n//xUZ++Ozi3jlEV
vDZJQgTbitJ+AKbq3GXaSCQS3riDlA32RqPnwkWh7vNtY5ogbkVfDcu5KnphdGCXRDAzzcPAegDF
0x7qsZzcOpAKr6QzuLXrOCuvktHLkCD1jQ8Wv+tqd9xHZqrqnajdscnF14hh81aii/piV4P+COoR
Jhr4N+e7aUbQZam5qIpbGFCvsCYH2bsZtdEPAd7lEfWAusiMrOlrpxbmx8aQufB0FlUKohvkOmyQ
ln//zzRbI3+oE6OqXb1H+czUTspfpujzF1ttwpxVSs1/VHoyPStSOH5MUOgW37me2x7p54YfI9RX
b0pW8cRv2LneNkGS/gbHmAM3Skaoztd/74XHyvhG0MO2kSrX+ueWWSekVubnllbe7ptACu6lKNc+
j6bVfcDOTzdG7PnUC4LDVBR0O+wGoPOfPp4M49ti5VwaCPLApjGMHsOW4kaHfHJj9b50KegtS9uL
4y8Ww9NLAfSmJqhRvOlxtvuwE51dZSf9bgJpu/EUl5PQ6XyFSE+GqsK+dNGFLE/5n5euCnMacaHU
6E/0DE3grL5mfIw/Zk0NbyVHngAAA8Bmk5Jk0pdKNZyNmerCvfJRLAY+NirUUVePFZpXButQhtmi
NLUfit7xCr1Id47ehxv7r3ORroUCDAnKsomksbg++thFgq5HX64VpIXtVqixfxcNPsMlABW4bTpq
nJxV3JXOfrQCY/AtZqb5pspMYPqSBANzxw6ODFrcRBJo25zepJnbUegCxGvUYzjOBaTtsKt9J1SJ
sJdAp36rzKRodj2yeoeABPbdGzPMhQ+XBvHiOl9C1xg3p++wqh20E3lQueloRO/sQLu7xT57b5BK
+IqmRPbyOUlern9+50s82yPEnRz3Oc0gjjy9qB1S2COqBXpLXQZ+RTFypyWD/N+3Y1yGrgAaUgxg
6EtOLzMq3YAz0MFzHk8q9oXJfDHHGW89RpV5F9OaPcLVxCSpV/VtJRs1gzYhV3ipAQOThE7EVmpR
OUr7Waiola4/hfNJSEdIRZmKDtqCMlh9qXam066qZGw9RBt8M7MIMwJUIm8yQbru2syMDtcveGF/
iglYXuBxJm0gDiynD0QifGMi4KBx1ciWe6DQpuMR52A40HqU2XGTaMBcEBE1K+/0ULP2ndLVS0BT
nWXARQMr3BUis75Fcp4+xYHoYFV22fvGr1xey+m0wjBblL8QHhYKwuq5MOmHfSuRsZqXteYDmDP3
qoyigknE+sbuOEpwBjc2+c96fWtk47BvBFmM8OXDV1Su5h0N6S3p2zkHjp4Zb4q3xM6Og+9qqsml
QgE9rMLsIdenwjtpWz/TKkq+RkY1/y5TusB7h+JM4KcVBhS/L7vujZJVXu6DwCY8IaOdgksUZOWH
1LTaLzTOQvdsMSuyO86I+hX6Dz83HuX5jpJ9JBUDxhnBbQgUTl/4UCNtkxtZgpXSEzTSi4xG02SM
R5XeqY/WV8fSGI17pTGHx9qxWsPr5Ur7BQ3Z3F//Ledz9TJvoiL7uz+gSXf6UypovOy54VCKsPqO
R1m5czrtJ56hdmOtPZ9cuNAC7KBqSn/NXv79P6uSFFlxTn4oF2qGwFWUNKHhS9vi+u1cugq6JkYp
UJ6l8X16FaEGSVS3HH5SETEo+sL2xxL08/WrnD80fPX0CvAcMvZY0U+vovYlRAtTSd04Kht3kUnu
gWCG/2Pv3JriRtJu/Vcm+l69dT588c1c1BljsA2Gtn2jAIOVOit1Skm/fj8JnhlX4YDd99vR0RVQ
RUnK45vrXe9a7zrbe3j9Si+fh/QAWkpscuQciYmOryQ5J2vVeTxi86o6j1wPRF91bwqx/eaBIopI
qVwlGiKoPVn5e5yoHEvG1OKqPLpIm0k9JtBDNm2HYpNiaP6VFH22oh4X++RhoQDGGsYNwqtynVQt
WU+Edc6LJEUSPh+CN/b4lzcXEhISx6LAQmX3aQ6IrIIVx0VB4akrH+K8sNG+7JyrLMz7b6+39m8S
jih4kG8iutc1+qcT00H4hyUkN1aoEvZMv8XKV5lld++gfGZblU1Y1RvsaWs4sPYm9kX3eeja5JbA
2f7bGhEk+qidh2liIZEHW+y467OKg6AiT8R2BwfDNZfpzLeT/K3Tre7a42WdKDHi2A2vXxsrn4zl
xBjmOJdoMFZ2m99EBAGrNCQ7g+oyzBXXzEAkUMvP+3F4cDhWbhDxGO9fb/eXPQwfmmoLEmHktqnk
P35USpipdWTLotjBT3di5qgImDEgzy/fatXfIAw8I+chdjJqLrjo8bUw7mPNLbEuDEWNE5BXFxqn
T4veOh9rr0KnV3jej6JegnSlg5iLeWZ7XsemC2XKxaIWqy5zJBGydGEWrF9viN/dHc2go+Ynfv5p
p1ezEyurK0tQloHwa0SMcW9T9/u5h2P5GUX39l1mjma6ThzKVSDmJHskuq/CKqR+ZOZAcZY4aC68
cVsvVyGYvzDrSS0QEjEzjtsMz4lCGH1e4rwyFDDa3PLMR4n7725FMKshM8Nf5/96QBxfxZqy3uQI
WK3JSBn3TZHW52TSF7L9nvkG6PbigbiULoLTizhg+ekDIX3lNhVsp3WkcOMbMyfZc2b/24gtaQnY
r75WwUDs8TQRUsUGLoUKHXfqEpoDNCtku9sw2Lw+ZvTkOJrAxOtal4ZBwwx+AXSnRbBMMbK36yKs
phuZp86NgxzZbeB05hnsZ3+V+GZ7mFBmX3tI2v/9XnMdH/Ida8fTqfO417w4wWkH8v3aVywOgxFV
+yYcKB6eOu+NXntxKIILwomWbtOOmEROx5cCLyiF0SEjYts1slvlqrIt3KneCSJlp39LDBVy0suW
5fBFJRr/CJFOCUGhYpEPJXYgnNGxjFADentrYDQTBkplq2jt5RP2EVPpJB/8ocS/boZGdle04GOr
sHbchzSBCbgXXqLult6Zz0keD3uJEqq9RlbHhjFfVmwxSePNFP6T/V6g6URLz2JcQOVcEmu4gvng
99SNSNO7xk1icFeUHEDWAgfFeEtYc/tZxHbvrd1EudABeoXIXdCquXznBjbkzIoFb00lNkJsZmLg
yNwrHGO2Ve/m6Ub4tX3ZGVGcoQMyducDak+o31cifCzFPB78ZioMfI6yBR182KQUSo9+e6lVqTIE
DRVei1E7OGJNHt+4y4JUnUcCwh9F8KkD2J4keGcPKjC+1Qgk/pUEsY0dXjt/GYLOeUiy2vjWmKlX
rahzF/VqsPMgYt0djEuscg2M1l3VIBZIRCLfj1qsZ9OMPeKeVIehxpebCypEUF0y42wxRbqfXPSD
9mXii2UlyUEhQlo3FPpjH2dujM6OvpVYDfCAFIp9aXC/dVfmYOJjZczUbn3ohcuiYCGRCCGvnHBE
GorZ97eDJ7GZKrIFCWdEa+mmCcv0bEcetfk6lnVpo3feLYiM9dn0Gb6u7W4CBAVusGAoq80Q9XiV
wLltg1UNA11uKHUhxeBZM9JLHXW6zUrNzXC74Gz4GSF08spZI/tqVzBKEsiAzVRvI+wT63dLo6vd
mqUqwf8HpGWxJwBM34yIbo8rRpnvbZBUJhuFgRAGV1PVIIvH4dGeNr4uUqNseSkesqWbmERI2tur
ZAqtr44F42SVRB4GQzCohtshKhcTWcGRqA7gNw/xMFP1A7yIYbqOzEHe5q7nwuuDBcUI4dT3HkDe
tNa91cGlTglYBIQoZ/xo9qgtrisRtLpQPkSEo5xFo73PcwQkmE9ilcQquEHdI6vXjojCywYbi/cO
rcnXBYn2k3NGd9kuFDhihSsXBYG80P4EDMRA8+1yvMzqGlcNUFmWvNeX2JfUQC3bpIu6QGMsfbw4
Xnk6lKKiZgQyK1GToIgsqjbMm/JM+iqEAbH4GzvPxj06u87aCTHsoloU8CSEGWXBDVkRR6dblojx
6vUb+80+BhTpUHX4LNV9sjHDI1rIj7sonptN+KGuium668zorcfXX3OyxXBQ1ckzXc4BOfL48QFC
7BLtyXJtKHIOatnFboQXsfnZS7xdUHm3MHneZ+GyLmf8VmcXQoRMzA9tOb6BHb0IFCE0U6sL/xq6
t0XQenwjlt2EvbKpHYqdOb6P8GPYVPXSnUsfa6G/27QMRdB9BP0JkMFlji+lXKkK4j9tGtAE+8Yp
4h9NF/xt1wDSaTqZA4ZJWQij6/gqbjR7QUcqB9PKPt8pN3E/p2mXvHH2/k2zQWrRCnABEBPZu5Or
+BNnzAZ8pI3HHJuMdtnhLKYFR4M3TlAvByTsKJ0pg0PzGyZK65CRDvDDXnshkyJPg3kXN9BiX++b
l4QXegRHSpJxaBNqjvvxAw04kndZipF6hP4HRkUVuMl6MfMF4raDUT3mm6O4YSqj42Jks/pLOoQn
MLtVpiXe5XA2OEMxvjFPfvPwTBLYeAAqIP2n6YtOyMJtR4W6R1v5WyoBw21uIbrzxsO/DEtY9AlK
ACfBKF+MGUh/QWrX2nZJpZgJTCK/RtKlX1MdLnfkTb1LsLrokzU5GGBXHnVpttELhMsa72NgFdnN
NEh8y4DLo89OEfkrcG7195sCbXeScpHWfyDaPu6geJmyNsvJ5EQJJiOm2RMER5SovN4UL0Nfmtqy
NDqiUyunw8CFlrUMBSCEJSlPXMOsETumKxtRmrqflsmbb2AQIh6FAeyqBPE+e/36v+lwnu4JuSUs
5Yx0/JS5LTtsOQFug8LCTC4a1KVZFNYbo/03sxduEX5K/NPY68ka4Q25P6rMarTVTYswDiQ7yjLk
oYjd6q2xpfvleKWH8aEHFzwJCI4vHADiumY7lxwmgtH8KPCMuc2WaL4ZUk8c7CUuPg6DlX9K4iTF
vML2/3LH3PssRw7Lrzft00n3xZ0AekED0L4tpyNIkJcy4xQino+sWPpujhfzi8iH/p6jSArdi0L5
bqWkqsJzBMGcW0vJTLwb/XQu1iVGXdcxiZobK6+x/qvywVwVdj2czX0wiW2B1Oh31GThk9pgvOdF
NDfdblmU+ZD3CkNUwlZA9awpyx9hrFp7Uyc1eGLqLv7N68/5snPJs8BqJNFg6drtkyHUZ/7UWLAM
1+jkZhsiCxd5wsz+YlE08salXh6fKEZHyJWzE2QlhICOR6sHgkxBS8+lHCe137WmvYSrJqvdy9Ah
b3YIeIEZrjz5lpvIb65MsQn5VUAe4INT9q/fyhk5GGyFJlv1t1WG7DW2Gt3OCaTzzRb5tHNjmd++
3rIvl0nQM7wc6EfWS/Mpc/gL4OwsVscIQs01XDoYo7HyvL8Q8/IuujhdiGTytyqQXyrkaZ1c1EvB
L0h60q3HDZxz5DELl2KKPLfkdRku2CNbFHc6O5mEg3M2J07S4tDmGFfCjqgTDPOmuA6iasCMrC/E
x1TFHHbqxkDQy4JAep0j6L1xsBHtYBogg3tG4kd+r7uqvRKLqskCeiL9ildThGgpPlwfO2qecXis
yCNhhGUMK2cwsmLbJHWev5/i3DdWGEFKKraGpqUMLDRKa+O7cGc2nMLcH0Ywd9UhwwnaXbGoIoAr
WyxK0yWfv7RGGwjNaYyHw5QQpawqzupvFUS9mBAQKpj2GjfRvlCnsWbrYUeKdSGuZEvXvQfnHyhW
wDrZpU5h8/oI0SyNoyUGxCLUNFU6DdGBSC/vv4yQhGqr0EzHAUg7KC5ym5IwLc/VHnAlkQcO3AkF
FIF9Gdc5woCvX/vF1sG1Wc0JXoD7SFufjBVKvoyEKkqkUygKewcRAWNwO3KeN6j/8336n+Sx/vj8
MN2//pefv9dY1qSJ6E9+/NdF+h0/0PpH/7/6z/7zseM/+teH5rG67tvHx/7irjn95NEf8v0/r7+5
6++OfgAzSPv50/DYzleP3VD0TxfhTvUn/1/f/Mfj07d8npvHf/6BrUzV629L8Of54+dbZw///IN4
9pcG19//883Lu5K/u0nuqoe7F3/weNf1//zD8f6kqATWpmYNACnplVA96nfs6E+P4efA5wVKI3z5
4x8VeID45x/un1QuQAnXdfOwwQK9nHT1oN8yrD9dyJ8ktnS2WCckrT/+/eBHXfTfLvtHNZQf67Tq
O+7mhOjFEYdQgg2Pgx1Vy6zZJ8GTKuasg3R8JfH6rM7atA8xCZ4HgdxmMhkXc9Jec/BE6tyotWVp
03g2yqkO83QuavHVUAFEc6T9wO5bC1fKfW8PhbcWsxUk8EEiuNFFZiktsZYsmAx7DJ+NyBb1xSxq
bz5TYUbxY5iQm1j1URp/HnuYeFtbhhk6kqYo79AlwL4iSdyFWIsiVhHvHWH2SuGlsIzxJ6iq4GnF
OlAo/e0cW2iNydy3W3cv4qaxLU7vvZyv1YyH4jkMXWctcZtAM9BTM7cKa62kYhTKzHULnbrdm61N
hD8q7ZOtSPqL7ZRjlrBP0l4blY5QIFcpqpZfFHomzioZK3NYJ7ZlhFRLxTgnDLb7RfqpvMynsnJ4
K57FakyTasYNfrBZgJci9NcmTpRyhzoJmZ65BdJF3SIAEbFNlVVbzM3MQzSX1biPMQv+ngVTa1DE
viTpSlGmbe1GZTrfnMyWN82g/UtRPmh34RLLYFsnBKAr5TbZvjBd2kOGXYNZSMo5d98WoZVCAYvz
714M2o5Gply6v2DSq+grhhvN12wqcspUE7DgzSxGbIlmjCa2U196f1Vpv9zB/2ScGKKa7XVRptaM
UIqaJirBiybfULawiZXdE2OU1RIDPDr5+xZt3GLFEQrzURkQyrIGyTrayiXqPihi7nbTMurFJjcm
vM1Ld17eByEe8Bupyik/OA6krA2c8z7G09CaqpXfdY5aBdS0kn0NHCyvI6sKMR7Eg2/Y5WVee2t2
Nz/eNNFIUO57LkwoR86oac4TtKQNLIcIKaypVtEWLntMzfnciUerrHB1bJOlImGOXWOxVvGIMHmo
tLhPlHi5WnVKhZetbackcSIjajeTlfXiooKUfk/RpvVxEkNRUmZkpA9hB5CAY30lEAbu/PEz2Wn7
SvVBrNhx0cZB9jNPmQHdOhxwukeTr8hl/HXOqav7kZRSezfaivPHGRWAjI6VQJiYopgBxsu6Zobn
FwaOxN/Z+YFDBnNyqRdkuPWYuI9ITkA59rfJMlPpavQsB2tRD+OXlnjmIqpLq9mbS6OSHcZAqbcN
SmMEFA7c1typdE7f2WU4Pcx+RpQqB2Srb5MgzdDUDBpRHCrgIu9swbV0j8VPfx/3IvgsKMvo1wiL
FJ9IV4wKH/qijzCPMbr8HCBpSLcz4O8B0DQxV+2gDSnx8bwMp9TPd2XeZAe3QCJoj7Xs8lmpDjXO
ubGjH2aT5JdRLJf5AvqpRLyPYuBrVF3VV3MULUsXB6N529pC3CozD+KNsIPSXQcYfQHWkUC3BJbl
68YUzfsaPpe8qpWDibjjZ763zcKq+YoWLZB/J0fnq0B68S9ZkjJflwVHXIItH7plGJv+RwUZxlh5
0Jg2BcahyYbSwfyGyhA3vsyaDPpOC1X3XVunlI4thMHTrgiD1sUQHbOctdWIMt/DGpt/IBVcTd17
bwiG0d8F1EBR6YpwRXllQmSQyBTn6i4eivpDUHg+tiOBWIJ1v2DBvQn7obzIBjcRq0l0LHkO8MSH
pM9RVaDaUsmdR22fi8ly28Xr2AsRbo1x6W2Ip0TWfXJNFPC2bepiFb6EMfrfGXWX3cYg/ZcdKBPj
e8qewtdvU+thL9whQcpS78apuo/CzMXwsBfTd7Rt1RdoesG9WZXWlYb0d05XmMU2mtql+1h7jUsp
Sue0yaE2sBFd+0UaffdMVXmbOlhyhSmiqgdA4q5AfbZAbQ3nubEZ8NHyEPGJxjjaenFDc0wc95MV
twRWjrv28q0PSqZEEFHEzWGqAHW2/aVTKwjmwbCdUCDDy7BzRbKJC0JaLXYbL/AFsWhdsIQDFK9N
ddtE/aRlkrvwHYRRq1t5Xgv2DicDRY6n8OD/R0pESsSe/xE+fRkpsTk8Pvzjur/rH7vjgIm/ew6Y
qIj4UxceQrBk/dEcbw5bzxETm9OfJIYRxKC6woNq/N+QKbD+hLhABg1EEMLYf+IlK/wT4SFPE4Fs
yqrhiv+tcElHyv+N4vUVOTgTSGs4ENMoW0f5v0TxhYUai4Wy7mNoxf0Qbe3GbQzkyJsxXW49BJjz
O9dovW7HLOxgVvU2lEq2RTg895BXXPIwtT3lwTsMi+dhk0dGJQ/oTBfdReGVjTGvakiYzT3c6Gyq
N7RVkRFAaAORxwCW+XBViCko7sLQa+LvTulI/zIh0kC3trTSjltxG68tPwiLAImVovDavFnVyivL
9xbl3NxyUpbWfG6XTpX9MLqx5m9+6dKfMeavMeXxARyCHPaKbNfaL4buA2c4biO2+XQQGCU/agno
jLNNSen+oXDHrg0OC77vqVovKSn3HwWgix2/BSvZJ32E1iAWaWjKA2Nx5DkFAHCsDzu4R+lDRt1B
nq57JN0dba8N1pTt2kklbb9pRY9v18pwDVj9HxU0uM5eQ1b3lfMO4W6E4VY11MPWugQVlbz3ehsd
4wVuYIIo6zQ2KTOAS4blcRtNIjVs0TrGgw+d17Q3yRIkgWSDcHvHRMyt9/1vOYhC/waIeNI3+rp4
+QY2eJaufTm9bjPMdVAbTviQzIw50FhqubsvSH7bFTW1CEmkH6pY9HCZBWwwItXXH1ujPr9MHy4f
kErhAAPgB+n3VM4m8cbUMPFZeDCCAjhm7SngjTsmktGf1UsaFJepgc36BSHQPFznnWkuVPCJtKBR
/u6dwHDDuAThRGorCHmOO0AEIi6y2WwfXLB6MKHZ8uFf7byWxLu7pZrd9b+1A00gVx1MUP9bbc5j
G21HZLgb9UavHMMQjAYACNALzByozELV7WQ09H5qZnNexd/jaKm8dl/LBuX5rRGXXTTv57CdGCKv
P/8J+UdfU3tCPk1UCsHAHo4bIImWzIua3rgXaUvEd5h6oSdEOdUCT9ZBYf/nrtEmo+5/NaHyTUN4
qSmG6xI6+oziq9VW1xHF/shTSa9u7atyTKu3BD2PURM3IPGAwqKu0oARxGw5WUsGFYetKZfpfmr7
lkFgolBG/5joPhESTy0GbNeNnUs9aYgf9EvaJMMb/fOisSwynpoZyWmAEzdL23FjhdLu+rnz63u8
zDlRkC8vkBVajRj0zt65E3us+5iot/ldmXkVK2rbUPTnHUIjw8NgJakreVr5Z4A07nDBBIcCk4Zs
yRu9ejrBLN1IgS5SBnFAjOlkf5ocTupRhWdFF9u+UW6zvkOs4aNcekrN10rOkpszghKtrm2N8Xw9
I9QEo+ZaNQ2qVgSsGZzrZTHn81JgkcxRCypQ3K8HaFLFlV9GCdWacJAmlkSbbJdVvTOXqOBbcV5T
BFdvPNBxjoCVCkgetiBcYZiOALp6If1lw2VkVnKsxuZb4NUe2hMNRCuGYhwPUUQwvwR4lK/i+Xn1
LAaX94an5QSgO+QtHLsdX+4GheXCW3PoSSD61+XM1vlNJhIYNyjOi2GB6mJXxqJuviGblFJ94nSI
2F3YloB943TDTHNE8Vgst6WYIE6sBtEqEAQWfOVfJRJj5wOutdly2xpD51+Gqa8DhMkdyyLa5wM8
K9wuOidiCM1j4I1XDXmu5XYp/FxR+lwUetNKaX06qMYgml9iSUkkgrk9kr4oalGzh1jLYiZ9uGlA
Pjr8yQfddzmgKgEG9VdcHiKmAU4T1lPGV9QED9w5CpE6Nugbr0T7Bz1b2eyiEc2Qaxf5nf592+bg
QUXB6ZVcfRKX0yFx2Vy/VviPuLcjil0MsiBMiDNGWdWEKK+PjdNVk9anFhqJIrwYIF+/cBaK5wqj
lqb4huUIvFhYMmaApYeqs7o4cwbJqXH7+hVPVyPK3V0TUVYdlbJ3n16xaykoV6WjvjqcvBmManD1
8mdj3MDm7Y/S87/FmbMwCJU99F1yEbCwME5fv42nVOOv4w4duCdzcQh/iA8TJR9PisUZSapGfnlb
UtbeOxScD57xWEshWY1E3lXWto2DOv04dpyf1aoRXp1sE8CUkcNrECiy0b2dyPMiDv3ryQEQmgE0
LH+8Av6D8MmRa6rPGUSwZTKTw17DiQ82N5NdmIzDeoQ345xRoNfrmT+Sqf5A/SL2Mysnb51p3L/+
xCcmzDwiGxThBk/N0yIFcLJb5X4sKioZgpsR+RiCWK8Fozu3x0WPW6p7XfeAy87EsJ3QtuQl6Z8i
W8Nv9JB2hkzh1otMth7StkyXsj2kjU251jYD+zKtnSwosEr3izfnzLpYlTqmxs+4ZHYGlmQavf5I
J0LKqAwhosG2yarG45FXPlmqpVOVC+6b9k2InCxzq28SfQO94Qx66j7NY2qPZu4tFliJ9WvWSr2k
tA3UpztDWITxFmlnflVL7IfviigL3EOq8LKTKzmr2r+M5cSnUuHoR5wTXNl2uRG0zq6hTtfp1jP7
BY/7xqOdRJk8GhqorgaTIVHCNTl5tH7KraAY6vnGQcCL5u9bydBaiiWtv/dmmNsw8PpaLreBXen9
sTRqPIIOk1/ijrNdSt/qk13kGIO6IUptaQ4VZA6jzxkXVpMqNSKGmEu6Xa9uWOzw1HYDVLvuiUi4
YNrHJj9xxrJoijJxaYq+D+AV45QzAD7jPUrGqodIqNtHL4U5AP9/Dra/OQWdrE5oZ8EZYf+CM0HR
xotQ11KL688kXj6PFAuxOjyHtxRdTSPmxqENPPfWsnByqNCX1DkGuGNIKZDFPolSzKwmam2m4DPq
lIyQHslIBhR7P+3jZg2OItsYE6Gp04zEmQYvxrgiZGHRo5VUOxX9x8Dvwjjbxb0bshgwIcerFkSF
HaA0mPj9VLFR/ey2hIQ4TTnBBWauMIt0dyT5pDvCAGrmJZoxp7ky67LmTrw8Z2/KfVRK3zpzQk1g
zftlTeTh9SbAIkGFLVHQ6cmGcLAzEnOaPwsx+0W86vFlb9b4/cTosdiL285bKVq/CVcREsUZ3lGt
TOU7sxicycPzWkjjnDJlw72ISwGzTqp6Sr5j5GQeVIwjNEzGqi4e3AxDqauy9sv2TiEBrj7ghmZO
CDpkOMODsxM/dsNOKS8cL1tyFRAffRIG1nvHbC1qU6s2spAy6YcWTbwplFiFi2psXZwTp3xkMmAn
QFoCop+XudkOEZjBvQY91V51pi5nHPZNpIQVE7/FSX8G3EpkhjpDoZaFYy1DkZLGfEbdQXYNMtpj
FJDX9UoD8SYFkTC9pVI3iTeO25MaAdeP6hndZ5TPNlFqqxwNkyI5kJPCgglcbDmPo8o095ayhL1L
jA67t22T16V7M3tjkhs3UW1O02ekWp3+wkBd07hixwiGB4+URnuzBGNS1SssNSzRfYqmpcj3CMtm
026p3bBExTavydlAVl86Gd5bJRjsg7Cbepw2DJVZPkYDuR4c5AvVWdmhjyvphZiJm17h79HWzP1L
dLaNPN+PfmN3hXgUYeX0tPJESVzrXqCWPTKkF6vtGvGJIu3eN7cVZuZYJWC1hYX0+8qbcplsszGB
rvxewTNPU3iHpRq8q7iyHXnmZ+CHYJoTqvD5qkHrkG296MIU57PEcH3Zb0TcLhkJrQT973QPXYrd
Zp1HymWBHZt08L7UxuB73RmDA50txK4IW6zLoSHqilb9jEe5/6GgLJKX/vmXBrLZvIfYiMvllrpz
5f0yyMge32V+2yT2wUIIMkAhL/OohdpPVaaTLJ476n3R9DB8Hd8njsemcjfFs29S3+kJaLcfZtWo
JviYxQbud7sgR4ayOcsH5NDGD37meGm0klGkMYmg7T2R3wZJHBvLuetCgUq2xixZsi9YtaXwzvGQ
o5j3vYUlu1V8zDLEH2NdwET98LZOLYd7Z8nStzSPRmHaGPWBXcuN2SB9HG6q3jS86oud2BXXK7Mi
im6GJIQZ0nL0pmXtcEjZQeAtCv0l3D8hC7KykY7pXdHx9OtGkMDxd5Sv6hZzij7nBeWO3riuykAv
+e6I/Cme76qvGQBLRbyx76O25HPN86OK3tPy2DIL+MdegpIl2UuBXNx1ZaW6e6yGCjnvL6ugwqEA
Qo8ysCRjwLTFPhhVHgr3UUoONHLXpimR1lqF1hxI5PGEh+07Q36Qw22fVUNa0V6GWOq9GBbXmi4o
8NG3nNLTzXLtM7K4gsNb8j42Jj3A/NbQPY/WL78rolI3zThafJQtNpSKexirjsuufz5P2zqOvAdw
E/zOm5rav849N46ctavILGIjGAhUurc/R0+8dMjab4LM0A8X9/NTY6D/Qf/9jHEjb/H0T07n5ReO
mbbG9c+mxh5Rf/zfjfz8OZACO79AJgVF8bVVGWK8z1O/Sdt9WjkzDy3tBTmmVULNe2pecwBP6mjl
PXdUvYw9Q42TNyZKZ5UVzdhEWLkYZ/9DVA41rTTaaDkloLBgbHgMRmQMkP43Zx30JiWcM+ZokJjy
HjqgbsG6YQaxrj0/k4Akj0hCU1c+inPzEOrTufnctc/Dw6cCkPbxKcfixSP9wjcieCoYp4lFgpBA
wqWCul3PtTQDcbMYqTvgWoCxmW7e54G0DPPAXfKQ+lustO34OwduAKOrwx2SP39uUGNRCz/UBRYZ
wdYwvSrPzhYk1Kdmn2gQCe9ttF6Z09iPaOSjU/RvOga2vLf8hGqOVecRsfLw7Uiw+wF6tr652h71
C4oIIS9FZerpUC6evn/4QIlQN0ORUFK5q5KQ7xXSsRLnkHdzYPXnzvNYSbMu6oP9zyaPsrHldqbU
yfkSdgBSqHDYsOFN96Ml8Uy9IXLLQvxSpdFX6drs0N1t115GFWu16YsGbLMAMACyoZvEcIbxnp7O
A/srv8vnARW1XU6wOM3vnKgrEMbsXSzk8QOK3KKk+KRLgA1hyA58XvSy44Wg0SsuSznw/7lU4Hak
mCygIgmWX1yOeR8DCqg24+qWwCng1q9QCS63KE3rsa9wtQMknhxps8KErSiGcFuUbLEldr5VHHVn
JLnaZfpq+lPGekO6CbbT4SecTGpRtNluEAXn3e+6uttxDk0maI698zRnJARDGqyLVR4vt44Ia9Xf
SEcJ5R/650efIlieWJchI5HzRHmiOm/rL6bFKte3rm4+a2r0qAGv0kP8GT8N8QqkBazB1s/bp6nN
S8sA5/MyBX2EWVUs4MpQ3vMqWgFZwKy4cBqr5RP+bOkz7OihinL9E2RZLA9fyt1QoRWFNgVZV74D
byMNvcUcy0ENpefmQJQxrnX+t7Lk7FStcdkrOIeWOXUxatWj+woIn+Rhz1LpwJ1nz8PqM6KZOevp
xhtSR0MFFCHmYPFZUSX8eTsXPOVXRXgWG+8Q8W/b9DJyKHUQq3pgu8NDJnb8/hOa7BiJbqcYcUGx
81XjFZqob+CGvgoAgRDET9AYQO2LvZrOXwx34an8qtTbRklilFZr7Rbm9+a5JfFEBIl2MC50xndq
8co4+JQvgzKuW4JpUIWlkZH/jfWW8WWoBs7qPoNjo4dRA99A7jheapSqSIlXiayjslbNNz+ahbTu
3anwi0vfl80c71y77nrjB55tKNxs2dGcAmn7AvzboODSClqwGVfl/WcTbZ0EzyRvdsR0pQJiG/mA
eP8o7a9dHAJN7Nt8oHJkbcAyzW8XFxIKJU7sDhOHfcwXiSkRt4+Qc2CUl1lkr0d+aQTjCuIM8Scp
36cnee5L2WBw7a09z6EQaxs/LTdFMer1L0JgkReifz15067Un6ie0Ps4s/XvoC7BiIBlOusPxg7o
RLnl5K5zGzgmUV90SIgW48uln61mmzFR9ayMdOXR4eeQJaZkJaJSVL/1DMHr5dRI1u00t06wsuzW
DD8OIkhUjRxoBWAPZSSO7DMlKz3LE2PRcGBHnogXl7CsP5OLyfh2TfIPl+CW+s5zqIhMiucLeeTs
jWvJUDGun09sqBItAYXZVTO4n/LnBSt/Bhol7CpGg1FIDUJ2rd+i3FFC16jjlZCYHV3DZG54ZrRE
M4ZSaqPyhh6jC5HnmtpgfVvD04Qz6px9ZBV7g57kUJa06UOlJj0mgxi913Tlia4qyy0yOszG3XOD
gAPrRS+nDoPvxU3VyM6F7RRB+AbwdXKgB8thfWAEQ6nVZRCnsLLo0XABr7avRV373HWQwA27blXN
MisNV8+gYgR40Swnqe/99bO0Prj+crbTl4egqQt1PcoQmLjHeFc7TDV8hACo6nlpzMCAuQvOAcyk
1y91AqAzm5BXNLkWkBX/Py2jxcRFhnhmVv8eI/ih1PVaNrHrfkBoRo/uyBe6U4c0o4cRqnbpsp+L
4+v3cgwheCb6FfyHHjnkJZiAzklaCGNxG/g2S67hdLKMpZ6l4/EO2RFnu6CC8GY7v7wgonsAB1jF
2DizRCe4Yi5a0yqwybmSU8VGkeTs+FTV5SxzP2f26w94IqiqnxDsFhqj5ojDJTkFMqcic5MKlZur
nyuGEosG7bGynT1vB4spHHdZEy/tp0Ghlbgph0qv5w6Cp9dGt7hsRG/c0fFI5460NAVcTC1OpKWe
ToDGOTJhNM6OvIKgpycVAtd6jk9DDot2l4ZjShcId5iZmZHD5kBoYQh9I1nj4KC9HiUn+51XOrVn
riaWlnnNUi/5OPMjxuJ7djhPrtVzPqt5XmZff4jTbqTjqIgyqZ4HkkXb7LQbfVRJ7MkYL0WX65Vp
eQqEms6rhk+zEQ7uG4Lbv7ueZ9KR+h+iwCdtFkxEI8h8DJc/t70poYR3ZdasrEjTdWnyt6A1JGCh
31D2xcRAo5BixJPlwFExSPSYZpfP2xJBsu6NIC+YF1Un9YbxeoMerz/gs5gfMFA1KYVMMT8frz9q
Xqa0XbwckzGjzbHcKcvA+ea3TJi/t9TpS9F1aFH6lAJyyDx9tjK2y3lI/OTwHIqMHugI48jWJLQ3
nuonFeO/Cyvyd5RoMOWBC3Vi/oXrsGmSlwlS0e3bxTZFt7W9SbMRBjipQ/0D90py6OtaU+K7CA/1
hdPiqveS3irP2a2hLCeosTQgP+9tF+zB/IghUZLUh5nYwKsvY8q7rQk9C5uU09dOypJjUJvZbiW3
ZTEsdg8H1vS7chO2HlAbRbhW7fgfo+d8Xu5zGHE+xDDK5HSRJ6gAQ5mBI5daYCIZVI0DB40gLTeF
kTV0xc8ABbMkPezz57CCCB2i6QpH+f9L3Zlk141sWXYqOQH4gqFGMwG8gu+RFAuRItXBIkUJNWAw
1JhRjiMnlhuUR6Qk9+UKz1bG+v+39KVXGcyu3XvOPmxj368axaSzdU9pZbB1czXcyoAJsBMFbYPh
sLyujYH/AyWWM7jX6Ni2Yk77XtsQ8E5fJcACK9YM8k9fwRGrO+XXWeRIt8yH4D9aHi3HZhr8Wci8
V1BM1ia+37X1tkPcbUc6S9wtECvvpNfwklXBrWI86UwrsoTg06rjPkU/v8zLB5Oy1zevnQUFp7zI
HV3bmgHdqOizLt/vYf60dCTUY12qaLvSgXGZMsD46r2G9PqhSSakyy1KcNu48VtfutMuaUmNbT/a
iz+uzUfmDdtEixpQN5zrpu8YInzMJN3mBBiqhZxgn6pWCMzJgqLz28LVE8Gc7cyT8Znw4aX3rmmb
xfK29v28MHZ53WnIbSUbx9yHqN+Zpe/qZuG3jSY4RmoBckNnYgwpzYTthYu1xNNl4Xd9t+INz6eM
27TvKeaiWap3B0sv++nVgT62pBFaS1nXQeXWlXqq6bxgQsGgs43c/tyLWubhiXPpkTPGhQPzKyAE
quj3OovG91YnLnW/HTrfl0b5Xg3WbllwZVOg4AYZjEp3KsFOljQub4P8XCOYCm30P7KJN949EHeN
DIwMgzKi+WS6t5cMBfSCw+aQWaN5zHRzvajUPB7pZDR3rnKMkDTF9NrN+lKnZzyqjzGL+mglyOMD
nr70NSdy5CkBbx2RgRtzFy3N/sBll5aSUdtnT+qfm4LHsZ6kc+lMmYxcKyWNoNU1tUcrbu3yJhs+
rHnZ66jpzX7nLbqJALtzqi+pHO4NYcmzsrTkXI1dv7M7WtBoX5Ij2DI/Sv3Ju0Xg2zLXl9lbRo5U
VKYywXBNZKAd++3JW0nbXeKaKXAtbYt/2lvq0Mprdz/xT1543Mde1dwMB2NJ47fWL8pDMYtyDRY/
tzHx6829BC2+BiUtmi7Q0OE+TPPqvZQaoTe+OVQfJ8/IdrrR6yccFGkWNJpmXlq06faq7+qvXe7G
tzQPM/RKvem/CUY93GeEFHcY6NNsL5da28G46e+60aLhwFYQdcs8nMxOLQXWxskLY9ePU+8pGw1/
uUCBMHzpcLmTDj7InmtOBpoiGE3b++r1tltFGgTGU+UjR4gscvVu59EsuCdVzRn2N86aGNbPi553
8nJ2Lf3cOWJbobG9zVCTcTrNlLNXuluMF3S/tVNWmKkRYQ0q38Q0mTUEJE+QqIqu8HmS7fS1hXAb
GplYX7oubwwUBRL5IIYlVm5aShI1RKMGrFKE15ycISHNXicB/HoRLhsxVyqcDGZpnmBRlfKkZsi8
hhyMs11Wc0Cn99Geli/6EMfXluDxGbuhj2gt6hmohmp0I3tpzJ1FOs61JFTgeZEzNZnOeJtEmKFA
A0GEapbYkmQP03phMt0EplHWh4ZGAVaGCpA1SW+3Xbr0JG33ffLQpkv7pGZZAWScB/JzhcKJlvP+
mLh69Nx48OZ0Da3Zm258o8OxXq9j/pID6AkY8lSPdYMOWMpR3PoMES6kQbz8oPT4ZGW19dJ5znyJ
B0CNjB2gAtL0Idhu0FpupENy6XhakwWlKPwXpVHURB71GTbXvGtvnAn9ORu944R+trrHXjTpDTod
tB1Tqh6MppaHcZjFIZej86LM+GHinvywttXqHVppIZ9uq+TrwhdySHt3GHaUgQteKN+OA2W1TGyL
pA/0dBwvHL+Qh5Y6VBCi0/kPft37r+YszY+5ipvXcR3XrwMLPBrdxriyEBYcdE6KqIWXd099ifh8
qsdLTXXF51Vv6oNZYu7ckGnWNVgri7NsZkfS882q0duFc8SuGYeASPJDYQ/qAW2XyfsfDRIBa3Of
O2b3TF+uvcGooI5iKf37qlLrOenydje7bLlcg6vsurb0/qQGa7qpu1h9VOAcvpjFyOZgtMt4bS0V
Dw89rQ/C7IfzrMgsyTC6NvRtvBozS2VFXI9RWNL28C9WTcWXcZyq29Xw0geP1slzu3r9Rw785MjD
5l7hGOzRMIHrKnEyXjLhFmbYEyUYeetCco2OFm2/JlpzU9CCv0lmsrdDlCH6Xk15+yzh2ODJtNf1
UsFnPCNUAoOjVc3HxFz9ij27ItncLbyjYOYXjnK1PnhjYtKZV9qbFhto0C4XzCOZHy6AWgwvcgda
2t5lYZuj2+90TC1lH5S+jC8nTSY3dFnKa81a6seyVy/8HexPxP08dhUVTD64+fXs58gvbSmyk99I
4/OgxcMUlikEVKQ+w0NmjGNL5lOJdh9ku3u24kZ5e1+vav9UpR5RSHNnrcHIvDvy/BVIMmmv/hhU
RF5eNxrz/vOitXgfIkefeoVhnNC5vZiVmC5qq60+YKfRbt3azyTIIZU2u9SX6o5Y63FLtWqW9Fxl
RZNFmqptRIhxLLSDO3bderd4tRrSw1Z66JEP/LpssEvJZkqKU8GdnJh74VK5hHY1xOMV3ZK8C81B
JB8nd4WU3eilc4lcLxbRJCgRzz0X8f7Rzrj9YUzQFDhoh8IpqZEVHcfecU+2Met1/nGFxGHAMZ5b
3R9OBpudfuFZTAQObbnUKkpH+Nz3voa9GQVOUvoqUFqclEWoWf58n5moZgIjtcrbZhHaepi4aOah
7raGfjn5+VyHBjh798ot2U4jBHJr1NDZOuVGn4XYRyGNa8vc5R/KRXP81eTrr8mTiOjTVMWm0sJI
Xn3oe2ABPQzX3CkNGuxdw/OAMZi0J7EY1c4SQ5leko+YA6epafOGaz/jFzGrhcEPRrTiWGeW3ewS
BoVXRUabNMrnbD6aCazLCPBl6tISy5W4KBJF9LgcbLg0xsT02+mN/lqz/dkFHwOyBN5wQYDbQs/u
UUhNvY0+pYmp5GIcmiYW5i4ZU2MwQkq4VGvwp21SNFxVqXO3aFZDXGk7eAvpveykEFn58QCNZV/Y
hFrP2aX4vUjUa8Xs78jcFW66k8bc2PaV0EZneGCYW8XHvPWsl2QcPxMEnDwkqfyc+BKeDteE6n5C
27GLvRjfHYeHzibhKMZf7nouiZ2+VmY27LH2+KFs5Qo/GZkmztnKru5VXToR4CGQPF5msb+OffWl
T+J17zbAattkjq+YMHoAfeZuaqOVw8a68bvUvHcREKkoG+n1sB5YMAF6uOlNNLK4lW3dkaLuusll
19TN/dB2fbIb5mSML+gaJy4sodm/qJq8jYy6LfdYtez7GhrRzu/T5lzEtnZlFLN1NiRDyybpGF77
XIsiw4jHF/y/w2GdDaMMdJdDONL9se12UjjNNfrBqb+QQEsDH2rrHLZFkoeW00Fu9UUV4x5AEDlc
dA4fDgaRJu5XgDlvMXPv9pAzX4sUD+UUrEuhrjnlOfxxVJXEUVNf8BbiO06dbD9ghg6HWqaPOYly
n+m8zcRzCf/Q6H61d6Wb32g5VGIQiekTjp6HMt+4SVzc9i4Ox+cGc18T2CCink09VqfBMOM5iNWc
k1FEc/QUS4MPjT18b2XzGHLZNT/kXEtO4ySyL0Vqup+LOBFPhTCny5HJbWRLArtNWsaPNN/JI2ZP
m3Hf5Xp75cQxjnMm+9O2CK0vFn5CnbKdqLnAno3utRk9LduVuE85oSquLBfw77Mm7FQ298yaCBDF
cgjWIjRL9pHA0bLcvoLGa7ymaQqhyyh5D0FeurCwCv7dkPYXayJdpH1ROYPhRn2KkBO+C8f3qZJN
/0lya0vDQpqm/pmDd1KBr3nTeARd6ETkiGrHrLWNh003sBfrWAwBke3yg23P+eswepLjgZvnvhli
1FBNbJuXjO7UWS6ISrAeUtJczt0gXwujn7Owo804BtlYzl9wjPGs8FByTxskXcy3kanVSIbuOO7q
fDRPNKnJ85yyeaWYRzb61UJCGu8rN+3P1sL9LdAoR/qojFvN3mltheZXX0f7se/K8tmV4xwWndlF
pa61+vUwueKe6ZrnowqihgucfkrLw0RRdWL3q7GFbqmblHI+pScqDq25NtNJaCFWRnRFS6Xbcqfk
iMMARQqLKLTSCoRXMe6T0WGUUhVhXlCkqd12jR3DeGkzg5rarOP1qe6GuvhgEB/ZRdwqYkAcLN5m
hS8kMHstBw26fE3o0WDGWDlFm5kvJbJR0sRGzZvzeM/ArJj1qwIEZ+NvRLUZe92wphW+f5cD116i
lPmVVwYDam5rieqROMLivHixYephN3ABkzflSHfIDGZk3v6wVwOJW08JOMIG3z6PCmMU3Djmxmmf
W+hz+4Rarb4Y0kGrvnUtwb32LkX/VNU7u2XWdh/rBrOXg0Qo1deRWixNz2/yQRb8DpaGXGog3mxg
BkDqmeLjf60039X5HqGCLpEv09l+spkypfffm7Wa3AYOfelvrVFDxLM8g3jZRvfoBbY5CM/h6r4l
VqzPzgFd9crz1kJPwwksp1RLg9qj0aVxs43zyeGIYDvuH4eUhoJ32VNQztd6DtDfwmPXDW1BuJRu
8Gtx5OVN/mp6Qz1WkV32w1KfzYGPB1+9QWUB4t7uzCq+N3tbZg7hjm2amSd9GAj/Q4dEyjT/pmkl
7V4SU8B+rPVNVKBCusLGuVC6S58dc/EziijPOmS9Wy2LpAs70knNAFCooZysXVLPpCPt5ITixqd3
UDfe5Urp5+1irXRipmB4CDEUCqv1LQL0VtM6MPerHkFIlg8a6hqweQ3mMwLWeHZ2qE2qN72GOMmU
Rk9VsWuczofgqdCpzMFqtAwfVwe7aY7K/uRnyXgDAWA80gfOLhs9NsPCcIarXCxLtZNmhVhr9BkE
S628z/15ci9aSjg3MGsJkXGup6I+qF5HxTiT7VFjzhmLN7nqccHWalUYmDlHh6g31+Wuy7RppkAg
UpgKlBtinEvbPigHw2YUY9h91dZ4XmQgkqkVd16RFTak9rr+onQG2EGXj1wN6hWrb6Arwk53lBOq
Ow6pXYxviTZvHRcq6i0CqkiTPT4tYkn31SA8xDkGkQEbpbZpdtaid0fRNe5zOZaWIOY4NhLCflcD
ik+wgPi4ruAsk6qjE53yhPQB2USgJCq7EE1HO1IgCQNdEc2t64SbdxVYLXX41czAbQ5IBHR3buGU
Jy3BFd4hvMZcgbZOVkg3jGXoiFKyfUZSYKcO+Bb4Ydw50QITbd2xlWWbhwMNs9cVwQJrI/ZvB01v
+Jyr3DtCzjcLP3Zk+bHn73K0FV81xEs0D3OZXGpsw91nLpdTeuvmFUDFDh1TdqSCcU4K1Gv2yhZp
4nwerXwzEsdXyCSTt0SRQRl40zojV8O4GxTrms2BzPTpwZvt4WZSZcpHwMbGdNitGnZTcKNol23/
DkS6cCM/b6YLQdMiiya0MZ8m08JHaBeddawtMr/aSdn3bZw0+94gC8ZRnQh8Fx1iCk8RhX63LgGW
o+UaT6WRRcbQwVUIyhqBvJ+NPuheR6FOI9ILOShAxJm365ebNILbcChrdzH2TIiYs5JfmHVRMpoj
W6+G3yELeukiLzSTrqUoqJfuyhzkcJkYYvQi3U6ku0cIIT9Os9ujOu5rPiVqAPezpWAUwMZKrQ+t
tlW8HdxkYg60ZckCp4h95ChFm6URB3qO8op2yc1a0QEIVkdKZ1eMCOwiU4dvuLYzfyexkdMhG6lI
nzflt4nM2Z0Rd3M49fby7LJbjOe5r5WMynb07jpb9QMvZ28Zr2h6TsSkN1fQ9oiTxXHvIhOCjhQo
EftnTUuN14Uw8tOsye4GrV4eogEzXnDFDDVzBtAWYWZ3OUCuycqWaJiWvAtK5fXxbkjBWrP/KrM8
58JY7H3vTPajFqdyvqZzRaQvQo5qIRGgEs+Zj+IhqBBiXDcoTPSdS1gflwKf3ByCBXW72lUiTz8W
9qymkHOTqo76PEpN1Xrb9+Z8mMyJNrRpNPG1V1bmU4vKIgnGoXw2u6p5Un1D1mlW03tEUYlQKhlZ
8qV6TrRJx0vdzVqoUXlcqQF7T0ff5XOdDNqFynmoI5UV7od+6JtTb7d4PZRbXNIXcI9arHuPdIwz
l2WQOK/SWM0dVNTublSLcVF0TW+E+QjblmpNr5DO1LR43K7zjh3BgU60+hqFU0Xa16G2jbG8wy2b
RYrmVqRY6lbYmvawo3wR53ppUrSBk3hK42V+8uNeBLIbdKyTdrGrPJCJyIrJD7at/sGj3D8IKxav
DQr0J52/YgfazBeH5P8Jz413NTPkP4B35anzhhcEyv2NHHQCNL2+0QXPwXrjJ1pBRSOs6sB5oGqu
GZ0ZEXN+poumXU6toT7lNDsib+ai0oJgAdWaiuaRWG7rPk9NqwotuvoXEh4EozCUloVpflkGuv+K
jAj6QeqVA4o4zYgZOC6mJ260TSXvlNU1lv2hJ1+AXb4DHYk2SbX4nxEJzIQ/tswaGDg2H6wFKc1y
mAy8GkZkNvpMCqc+pFW+XiDkXvqHOJsn+4tdW01xzBuv6q0wBu3Qa5E32tak2LwK1CzMtNBH5L7I
HD1CeCdWykZPX7JQFY7S54thmeliBo4xE1Fu1ZP32alJCO+DVhblDAXDtVPdhphbo1OItMVJEgQt
Fhor5MiU8aiqFrzQPDTI2C0bKWgqm696qy1uBxVKR6i36+S0FGB/1ywpUAvJJN5E5KzBljFIQpCR
3t6OkE65wmTm7Cj12HigOfKIQazHvQ/LUDbn1zmRbUMTdROEf7EDRQb64XUo1lEsAf+KzBbmuhYl
WbCCsGjHI4hRO/dDOtbbJ7GcRPdLABrz6LafBi1ZDTvIYq/gz9DCu8581vqOC/MZWkhcOuEMYdwd
9/88dPw1H4BxCuK8DfbDVNWH8vXLGLfWuXPks/S/6Dkukj+n3oZT2IyflFklqD0nb6yrUK8sZbiB
q0qMSAGhOpzCPUgJ9yF/H3T98/v6edrLTBLokINdFYYzw0NmRT8PQzN7MVySa923opHboKX6Lvyo
Ch+y3UFrGJf9ZlD580x+e0VH6Hwbm3eYke+GGPjRA0jT0Ot1/BJfq++vOH5X1Zh2TegLF/XUIsOv
H/VZw/KR5Qwrv/8U/4rX8LGp+O+vsKqfIFf/NfjV4WuzYaO6X/+p/w+5V2Qg/7A2/kJzuPvf/2vg
Gv0TKuv9r3wHOdj2Hx5z7E1UBk8SGxDezu8cB/6EwGd0RESL8rDjZvtP9JVm6H+8c+22qbSB4mdj
4TJIfmdfGUAeEE8TX2Thn0KAYf4rmMPP68qDLWw5SH2wzOLq24gBP68rw8MZk9PBjmq3SLVrdyrA
tno4XLRonHXH3aN94xS1SKSLEc/6lMqxsWjTWSD0omNUOytzgdjP14M2NnQr4rVGICpmQ5vQgfR5
eXKFJvHfsTNahEjR+wBD4JVuhGzLoXGmUuOmVtxVoyHlbAwssaRdICpXcVFj2BuiZDXveopRFVkK
ZWPYlX7nRNk0dAwLJ5PII1M+dYPTfEm0zH0FstK8vf+m/2rx/3cDtsEI+aeFe/5aL2hOvrPfNsDb
+///+6q1xB8+vy27jUHvBDQpq+b7qjVN/oRz2KfDSDjMe+bkn8A2GG9s0xurm7+HgMxkqf/HorX+
YMwHDINJktgog5b/bxat+Nnn5OI+x7gPRg7nMSIYmNE/L9o41TKYYOLVnutYGE9Qp2YnC0yYDdOT
PwOgvaM0mrQLbRzyr/6yUMHXpJxql3GjxWQmWN6q+Qc6jwNpL0Us+n+ZyP3+Bj2H7wJvhs7zxVfx
425tJGRjxcXwNqeOaHamho2GQQA5snRhB+jWP/xwf2Oz+1ma4wnB5sGpjhRIcFj+5TQa11kpa6Dd
Tx8ziaxuLR8lSsXbf/8qJmRhGzI7vt9fYct0IbYpbZ0HydLyrVV5d1HW7vgb7eF2cv5fNc73z4K3
Ff8ZJx4Vg/HzN+fpDYYbg6amxAW1H+WkXzMHHY61Yydndih/B7Xqq9Uly28+3s9H+p8vDFEHpSGO
UkiFP78wsuOxo2lCQ35KysMilulCdVqxF4v6HZ11K1r+8hnR1aGthAtm6L8s37WeJfEGisatIC57
6MlRTdf2BbDaN91EZPHPv9tfPhiwEZ5tNngkjXhSf6lV/CqD2KMzTi+W5FNvtfrOs7qviyN+Bwnf
3vZPH4vKhJewXJyHArbL9kZ+wBTkelFQzXM1RpqmRWtl6IGT+QJmP5kVWBCI01Lx8ps42r+sfW/L
5gYbIkAPsB9sW8UPLxpbaODmMkOFNIHw2K2THL6JgTb7b77Fv30dhxdyhcX/9F/0fSMeRN/JeZ3V
SpsnO2aSm2Qyf/3n3+ovJEpUfdDMaaLyH3SvvyZC2jlmoZ4RcGDl3NJhMpcB5lH6fUnxkbvSVckE
BcHooVNx2LbqyHI5Qqsmi6O5WvyhCoSi8+ysN//8vv7u0wsGFEiKUeZZ7i9riGKzbpgQYYRf7fpC
gFQIihF+2D+/yt+sVCAqNvkvfHLus7/8lvqaVx7NniyoJkXMg04HzArsrpPQsc2F6cE/v9xfHkO+
a8MyHBAK23FCIfXT0qHdVWheTp9LyxONKADvM72bc+eBLwcV8Js9+u9fDJsYWC8yjH8NMLYb5oJW
y4tN5IUfCfrob0XWWE6AOtXYxUbb/m4p/fVxNHgKhWtyUHJl+BXTFTNkUfhVs2D0p/Y6R93TCY9B
+zSFhekEOgVb/5T5C+181HixXKEwLqE7Yjkse61DqMO7Xer8kZGo+s1X/9f1ZKDwtQ3cyvBbhb/9
+Q9PLVfSd6ZFGgzJQLzXZm01mPz+Blnz1/XEq2DBp4XIqeXrv/zAAlsrek83ZeSiO8t5ltxmyZ4q
4+mQxFn+29SO7VT/eQPk9ZwN1oLrn9/5lw0QTS5aUq6FgdRVV51G4HyMjNe0+GapxpqYFSbJU07e
S07/qEu8XWt62idyPiwvUoDCfpPd8XdfsokVnIJLZy7zTm754UumQ5cgJOHjcy2lVJ6AH89HSICJ
8f/wa/74Qr+cZ01Ow3yCJhUAUi+PDWXCThDl95vd4RehPFsCbQBOZ649hu4YXH9+XjQEnLYNBiA6
nhry/J4ZK71YZGvfVG3qc4CrzXmc5nzIjhsLc7mw+hwsr49LOvnNB/67hWX6sA1QY2771C8/dCNK
d8l6tsPC1daIppy/ZyTeM5EateM/b1Kmbvy6qrYDgZ9PQHPjEvlrC0TvTK3OTYaLNSY4QgjESN/Z
Un4HlHKqEz0aMnIl0B5XThA3HWIF3IJc2XAGCNSAmNQesiquNS8AjDTSMaTltDIiaLTRa14p9Vvm
IWmCyBfT7RBvLpvUnANKrwSEcL7CYO3lMoiTW+Gs5saXGVrY0WwrbrUJqwSis3LR79I54wzaACWq
gjyyxvVB57a2pR15CEUjsdhrH8WNvl7TAE6YduW8p1BbR9Xj8B/afjfOTj9GMBhMmKe+poUSHjFz
mMTvIy6kiXM2GWolkSeqPuUt9PjdST4yiaGv6gZRi7mYY4hclOtsTxOwQkPnqfbEI29/pjYyq8tC
ERZ2qBBM07tvq00yYpmIghwIDm46hCkZ0Ok29U7AAMRXuOXdpLxNtXFR/llvEkvlzzmdTAQQU5kW
OG3HtBp967j4uNDTMFXKW7zI0xK1uTnj/sVCdnojqzK7dT3pEhpCL3qMckW/K2wzSy5RUYr1vvAx
3x/0XOqkocu6+IyOo3pTSpMMVcHbywgjKoFAI9Obm2J14+esygWFwNDESTDw4MGoZSTjXQja78XO
m1XGHXk26SVbkz+mJyc2s+dRc3R1BrCGvjJc8Nujb6AkVE/6ZCE/zZNSe+7MkqBeOqN56VScHrbG
F5ySMRxPqJEwFMaadZP4We2e2kqh5CtrKi7m8HOORseLS+aUZSPRyfVMgExhJi8tactLgFIZQ3BT
aEza/KTM5Dkd5fJo2ZU37OPWogU8zLF1TNoMMERiNhVaXdEwu6MTXgk9kBg1CZzyHDr5eTrMd3gP
iKbQQNR8yL3Wv60Y/9h7LKNr0XPSJjM99MmQZYO/T2bzVe426IKQl2oKdnIO86njhUs68ofKndSn
ZBB+FdLRlbegvkctXExHXXad5TM+YjdwP9bmOut3U5WrDpkZHYuDtMRa+oFPcFf9OKNXiKRIev2+
wCuvdh50FzDB+B3d5GRZjUZ8Rj06nZZd5Jxa2QWXm9o5VhpjhnB6xyUjINFvXEbhr9M7TrmZM9DK
9ViCWS600rtOBfnFfKINxJzQi81DTgEAzd07rNleJpi82QLD2V5KcM5F2qFMKt8xz/M78jk3cgQW
uN1W8ADvWGj2BxDR6BdrzABIjQcS6FYX8mtdz4yl3vHSmbCMKWDOzVc3tBuC2jBnPJPyHU3teD2Y
aqPz1sv8HV4NOgGQ9fgOtcZU2X3gWgfqWr5jr/M/EdibyZ4IhfLSeYdk93ViySh+B2h3tTkhwngH
a0M+ArLtvAO3q429TciX/akE3IHyYmNzZ8mG6R5rmRcI0aB3p9MG8i7eod7IRgF89xvru33HfoMX
cYyDk1i1f25UY5snTyH42REyUam9QpYJyJ0R0ufxnTGO5opTB95bqxFBq+dfUs8vx0O1pPrR4AJS
7yQ0XtQfzGhx51sbyxzfd9vuKQhcJ2QIgkjd5YGm5w5+Mg28vKvMUAItve5EYz2V/pB/a3on9sKp
GwgpSEDRmySQi+qp8PW1CqbKkGkIQo9dwgRllO6GaWOzF3E8o+zrm6o/NGlh3yUDirCwhNBhh84q
821+nDdmOL6T3+t3CnxPlLIhQuYgrXUwvsPiGR0rse8KpavdMJY5ftJpzj6QdyaSMOE5W4vHyfET
rzhS/1PP7lri9WSBJ8A1h77/6uaxrZ6rVNp9G4hRCSTj9qJ4wgbK+uFmHhPjAsNag2k4pztPhmYN
HN1uCwIlG4Lt2HHKednRbdXRYyryWhnp0+SfCNjjTjIl1sE3Fr1ov5eJ/6q5919rW/93awEiJ/ih
2vhL7/r+ZXjL/sf/VC+v2cuPncD3v/af/WvMbJhFoDG919L0FP/sBFp/8OgKnIs0qZF9briyPzuB
pvEHbQ2TXBaPNs5WIf1nJ1A4f2yuQtoRcIrAr/6r5rXzS23k4uL3KIu4RdD6Avf4a58twSNVdsLS
AGSLRjvESVJ9BR4ywVNRrn2abcG+zSiV6wVN9ylAjL08rivzyosx11qUUOC2vilgwPdJ4lfm3qBo
PA6ekR+MFAt5oDE2DTJ34ozN/KQ9SgstYpdDfgkMnvk3u07aC6/THurVQ5Th6fVZVEuvhyY4mE9Z
3rrIIzPtLcZze+dSOOwn7mUhl5ZnrgtEgFakfPveMJVHUJNmh+6xSF4YpTrP5BMp5tVueecJrmGw
SIoCratFzIDts1/SBEcP6VkKLYhhf0v62mc0Rxxa1A61dWOjMQ9NrbNCGZvTLRexHKneALY+NONm
PHTWOKDd9VPrsHR9D298BhcTiX6t8guJlt86IyJwzVNRlPggPJgO96ShGOOBbXnBaYMMrb9Kizk7
MO4yrnJNFoidatd+0ns3mx8M5PX1xcree3azrvsap055sNJyC8f00hlsotGWD3PaoKxYhI8gFQ1e
m0zHum7ZqYu2KRCUMVkbSswOXYs5CyRdXDntwfNWi5CM1VsSG9GkbCkorBHl7PhtSpkBiy0/wpMA
Ed/l10L7Kny4QzdGi0fF8fnBEsNno4mHhjiJippN6qhWbI/E5WRFDgqCF9R8GrK8NSQtUYKGqSgI
rxK1L65yz6vbYB0HlUX6YMVJiPxkeJsID+cNs4KuytzuFB78AYnpiDTMu0T6bBQId8cx3mlidj6B
oUeh0zleO0YtyRpAGyfPfxkGexVBYxf+2VWj3V/KsreIjZoVCi8geH2l78d54DwqAbKGw4DP5KoH
Lj3eORRQLK2KuwT8/nTZ2WuMvKIZ1Oh/Ih7B++i1RXPN0Dwd9jqSz1umuBDORI7V6AK/muoeJ81z
HuPVz99S7BBIVBqwozNcXqiAbMcB1UCZhMgc/Smcm8q+8SDhFlSsWoX1r62K9KGb3GLBIOIRfDW5
9fTFUXZBwxjNNCRPfPlfkMyg9XCl0afn2JjXKRRS2WvYwy/zT+VUrE89ndqrlkInOa/GtBl8QGQB
b5gzvFCq1tYh0rgPffAAE83HUQJdXD2QfCRcLepWVoPxYDOk5bzO2uWZQF5ee6xxJYUdWUOkhlTw
E8FxiJPwxiVAAeRtlrjR/NhmS9yFI72jB5glRr5rsQFcqGaZ9GjzNcQh4cLtvFthP6wvukeraqfM
leM/dZdEntK8aLsj8aNIlXqYzdu9rZcfYKXrbTSvWrF+rFOZ0vVYWIvBJFphfaiwqaFBY1DxRmHK
+a2VnNeRMSn5cQBHix4aMOoaqgEjFsYR/J471ETjPhOGRsO18v1qhw+PxBo01OmLLCqsL2JKP9Bn
Ga09WR7FczyYzOqZhFhaF07C4EeJUZSeE2nx+JMkbH1FYmTeIF43Tr6N5Irg4zb/5noz9SCx2rjW
ek5gFKNrqpNk/H/YO6/luJktS79L30MBlzARE3MBoByLVqKReIOQI7xN+KfvD9Tp/sWihhydy5m+
OaHzy4CFSiR27r3WtxQSw8/mibPJHKmtFUzSLvaF2tcVZ+KovEdKoH8mmCYqvG5xqgdSmsUX8G0d
/IDWSqJAK+cRD5MIUaGONnYw5GEJCkT+dhRvEDcQc4wLINvOjdnT/jfqkIjmqLlaest9UNhYifFl
Fuhs446I9Mqu3WTrrKUpE3nqeg7IODBhWTULRwCYsmWxbYou4aiYlHnpz6ESGdvOHCrK644iD2Jt
FdkHpH1Qs4ClmDkHNkV3yo7MxtXUtjPAMYccrBSgKdtuaLFogahWByrucdZazcP7AbzOV1R1sM6h
TeFAZPtgqk8hHsnxEfuvu0kwI1qJ3+uQOMADFWlVo29ArT8rYX1tj7qRoWZuRNFgfvbGhnsqeUhG
eIqXITKRkmOQSvJkfdu0uuSsBcM9Vghx0UD1JJA+8ejhvJOYxjgETdhdBbzMQyqgv9MeEJp2jmoZ
WOwm6TX+3U0cDepYbWdTEtkBACcOdFHYc+rlGcagnWPmC9pLte1DewgiyBe4usCOGOORQLSwaT1E
y9aUXcOVCR1QgqaLXSyVmvJdxEbRe+0YTc25SR+DNJpSexQj9tdPM1NfGQgH5FoQoeX+lDSuXflW
3Ksc3woxkw8UFl17kzpV1J+HjNHHPcjuZd6LScqnXJTyVpncbtp08GIx/bV18RNhdR5tQ80iopOj
WYPZxpj0xzqP4+VWGUciDiMLzpg3KHomdoWE1HelZwbn0cjUW4TYkxo6PBYxClonQaTJV5Azg0Mb
I/Vu12AI5s7wDDKFltS24vNQiJp2EAFGC5nWC84nry+i1fOLFF9uSWYiRtmHyYJdJkrZjqH9ddbB
WKAPncdqHx0wyrbj+Vj0qthgrhrEslPLJDcvU6uZ9OsFA4LhT3kbZ9tnrfNNOkWaEeg4Nh8jadg1
Zr6ldn2j5WxxSaGe7ZEyO1cdn8i9JxOnotfCW0Jc5nk4mGe5OvCGylosvLHH+UQtr7pMG2ckkKq4
UlEDNP7Sd0UH04Ee6HepobPkxNCPX0C9REheMINcChh7n0hhwMcNP1/67ZysDBdTTwsaTRqemkdQ
XzFBKy5n38fK7pPPudZh66bFQUrRnE6LdUAu2iQ3yLnLTxoUAzSCmLZn1QeLmutn7BxIlfPGGsms
iUA+PZkVHwrVEzawTZUWQxxIgp8xF7L6ZXhsc4bRmBPHfNkChJKZ34VyHAo/4YlIJj9v6MmcRSYH
uTpHfL/B57aQmMRanK+HYoqjR2Zy+WNqTcLwl9TiB00Lmn5en5fI+CtK3uRAq0mKWxoioqYRJ4h5
3FIb0porcNhsa5Bm4TlkRWv5qDnEyt8mnBZTJJuVa68CiEZ/LPW4l9fFLMprUIf2Y5qbKh5DmenG
ru8Slkqp6XW7EURYDYiAiaDhti0jNE2DfInhsU+ZarA74M3fzo7bD/u4VXKOerQl0dSq0eyQO2bk
n+n8UOCsnHqxM8h9iQ+dU6MGdKyaV4G10Fiygdd0fESjgc/I0MVth40RCcaGiTKbW+qu+ELD4P5A
5HV6pcN5unUqZ54J1aE/uuma0Zh9aQEc3nWMTG/UinoYv6vKv+8Mq4YzN3Hlz5nbPqhuRxqXGfd9
H8yjsJVNvmRWdpWJusuuNE2EOq7a0t0v2EXk2ezmWO0R95GAmqv9WShV52uIhXPwFdE4jxg9+jEo
WDTWJ2WQRRaoIY4vb4aftqWczZ8suMJ7zK/0qogJkk+VKqa7uh+0HZnadrzPdfSGTJ/GGbmLZIkm
NlunxUc4RCgyN0OYqDeQLfurVtHkDztOUHNqaoJlbK0daWLCqWPVG+bKIEdd4CljzKp3IjI4Alkl
hHRLF+rBxlLKhd7hsISRtSWWwTwusYl215ODEf8osqIRW5FnofR0E1riStmQ7qEZDAtwZpYeqw5i
MVpllWipbKmcwR8zdfoq2gb1POmeqzCZejH2aBFZBXU1UMpz+mXxhUInGOeabLHaSlGovBqq3r6m
Sne/FsSEbeGxsiQ6I0ykN+tgtHyD5gFqiTYZCLMa7X6/YIG4toaejWdGm7Nn0MXIsYhDy93YXTt9
y3BHVIdiEGx9Ept6s3UrLNieKsYe5ezUa0AmAC5WXjOxsb/TlufE+dv8xUa+RFXInAOdlQrMw1nn
M78NPKqWtzysg9KfiG4jGW8R0ae0DFcmRpzTTLFobg1UqtfYLar9wov9b1OY+QlIK9Q4QCOrsvRX
I4oMoH2WsFHWEIQupVKYW+Kk5NNvp/TrXxOl38NlTlWRzx/UQLOFfMw0kY+djGOXfD2MjAqakmmp
ZWA3sqj9nmH7uT6NeKJdhWgzlFgTd4Faisdaayxj8WNYK7doyuL6ndnMy1HTeueZ+nMAdwRcLBsB
xcs736WE++QmbjMyvswt0erpvgzn6Obtz/2nq8B2XlMkeW7U06tkWlyh+aaGB1m0HDiemBQaYfmX
2e3M7ZhIrjBy9E0WmZUvP4uYHA5veDbpDXB6ZhvV8ToPZBndpTPuwXfmwq8/06olFdw+OiUEn5xc
DeZYaHXhGmFOyASRfMKcNmpYD/KdZ+Pl/Hn9hhyQGcgMGQYjLjhVrA61SlhEw7MRhuWQbmmDUzXC
Iew91ajLTWZ0Sfirr/YiCvX3Zbr+6P+MQ58vifgJEd8aSb5OsF7eSDAdLi84WJWOVconxhHGNaOl
4UiAinWrLmPxnU1/wozGOn1nPb6cfXPpda/VdHpQmoPO5pSplZnapAsNGX9muitxgUPF00TQDrvA
pLJ7dWgupwCq+vIepf/laPD5yuaaqcZtFjjsTqd1UHVr15qRe0Urqxl8hFBoFcmiTzA0pvrj20/E
yUz0+XICfRnfJzRwXCwnD55eJzUNcofaBkn4ejwj68NP83m+E0NBmcX17ZtQxOLegelW7kRrh5dJ
nSWf3/5BXi0vEyMMzHFkGzqqwVP11CzRZ4MdLfy0Q7bnwUTnCKG11FK+2mR4BgFVv7um//AtW+zz
BtMNtkKiBF4usCQ0igWzMNtgJ8R9gcQi0nzm+gIYUqkO0Y5u9QLlPGvdqHhHp/bqe0aAqwIEdNfn
iQf35MYDJ1zPwDEg1sEOj6pY4opDoSOfotjkCPNXd5eABIH4W7VQXKKBR3z58oPO0lrjLJnY5ZxP
j30/IHHHef4lZ1ARtA6dwXcueLIrrRfk5cVWi46BT3h6wdpNOwzxVeJXnU0/NBUDRtl39/OTRUPb
GJEfz+jaDkYu+mqndRJoOqiK/C4rcMe6qRYspoxtH2t1urfU6b0X58mC+XXB9XIsVqhdp5stGboD
GPQaOwfjosecA+vDxOZHx0QEfUQfCIoCD+rbX97JSuGi0PQ4caAbM6lNTncEKWwAHHMd0Ywdf4S0
YHy36n/kujW986X94UJCR1vLg4ioBj33y1UCTVyr9RYf88xjQShNNPs5CHAv1dH1/PVnQueCHI4M
QGTtp/FyozrOasIhwJvCmpjb9UPllKfQAPnV25fSXuofeLp5WyGkxVJEt3Xd1V9+rDy0oNIY+Mxr
g0+k1Wnp0PAcu+EiJaIlPQuJjbsxKglJFR7X4mnoDMjVnYol3A0mnNkLhsb5uHn7x3p9s02kY6Zg
2aJsfsX7Kzvs66lMaBEvHOtCtSXBw+nTjbv+6u8vhXiT+8yHR5R9cgNIyoqnMo5iX2uGO5s8kKHo
71R+/feXoXjl3YVkCCXnyfJJk9SsYd5Efgd/laNnnm9AeJgMttv837h5DmMgdEmsVBbRy6806VXb
GTInYtjJSDROFhx7FD5+sv7q7U/1+pGHnsUIio0aiSar6eWlaLCQoaszwqTKSvd0m3m+p6EHRZax
xzDfiC6EUg7f377qyUmENUv5z8uBrEwWiH36ZhrKTAFVRB41O5xb+SpnzctR9P2VK1fibxyPD0uC
QoSsQ+KwnaZ4p1L+w+okpgnepIV+hxfHyXfJYXl0GsVY3/9DrV/baq4/VgioOr8gvuy919Prqz3r
8TEo4XHhuieFXlHkde/aDRTQdr4DIEjj2+ru/i/2gtcXYtRnU1mZTA7xwJx8mVo6OpBaZhqdy/T8
JDA4+7eeBLxdaBPXctyB8Xdy97oaxYUl4Do21jIECd/RfTP1A2MrfvX2QvnDJ6IuN5Gfru62VyXM
2HUOYO6aWyfTs/XZLtTk7N95tlkIBPGsfiN27FNVfS4EFXDDnBRQUHWk3/qjMMzyCBTxx9uf51Xh
YNnU25SBrDnKo1N0rMCZ0aYd7Y7UJKfEFOMQvP9p/nAR20W5iZICYOeri6zog6RCaOTlRgmkGCr0
E0+Uuf3rj4Jynq3dVdmicD283DlAqDRMgiaS2wcjuuH9Uh6brn/vTPt6Adjr/SItkHqSX66//1vP
gvo2Scx41dIAlTYCk8827HoTSWXgkiMQvfM2/ePlVvsMp3SXIf3J5cJZlqE90yrVq3G+yyENHoiC
Dy+RJ02bt+/fny6FHYBKksM0EOmTh9VollljNIBPs8jCKcjdpDqqKLMOFSR+23v7Yq+WBO0HfDA4
4hBQvj5r4kYhfNtyIRBDZNgqnP/wibD4/vIqVI0mYgg2BtaDOGXgKkvWDiaX8ZJ1uUk6rkE9O399
47gKN43u3/o65p31ckn0dYpKj2BBL+LQPu57fAIDp/TCxrtvm8077Y5XRThXQ8TBJkTBT+l4stlN
vSEdK2pC5hlZcm/gnvYNFfbzrA3M21Mr+itVMi9grufq0MwpZUzqupPrqSlCPUbqrvfcUlYI1wLu
6aT7v/6muM6aaYsnjWCgk8UXcrQBTbUy6AmGnI9qMXEcdMKpmd/TAr9aeXxRtIoc6jP6RsjMX35b
c7e0tQnl1NPxKWYM11YqVOoUYNfe/kjPBqvf+incOQf3HOpyOlTsF6frQkbjSKYKzy48vPI4uNl0
kYSh/q1AjXBeS2M1F4x1dVW7DDsV0zTyQItmzCJzq6aOhw4d1hoDEhVWqaEqR6AF/Tn6BkkvuwMn
QTZ2f9l3g3gUlWUofhbn8pIk6+U+Jnam3NH4nO8ss6vqYxP2DKLsJuXkOdpmcsNIm45jB4sC1VoG
mQvwAZOGPfPLhyYcjfRspSJ/kaKb4q2+nrLuprENL+mpS7IbGwH8VqilvBuX2okuZVeEpscY0Lhu
IjyqgUTQcO5OxI7zCovCdGPCSKavjFXt54JuuAB5a45kSLfWtF+iuXIuu0Rqj6mtUO44dk/T5+2v
4w/fO20HjuT07tY+zMk6lrkj0ZrbLhYGalgg4yWDp3fX8eun03l+lzJdpNH7yv8ecjvQwvN6MAlJ
kUQ6TeFl6fbUkKRnXUJYWd5p2p1+LGydHLQQVakU6Lhx1h/ot/dR1Y45LSLc9VWfyafJLcwdtsXo
7O9uHldhI6W/SoeMbvlpAzsFVbYI5B4eWm9K8YQyaxFK8entq5y+gbiKi8aM3iMbAS25kzd4mCcg
X2I1ZHbfV0dotFFNrkjICaCw3j1o/OHGcULjAaX0pxA+LRewJ/dJBejCIyPF9CroQ5uIweWvTeCv
tIr/P7rw11bNfydPvhIyej/L5IUDf/3jvwSMxgdqKvykqPtxzVMf8L39EjCqH3CYUt25No5mgR1z
Nfr/S8Go6R9WizOeAB5wjgJrfMC/vMzWB4xL9OBYv2zHtsAL97//14ueuDz5/7/3yI1n49dvuzqv
QxN/Dg235/cIC/XlA6fPWTgQke2NBNSipRtE65glQsVGA+c669ZWTv3Y+AMOUSvzNGxqDvPIsfqJ
/DvXsD3K6btZrJP7eJSzHRh1W/UMhlZInHTyJKQzk5Z5MJaNGwMYb3SxgVaLbhek/KQgT3S0224S
1iUoHSXeZGO05H6dwygH8dLCIB17hrEX2WgupseFa9tXR/7J/QJRhlnMCF7KA+I4VsdKVCCeIFGQ
Pm7LRI+v00Yht6XuUpR1gxVlqm8rMRNTaavxgx5HWe9Lt7CcM4namAy6Fj+DN3atiDycD1u0RW0e
sO2jtwsnEw9XJIfCq/RVdKZhx3xCCpV+pEE5Wxv+CRNFXKODx4q0KY23jWE2tyaErdprzDa8C2OZ
1F4rgNkxjxZmS2e+lZ90WPJI/aOOeCCzlkoIk7YavyZN20JnhswM0EdVIVg3y5IbQULIzBNi2bbf
DE6/5koCGIdTy7Sv2kypEiGA6PvJuSqYtJg+42wHmVIo0n6LnaT55mY66LQyk/rstdmM7l+p+/q+
awwgWIxI1dpHqBGZ6PeGCtCwDlAyQksvAsUclMWPRqfUfTufw3mjt1LqO92ZocEYlL321p1CpARN
P14kqd7/HNRSz48CNXp3lTQVENqJVC8Gy2SEQfpuBrvbM+vtu60BlSwJylBFssYZb9aZlSNpCxBV
GNaudPrwCb3UpO8m7ujnWQ87cZPgfnmEdDqConYHOnNY3xp7gmAuMybAqW0Q5qt39CSJRuqyLYMY
RK/FQPyb1xHxfS0mOyw3ceWmX1jsEm45IVqm18fDKDxbdsZjNdf2V8RRmthNi9Fcc5gaiEvrLMhq
GDiWEap1jcKsccjjDJBFALofRJ0HqiTJEpFpBrIS+e0CnBL5o42ei5Q3z+htI7wSvei+Sxnln1Rm
6p9KbpDNvz3EdyId+0/9gOEIaUXGyL4qMmbd+TQ5P9JBmg/pWI2Lr/OyRH9Xz/E3VeuVywZAquq7
PTmmnjEME+mvUDU/D4tufM6aFKwP6hlHvVDqydh3WhI+4TaPj+aQRz8YMeofOwFeiyE/vLuxLMNv
nVIaT0let18YyTdnMmnNOwRo5RcVpUKzN4jrhAGFf2veVqJBrkgIw3RGnoQC2oBTWUHq0yoECbrB
Bm1m8kCi3Iyq5ItdWbOy1cNJq7ykxTsUOJFKFmmFkHZCwFC46FVJmCBAVuKf8BwF0LQXWU0PxUBL
UFw2blrvUGA3YCrp2wSpIPkywY2HicswihgjjBV/q2Jn+Gw4SXcHWyT6FPcuYRXE0IJjDJ25/2k9
f9dQ4+VlVIz6NV8vFBCpdQe8BO23NkVaE+iT2X5TUsp3v00AYLE2DMxX7agoIIukLX5GswFDMm4r
nnAMZoijsyHRHjuj6o6dLpuMRAgTCi30tZAgSCOy3W2mCWLZUDb0t4lKyekz8TXC8xIUtOPJZhnc
QEtTq/XZsyZuntJ185VD1EexbCf2hXzTa2bKjGuQdpJcl8I0dkpaZVdStTCY2bmcm+0Yy/abyojA
8tAKSTNQqjRrQXVHxYXbE5t6LiP+8dbE3+2PVqmlH5HBVdqW4Oah3qHdUPoDp2m2R9g/wIpRnwNI
8BEoZ9MGwd7QBB1n1W0L7j/bQJS17gqthqPgD6lmNXfO0hRqYNlOfCBLNSZwUiL73tWJ48S7Ys2i
A+Sqa/P32XX0L0bTqvVGz9ne9qto6xo0N0TPzCkkg5lOwfXNwaC/wmuGzCSTAxpMEpUBEJeK3jDo
AxHzNYpUvdwsgoBvfhMYoscLnMzcaMxqsN7gYqnhw3tk7uE1S52HJdS14mm05xhYn4C0vMCd0s71
GMHac2XwVxXU/5tuD+YxbxVJF19R6nRJL3+3ejz/nV+VkmV8WLUVJPw4DFU1tEf/VSkJ64OgI6Gv
LmJXY9zBafpfhZKiqR9WzQtnBVpK9jr8/e9KacUY0WFaWxm06gTFuPibUulE9YKVxIUciqqHgowL
aeLkpL2kGPWyzJ78MrO1M7ju051F0FoclP1U+Es38n6VDRbEputQHFdL+pVBlf3UkLXwzilpPTn8
U7Q9/ygahzE+FWIKGu0nbbTSndHt2iDUdMjWe3zuS2ArSb+3awhufkFD74bxRvi9mQCn/val/UH8
8/JEiMcF9QYdG5pqprrqf066QxytlVEaSxUwOL13OoiHYTn9TCee/4jH7+2LvTzUPF9MYPKhPIaU
QBvl5GI1glahZID2c0D+wRz3XwG3Zrt/5yLOMyeLNeacXCQeyjbKhVIHOlKGA7sjh0GEVp/evsq6
On7/yuh+r3lSdLj4KHSPT1ZPDfuzwqfaYXKsboRCbtEUNbeuvfyMtAWjYH1wqEfy1n2nDWrycJxe
mFbeCn1YT4eAbV4W+BXxjwgPrT7IRcXLqm+Sct5mzGceoOmZ3TYk/lf1Mb19NcJluZiUyr1FTJsZ
XjNUYRH0acGIVTS4P41mdO7mWQGKVRfu9JAY5DSgO8SlBJUUmL9XNPpgBi4yZN6Kk3HbSbzhMTGn
VPFkG60cwyw8NOW8XM5IQ/SD3i/w+XVd6rz5WwWE3kDstHtwZYv902hNimkQMso9HvT7llsW7Y22
X08iXW9rG5EKTKgGYkyXxDq6O3+7APmiV86UyxSNGu95T/i9HUEhrmRD1AdFKbMLfP/9pk3c97rH
r54pOmouhRX6QU52IJRefkVdMslC6zSib9WuCRh46h7E4ck3SQLbUruV/ttr8eVQksfKXtV7zI6Z
gDLXXvFuvzdZLKWokdgDd0RTxzfXE98xWo0ZRHWqehSpArc8VNO3L/qHD4kSgcGMLmiM0sB+eVHX
jW3kYSDP7ay/ljg3912M14JW7HW5Zhu8fbVXO8f6GkEBRUuUHZsWz8urqTDcq6hyeuKp4IeHkzps
IhNv9ttXOREHcCddkCp8d+zBJi8t6/SbQ/GQjGxcQWKn872VLvQxS6fOSG6vEgxPQ33elgNdusQN
XS2oFBXVMD4U+9aaB3GVSJRVvz75/xQY/7Gio95owvRtX/5Ifq8u1r/wrzYMREN23WcCHAoDdBz/
VVzo7geVsoNW4Ao6XIeu/xQXdGH4b/z2uoJWohy/9w9SDkmEAWpRR4Bhqihf/qa4YC7Pgvzn/SDQ
l6gUFczM+V8dRdm6oH/badK2TxSkkPczGbA3shGbAi4vfvtEPZtg9cZzbp7FCFtxbKFeHr8Yzg5e
rm/o07bvso0lPg3Gp8kg/MjJAjoJLnlVM/xi/sKg4xz52C2f6nnaqm1xVhWMEsNzRLq9Z+HjeDCi
M0P/qClf887a0+7dGK3VBQi9lPtK+1EPWtAtx0bfl7bhC/lNadojkOLsQGZxHtgahLIqVbstlAQv
1rqN7aR+iJ/fsJyfIczeUhs9p5eJnzlGBamBmGi/deHiRFdpbrgcIpAimBhRCzzj5PI47UexfEyM
RPFqiyNbVHpgqM+aQSFBiw2L15gYGp0gesTGRbeGydPFVzUaRC07WJwMu7BtiIHogcsXWEUByQr1
2GCoDYfHwR7aAJYJzilXCWIr+kG3NCixTY7mRQX6vWwP6zCj5RBBnhB+w8Xoz+TAzy/7TRoLXyuj
AIM/7hrbjxXYTYkT9Cj2VX3ejN2TUsWBUzz1MZldS7Wr2jvH/RHDPFqshmP14n4cTO2SE6fqSaCb
Oxmimcz6C1oPd8tkWXvsFak3qU60BYnruQSxCRMAQB//jOUIoNIKCgGzObPT+3Rstg2K+bJM95A/
YM3PhNHwHm0u1ISjaJJGZ0pBNOTXbBKfLYuunKsrX5biG/T7QLEvRgTzw5gZG6Pu6FRo+rewX8od
ntv+yH4uL/sFv0cp7numgGihfJdhRyza1R3mx5FQbxuSCuwovNfo8mmJ0DexeLCSZVfJ8bLo6bp5
po2LQizXbrfEuwQARaUl3PxDHimEFUTiOJkTWM4mNy6MwdzMw7g1R5O+27Sh7XistB7XUv+zCXNW
dNWeTVZJ3lN9MFiknOSftDTzXKfY4fryaa9vNTZfpNkaB2eB+yxagK2EzoWVp2djRt8AG58dZmbu
Z62yU+yeihmIhatGO22YfWXmQFs6e7tXN3zLPs7ijZaPwQTNJ+6VYHTSYMluevqGHpMpb0Ln6zhg
d2tno5vJVUiWDl7CbUE0Gm8NX3U+MaDDGzbqgAzcQJEXjJEPAOkwbIu9DmvBswmhG0w/Nah0k20p
v8vqVtqbWL0P4wkvxnSYw3xTmcBXNFeWB+oIKFoLmULKkRRMD3A/oWOPUw0so7zpRX3A4MU6VTeM
pesrowCKU8bzflLHj/0kdtoCtrrWmHm1nmEmhKqUPdhtyCLVQ5goZ4QJEMVCuh5pNvRL5JbkibRr
+RO9J3iUZDpt7PFJWR4S9bNOP2TNLLsZ8b7UVYyTtB+3ukIj49CJj5lEO1YUJmaY/kYjm1NVi63e
nU3m+AlwzGGRNxUPfwKIJ7DS8jydin0CvGF1xQ3RJrFCjIqIYRZs1XP2rbOZqo6E+oQkeukJws2Y
xz3FzVa3Xp0p11X2xYr1pzBK6GOC+BpupzD5/Bz+5ywlq+pbaY++PbJEjCpoqRnn6VtXw10JgZjH
PGnwzPwGCGyo3xUjcG0e8xoeOVFJ/rT8DJWnMqu8ISclXHwcIHmQQJimIVvE5SAS97gY2md6CCxt
8k+06Ju2suNyeVdZogoaAkQ405wXovNQD5J/6pPdAvB+js8cc7xuMQCGLJeiI1JdiUuY0nG6H0xz
m88ICmAzT9s4ZANcQq+ncdEN3JrsplseXOerS3jgOHKH43JbaeqGdeduInXYNcyi+eGh8fpKk4X4
eoYnu10wtynny/RJjQ9xt8NL7tyYRn1LTloQR+2X2rQhcCv7TCO5oypKi/BGUDoerILl3IHAG+AS
umyJfrwkDrIhcD3Jv0kRXyu6KD3bba7twn0ceGqTsrtBoUqpbqkAfvSPax7MYzsmoMiwtJ8Tc71p
VsU0+ZMe4qiG83N8VRTiRm/J1wQVM/PBkmObZpctrvJHN1VRdmuHsJAX42IFtWitbd0lw2VV4VaD
2pOeZXq/bZZO3TemRghgUmbeEsmPTRFr/tyiTO1UOz80I7IyP5WDODdIdHmw2kTuIsD8d0ZJWFHC
S3Z1Yvwk4Ud/0FSZ7dvJkh4MHdMXlZ59bsu5BFBcnzH1n4KoDIMOM8pmkDLcSRyVmA+1rVkNe7Nx
vpMwEB0VyAAHxju1n45uEtLo7s/Qcfd3mPI7cngXMpSwhftVgvA56Ri/xoPzENPMQvgB599N7uVI
tJvGy9+1gSvkLk9kfNFM2l2ohBsaGfjBcRKXjKXvAdCC0jeJK7GiXQZTH3DBeMgXPUhV84G2WMhk
QZ/q7dQdo6h+MtXJ8exKLb9pDTGXERN7fKhWr/ly5Sz7LKzFyyqVaSb2dzgL4Vk29MfZjPeTuzx0
hHph/fmedJkT8AnMrY7pcRbWwbXrg9Y5SSBLvmC7pw1bJhskUJlvAHlCIpkn2ygmXaWJHwg1+lwJ
/aHW6w0kCmJHy+EQF811UbdbRAMPRBruwF3FgaVPbUC0ubONymZfRVeQtwIicHbSXtbXCzMBzoiW
aMbYNxVlD5DUi1Ms50midPsFOtuw9MduspwnsF/tMa8xBatVV97XoeJs5xn1UCOksaHBjlF8Razz
Xu0SsmBJBetuOsWog8KU5lVu2wDwsyQWgBm6sL8F+A8ZAqDDowWZlPiDsm01nwzPmRgVWD1WRdVQ
6xGcKfyQ9aEG9QFQYrZ9q0c3WYYmBVGSSrhmmb1rzdm8cVoCjLwabNN9WFtmfLA6s8ZiYVSzJ42U
l/88GMke7RYOvbHcgSCC46HnkZ2zhRKxQSs0TGmLcs4/sxVGY3wTxI54vcyKs6zhOcJRp9hHnmp5
ldF1+2ISYkgWWtGdM+iberYwKR5LNa7sAFJX8o3WXLu1MG5+rlgMGyKLOhVIQKhF2x4knYoCy7TP
nKHLz83epIubZt2BPVEAzWBukC1YtL1Ot3mLQm4oQBQcO1CFN/rIiwM3Z3mhdGvOs/m9dW8zezwK
yot7IqnmA0Lsejtn4Oaq2DLIrg5HQunj6YvJT39pxbyQxjQ0iHJx7Y0jpXUDe865cOVU3fCjhAfo
rR9tHMl44AW7VNreZ8BADqmbOx7RiSZzIm1evvejTga0Zh/qUOSBWzjhNS9jdStBIZELaITUg+ox
qw3lsteq8luZqOV9bFfVuRg7i0cvxVJKmNWBfArACpWse/yNMAZo39/RvB/Pk7rZkXGFTs3YQNkq
tqlhk6AjnOaM0V8bKCK7i/L2gczEcOdi3+SRVCI/bTdSpNqjXS/VWZQ/0ynEfItUrPpa0NG8Z1oY
bqoqG/dSpVLOtVgGYT+HW312rDuyJ+OtMlb63rVCDaTrqGR8XdRWs6PEWzeLbrBFkNHA+O3CbJv+
WBlD+hFZ+3cwd2dt2T2MA0EQzs3SyC9xdNtUy4iBbMjI+qoPY5qQablo9j4U4yGE6HnVhW62Mcfh
NnGA2jQMXHlG3fjcnMxb5hujT77EBZRsDkChk6zTS4+c+eRnM3JoKJNZBUdnn+vN9Kmt6JCsBQm1
4d7OuLm11srzJKJgz5PvhGjWVOjWZ62379NBBY8zddshFdehOcozazDP0+wp57sMiJj5GKayu1ZT
3sRhmhAGlijZhrCLB6HgORYTpW0apceOMOZI72BADu7HHAU52+BxdpcSUdR4AzX/AZDDdWdIedbJ
ntNBk3uRVuo7t5F382B+qdZzi84hJSLIUtNXcsGs+JY1ZhcDNJQATjgHJtecpiC2WSiWe8Z4Kf/E
ZkpR3GoL1jmgKpi8xZZ22X2UTO1FkZj6oetiN722XVkHC+v2ZyriJjDiMDy0imJvCIMjcCWcy2SL
96458JIVeMLI+yE7Ucg1IbS/zJIk3TGOhb5VwL/hyShobZAShLDJJuapylejdhMV7KfxQCwl08UN
QIuFc5RT6Ofz0lU690SScTlOTPryulJJMk7GYIQO8g0RMHfbiM9qjNXyvIMp5y0gIshrH9s90Zhh
v60zsHRHSzLIX/bCqJfPCji9TaMMO2vWfqZqvWt7uEZkyXUrbeQLh+LUw8T3NQKZ54/gGn912/+n
o/IfK7Dq/9xR8eOvP35vp6x/+lc7RQfDv05cHLEq72mB0M34pWrRjA908WiXIBtzaY3wV/41quHv
MIRZBzUmv4tj5Z9miv0Bawk+Tf7batWkG/M3vRT+6oteio0NmIIQJ9LqowVB9fz7v/VSKgLhzEaz
znolaxgPwr4poKkrhOuSx0Px52R6oaheDiIouzXcKr5JQl4wi+PGnBfCJvPjKVvcW1eLhLm3LFlb
26QAAX1c+nJSj1WZNh91e4EcZEWp625Tc8U/5HAdu9lTYQbWW9mWensXa73bkeEGJ4dz6JAmsJzq
SLAzdbn1n+ydyXLkSJZlfyWl9yjBqAC2Nhvnyel0biCkuxOTAlAoJlV8fR2LGjois7tSct0di9xk
BGk0gwFP3733XAABPOexJUeQkofhHJGlJ8EYrEChjHAZGMs8C+ne6WsEJRVyYimSrn0oSqWPLaCb
C1PGPQ5lEBTHxaHDkklCbKaQckJR98C4G25Pd0Y7rXt3oYpnC4181Oy2wqnfMHekzYnOZE+8Ja0s
PsAErTvHjPO6gSPsP5AvH/Yp4NGOGtM4WndaZt8mTpEqoUs91gPzzBp5zveAH7GD+WCDp2VqVn3H
GaGj4kmLTARYR/KnivV5ore8UIoB4FtOvbxxuxh2yzbLm+C+RfAunlzHTj6uisxr1S9TRtXvvgdD
GW0J68B5RJcP8+e8SDlTRo4O2x8qh4t0sMwPhLMM1bFYlYN1V+vuE0aR/RqlDXuq7SdCHXutpLgP
rXRPA6GxYiOCrClR7KLpFpLHWt1j/DAQfQffv6fqKHNOq6CScVflLb7TpHOX35XvUWtAIowiQhiz
S8yBn4kZZlPKs5ASpZ3LQ/XkwmR8BJRRn0DyzJtotOBuh2ow+zLz4YzZpRnozyWY3ZhDWcZ5C02L
2G6KWYeDenqb9kWaAW7CA4E51rT+kHG4kqYZeZoUNIjzFE4RVLacVQj729HvrbfB86w5+qRgWNgZ
uE4A2H8Xt5ni/c2biAkvCmW8N2HnJ9djvhTejn29sWdALjHlt90inOuphOx2NJlIHnDYiOlqNVV1
gbcqLNp9NmI5H4pp1IcsiSd5inXdt+ehW6JXsVDLUHIf3nXUYh/nkYoPniIqnml/EurGNk1x58CT
OOAWwDs7pbq5m8jUtaT4VucW7m2sDzOk9WerLXNNB73xhDtkfqTrz95XRD92RAmNc5cM/fS4IKfF
W+Dhbb1rsNS8eo7TnnxQjrxXLV+J/WAb5whmToWbMNPymWJJvJcFz3AAc374aPxYfVxK035kXFoa
m66zQteTmJg31l3XaCvb3IHsJbtAnalCZZpMSkogNhg+aVIth7p2bqqpHr8LMs4vxvbhXUJpJggj
v88Ghly/GJr+2zgxCJlfhU8VKtHIbAwLyj83PeaawkIfy5Z+nH9yVwiDaU/zKoX0GwOriATXTvGo
5/qEA0C5E3OEbk3iHQO3Hw37IQ+33Lvv+fCQr4shdMfnlFZJD/JXWgh3q3Kn8td9ZvTaNeeazdHU
fSm9MMPBbKozVgsQhCbGT9e0FbPtRsH00FTrpeMyIFFKzsbNdZZceKsMnL3Bz7N4ZgwP8ODcngKe
gCSCShfgf1sDWINRcXTrlyznEOndBssQLcsrTOPEBgxrGgwB5jYgfMcSorLPKgGiYb8Vs0+98BC3
OJ+6XGLx3rS+WIqPMM2H9jWFJS5+rJL6tJfEJzVymDzQebdpPZaaauJhLfdpXWhAE90ytdODLjAt
bioN5nUDVbABx+hxcM50JD4mFpeQmuo+PjVpGR45agBD69zmveDDxT9i6F/l3d8VkVRXwSyd58S2
qP4FEKWNaKr6IEAt7yw7DlqL+UG3GE30VVKL5KmAj7qz8yqQCQMt6bVLJueYTm57is0y/AgCloCN
9nHnOwEQOdDPzaGc5pS6gaH1jqZJ5Wtho/geN2DL0pAy6L2PRX4XjJjAGjS0cztK534Satku2q9P
mLHEkXxvcnbVUjJSI6y+43CPt+OCBwpi0kq99dCc2JN1Nym3c2KzhGNeak0VHMfZaNxz+Al22dyA
9fVJEBx9qhX1Bg9eeggDXR2xUnrforp5ojdgZbHQTFdqcr9E6HgvsSIij+rAqo3TbXBOC9W+SluJ
5tryXh+zIP4cvbrX70XOnfhqqua5/5VdouS3quyMt6/BIqsNSP7h1fhzUW1x0gUWwLRIgJe1bddi
aYyakGZPLcP8Fy6+6gMSiO+8CTPVORJb3SaHrKqcbMcXhA6+hUtmM+Q+NPKUUvFkG5ZD+wjVSR1L
7coLlVC0d6JG+t6Fbej1Gz+J0cWpMC/ZHrl5civLdWh3Xs29tAepeaz8wW57DVfK5ClnkT5t7ANr
r3DdB+3kpuDn6io9i15KUe85ZQYHp+ka6qpRDFb6xY8yUMl7NK3url9wVW5cvp2PzdDHN1lVi6eR
OkeYRdSUX3ayrfmUDsXcgM3UB7P06m4nViqHzFmswtoEvswggVIhDpTxYxYun/2pLXjMUJJR1uvP
oYB2cZfV+RIfLKTd5JiVpb0OpPBv0H+jGNp2eWmHdYovu4a5PQ4rZW6XG+Q0NQ9/DI7/f4T+X7QC
/E8z9F3580N/5NPHnwfpP/6b/5ikncT/NzwGiPD4kyCk8JT/r1EaB8+/IQsShSDLiAEKB/l/D9Pe
H21XQCCJSBDMICvx38okjijqry6R40sS0iUj/q8M03/NMDBHo0zyoMaV8Adn9++tArFkZA+pfuR+
z4IXXTJ6jsMVt27W1jd/emP+D86iv7oS/vhVqUuGKSTBkOAP4OjwZwWUzI+KKlDjhyWmFbsZH1lm
HYvEf8E6fT3G/6zZ4B9/HW+5d3HXh7Si/EPysVZuYpcyYnM1BS9hluwDYH2b0qvYkFl5i6c6/ydu
gX98L/mNfMLuJQPrQcL56x84MzFrO/Ebi5AWuWUAtjb3+0ziXfmf38k/6B9/EpN5L7H04+gkCQLV
R/x9kw2uFY0Z2uoDbLIBw0xd70uPB91mVrm96ryivo5wN79EtlKH9rJYtcszP+l9DtVbY7FbU7Pt
g3iHQGiFvnfDTO2Fn51bcNlP0dT8sxTg3x3ZLpcZ92vE9kvYIeYd4nr+84df+aBAJFD+Q+WMt7ST
My4OD3Ge2psGs/pcuPNujoIQHq+HsXMZ/hlP4Q8Mxl/esssLwB3Fl+3S+Xk5nf75BRj2zn4nk/pQ
eYgM29Z09TUrPh9D+4i7wwFQnObn1HO2PNHhJrODytIrk0cfrrtcd7lxtqO7/vShnv6TT/Pyp//d
KyNu7BOS9DAuQC346ysrkwLNGRAbTq2aJt41E2gkeRANZ8YiF0ycWvcN4le2WXxYfbuGMfI/bt9/
iY38OSYiOIH/9UVwIwouDkhuKvSOhH/vIqvWuKMZCbxps0z5l1PZ6H21dMlizords+NfAKeFXusH
oJHNDyfTL2TH1l0GJRf931/mPVYx3jfO7k/8Z+oKZI17oOE0PATx/DJlEyrfjGSHJTuiyKR76dbu
bKO8fjPsKucgeWGRWTj7XND0vDeNPy9HkiWxjx+5QgXsUqC8N34HznZPK5f7KdQYz0+s1r1PjrfV
XZt1LOM83Gs/dF+O3wf++Q43zP3EKrSou2Hl+btrgxi9m0nePFR0O/gblWb2MKgqBSmsG8vvH4ad
hzpyHTVNS2GlbcBkd8P8G2LiRFpFsEDYxoOuPwZnzF513doztyEU9t6Y9cj0xsq77Z2jW8ad+T5M
1quONnOtuIrEnBJvqOpzLHRAxYJiSEko7NjPtaN+UxFhXwJIRihiSSJvit4bUDzd8cu3puo3tZeQ
pB7G7rvNB32javYzBEpsH22k7fk+lzOH/qOcOnkT6Hj8KvzFngRCwPc2zcgRxMZp3ujWJeO3psut
F48A6zzpn+VY1j2JmHDetSrgRM46kuilxhl1VRTjQE1H2NlTK6lDPAzlDI6W5XkE6zKlO3vTixSt
xod7gSCGSXKf5AoblBeLmxTKOR1j0h8+VVk49znatT0zQirL+pUyNLb2HHj3aG7ruoX0UowH3sul
Q3Fxq/Gq6V19ZsRT/JHws2exm5axt+deR16NnkJzRVaOTGAdKPNDEUX1du4Vnek48pvk3mckyk++
9d1sNwd1wIJHdCsOEOEx/wbjtzCPKhfCzGA+/LBHvPYqRQ6i1mQz9/M62vx2HZjjdgSLQ8rj6+oR
ZwEg1InD5wsONCRazVlt1/Yt3vmpnp3yM1qTsdwaIcV6aOBQdwcwidGjcWxWnJN8Wu66oYQLH9vw
N1XmS86r9VqaIuMSvYowVI9OeMsbV33peVb7yCYPmaWtIpD5N0Ak7N6b+Neats8qEBFL/qa+duh4
OJVBwvETSq3cNokO7zNl8AXI1m7KtZeHBQjkrpsy8QjsvDh7RGKgVKd0OoZFcCIKio6HT+e6iP2Z
rUoYHZMALw3dv7gF/Eqy6k+7b0Ofdx9ITN8dwyqeUhx5klRNbBubxTvYUZ9M1/nBNyWhfGGz7ep1
pB306DzmGaZRjhKLosObAIOH3tXN5ioJVHy9sNI7OQXyoCy1PledCLddhFWyC7y7DpDy3vGne+tN
N57fqSuQ1Ie8asy5crW3X4txPa1e8uwgFGz8AXvD7DSHruUo5XY0+EQexGczjN55meLmPHaJupWm
bA8cYS/HvHR688VMaK33H/yl+qo81z97ZY7KnznRi+N66lytaXltqvqzz9flFn75+mUqr/xGt3r5
RjsgGO9yaHbz2LLRoPIniBvu5I3GteKVAP8G3pMdHT36KmgqcVyqSR+HHErwBhGHzwlszCMbfK12
KhQ0CyyN/M7KNTiIvLz3DQkaqupgX0SCk+xlDcnURhp8p5X3tJQlJOckWdIXvEHhrl3aq7b2qF6P
8lxyVTX6TrIifQJlsCVR/SOs/ZDRqGuvRVTH0Aip3vve1159l7HxuGZNNO/xl9JuxHkBnZezPDpS
fA7sckN1kzm0nSzv2qZ8XErCcBuo1O26VyGt68mgljtcAdNX4STBlSEpfXR9GvdGqra/T5rgNpvM
tToK5ckd5uwzZgjSROkYH3I1/AIUhFbo6/7eq7Vqd2HnOse+K6avMee9xrNVoWKtVrOfWhgrUEs1
KLHw9YIx2ruJWVGbRPrYNqm9AhbZo7qE4E+Ii70W3CyOYBb9o0OtwY3HlmUb01BVR4G4XyDdHbtu
Xe8oOX1KnTw/JTgu9NSJ6VJGs4LrTcPyhiaFEIEnCN+bVdk3STLoSrYm/RS4Td4loukeO2LVwLbt
gptxbIk9FXQU7BIl7VE1QfTQd0yFVVWOL4Cq14M3Zct9Ak5r28dBtZ/73sPPmtvzUqTolr6LFuZT
q3AiVhQdRjN0e6+C4JsFxQ/CWcGxptYlpbbLDnc8ksOfdPp0m6jW/Y3byGGfwLXHCogRrYdSfSzL
pt6GQf85t+vV3K0fNQvgTUuXwlbxJ3SbJPvEoG33bKaeUuIAR1cGDwE8WiDX+oOdQ3XMe9/dAm++
dErke4/M3cNaiHtVLM/tYPzrXvk/c1aWu9mnwrloqwhubm0OuYfRwEEU62cVb6JK1tvG6T+tXPS9
zkx6zly54zx9FZbxz9Kz2bGtp2WPJNxtpMBUxdv5TjdO8bCyQdkqNTq//bh6yrHR4VsZtwoRfK88
nm0kGcrfolfeedRlcSjTIn2kTQzlqUzMtJVTmuzybgyDTdohorssxzYyFNOhshgnMfR+Wr+fPgq2
fBKHw2Du1lqlh8JwrW9yX4dvTBvijv6PptjOPl+Zk5kq+Q3fQY+KnMwvaoGCr5MheJklS7YtQNuH
y9pV7UmL6Z1E/7vXeblSOlXIZ9lBXcbOX963nia6OnddWV6vne/dLLZIf6z1SnjRy0LpbkbiMa98
E8qzLAJN24XT9r/rKOESSotofLvQUR49ZzHHUmV5vMPew01RTXh9tly+WXtBOpKQ99ZxRLMzSc8s
UQbMdLCcMRb6BRXiVKGltd6C8u+bLWkN/56YaPfAEnhyyffq7jUTDisWFRm/PxEhI0dr+7J86cpq
Zc8yUA20RV2pXoOmRWsvEj18DYRXCaw6hmViUCdlR2J2UC+yX5n1Ci3fgewiGq+Su5ByvJsmYO1a
9msXXtXE6jLsrRULaAFt+jZJyuqXkInM93laBOdBjMFNg9pwUnk4PqW2SfgW8nz+XnEP2A7h2D6b
icrkJjTX+DSI6Ap3bLlludkPW5vw2DTZgtlGLqeFPP9tacfwsy4uE+YmIoXwbtWSfMmmN0eu8vVx
wRl5avMAtqAa+uDoGwH/mO+9d5iz2RIhrGWMO6xdy4hI3ZrvydLah8rPxfxUpokt6NdzGx6BtBDl
8RjwY9nwbg3oB7UVaZPvV6Yc8Ls+N5mOoPNNjf3WHF3VmjcPBeHW7aeoSHcZrowAfyyOsw1WoqL5
JmNpfsYcrX6rKbHPXj0P6W4k63lOvD6l2cTkNakY7bqf5WC4hzMmdc99jlj0MOvLzYCFusWhYgBm
d7aDdDEQyX7qCb3mRzpqnLuxN7bd9o2R+8pf2r2P/eDNKfz0beBn09PoQonG9zM/epwRrkrMg09U
PTlHaeV4E8MW/45wxLAUDysxb9edzauyFsweXgRMaU6+mmjbu2nXnUO8Y/S1Niu+yCYzs3iVZcQg
ptfoFgUT4nQ5VmKfpIOtN3y01aGxlZfdzV1hwc/gaVW/ucMDZd2UOHCTY6AIu7+4A/TmV2AR1dnO
BRNBalKHphsTja911eQPTZxg16XLpH7qfQ2ZO7TVeFp6ugAbt2t5I7TlhYKzWauRXC0dIsVx9h2e
gVqVFVCNNLrOW0x3W47i/fPqsSiuyJCZnbeU8ZefYt6AJX7qXcspxLjDN7oWiXdixvo+lqo8+WyR
p62Q40oUu6X0LMfUKxaMH8oY/1Q4hI8ZHorbWtMQk8F22eStph6sI02ZZnH/y4eGPWGOzlu+MpP7
shbx9PivrwD/X0RHXIgP/3eNffe76X7qj7H8+bcnvmafGFP+1n39bSx+/w1Ue979eW14+Un/GWfw
SCZEkKACtJ3Lfo5txX/q73RfXZASpHsIMxBr+N8CfET1FTwsQG9RfCnMuvBI/ivNcJHtUfKBTiSX
1mcAP//K0hCt/68SPJGbC/CN337557LL+7s4w5y0s0MzBvh+axa28rnFNzpMpVUd+PuBg/JglWwZ
3hvJMyFdvGznat//ofBaku4SS85ozPOL0dwN6myXgYI4Iyq29B6mjeRY16xreWTbFj+Eedl/iGki
KlA7jrsP6vLieMnMRHOClqTPdIZhYTMHyj1zBMTPWyJmsSkH6S2wlLsJurxYyhsqFMZ+M0PWotTS
Gv+7E7aau2YnJTatvMv3XeCqcCuyHMEwmCnUOVi+XsV5WuZxBBzQ+BASxCp+FkWGDY2hNbnuSL0h
ujAR/+KgV+NC6iDiTy7GQOQpQbg9XWN91QXVCh7CCgAYOlk6uugAG1O9oPvsG2mI9icYkXU6zRFP
tQ0MOjAS7jDKF/RXKhedsJwu/X1O+z6FgCcRJDz/6I4+NzQas9oD/idUnTQa8cjVhgD9OIJN3OCG
7r/3Ae2re0IQhBK8gWTVhn1hm+9HKnogxvaRtceuWbmJ+qNREwmUdHlbWh8ScFhXZt5gBJTvSdg1
HgOd5vfEcg6/qMtb7xsgIy2LijB/MtJZw9PIA+srdhI8GE1dzuZMwyHarZO55XpILU8YXGBTMm5g
hnUcCOFx+IdycCTviF9Nz4iV6Oe4ct0XChej9zKeJX2f9Zi8RnMxzEe/Iy3YZcPwswY3jx89xrWx
aln9DnQ+v86o3glXRrYOmEOE/1h0YfgrnubewxSaYykzHAhIgEQzobxJBZbmjJmd6safpkRsvNnz
xCPUvH5gS9CGTnZuliRSF9L3Uo639SBdD0sww/iu6Xr3QkxJ3INoXBUc6Wpx3pk47B1wgxhIrAf2
tD0JzWp2I7OxutJBngqWNa51x1taupiAmN7Zo4WS/htO2vnM/RwDOwIj4dshecyGuCfDH9aIsjc8
bce2xlVORdCdxhuAJdOl+5snX2/L11anOjhIin2Ws/DLOqTXNEvZ51mfB9c+xWRW7ruai/F6xdsy
37gF7phzhnDoHpSPzZNXDGpsn8oWnEXf1353pRKaL7bVLIKE3ZATDzuRyRrORGsj/y1oQ5wba9Ay
42R4c1C5NOQMgkAowd9mBLN1O1NHkr1Ln7TB69QLf7lzCyvU9VQ7VfTW0mEhr9sFWw4rualX6SeV
V6p6khfN+GBS7kBPLtzRflssRBGOrjHLcqfUFM/XqsZvvDM1IxNvWEovBE/DZAn2AGsW95k2lpnL
uqqqddNWmb6v+BD5NV5M/S9ifRD9kM7CZMba2xtoAi7FZ4Pfu9i5wYouTZMsdVpVtUjqy1CtSbZo
c2mJjvR2ZWWY3FhBbKdim+Zum4X+mbPH0/53OLOBul1oK+OwAA8zJI7SGec+dbCxsKVRhHN1VgTT
hy3C9RlbIvW93Hercmdkqspbr0cT3Yu5b4YntxU1drsuCR/jpWONjYNkfhTG9yWfe8FNCabbcmnx
i9AUM7EsX7mPjuNnM9/mUlaIzWXARwpvd+kYBfA9PvN8qppnRJnyqYRiSxsq7SGYWtykpfVvzmfq
WUaCCAeW99FjTdPEz7VMprcQ7+dPEpGX2q7ILJ91nlyoLuOiG4xPVYk/t/cDwp+5GZrqFNTCH3YQ
lPSyoUWCV5KPklYW4gFyeEzbUqsNvqsax9bU0q012pI3y5lcsk95BjuO72Bv77kGhvBYTiFqcU2b
7y1jpi13jijWeNuiBbe7FGjFPYT4tCberPrUftFq2tTHakoS8L95ZhKq12QjD5SmJOo4z668qlXV
X7b/WZjd1e1YfxO+bPXeoIdQdZG54kHWgpIRmmmCElnYIXCaF2X5NvZz8IOqbqLNrfDUj1BUItov
tlXYlYUc+qfeLdRNtDIAgzRpIHLLzm9DWixWBnbJ1/mVQXyynJ5p1tlMZE1/tHkVPzuj0MOu4FRh
bz2V1yD1m+yLpSGqbpvk60uXj8NyxAM3LCcRzKyoaQ/LXdZcU4M5I+YAVdITpDeaZw7R6dhjzxHC
+1hg87EjDnp8a5u4urzUWg6y3OKYL+0hjHJOK1mbcilBXiCZXNCWO+/rLIDXPDeJfSwaaX/0WPwr
zrDVxS09duyyy9Bxc44x1DBiMB4UPtrARMOWhV78jZroSW19G8/E3DAuFZwp/ODU0cfH49lwP2Nq
nZZmX1R25H+dzkXDdscYoEzaEn3yy0FsR3/V4lQvRvWXQ+rc7howdd42nAehiG/J+Gjgasa7sVLJ
i9/VfH7TYjHyYpzBvgeC+lPyZG63y1pxO2uytXsYfC/LthwUgm8oGEEC8UriiycpDeUo+mNnU9p1
AyDQ/2SiiUgDxqP5ITFvfXogKwqeyP7CWxz06eUyDpwXjDrF21r3KRR2LPqXEaAWdOvmvIiotwRO
4rRxeWwWyRn6C6+nlhgMb1zd8xFifaGoDuhyw9iQLCvXvWnwlyFutXsIBk70nPCdWXZu6xU0AeWK
jMRg6Gi5ifEzNVvqRp3fdMGJ7qDGpQoP+eio80pNOqe40MvpGVu89G1Oq+6ehBExv4Q0AXd3jID3
fi7rZFvxuC732JnYVsRZPx4NUSo22vQgwHvPcoqxfHQgd0t72/Ckxy7r90HRTQGBVq/p2QK3LskP
FfCvZ+VKjRBlQIT4yl4xp9TGFNkhB/Nys+BBVSc6ExnQFsEbfVxzqt3vVlqhfsyU887HaJ7XL+SM
gIthYG+zj3rQnjeDSYS5XHvrDVqK+gXczPleg4J5yalJxD0/Lumnars6xPIi7e/GjbNpt3Jh/siM
kzaHZXWCGwzJQKFGG+qQCsimPM1mWD8gECQRmQqHviWdBQ7XaOKSqRisq8hJXooEgUnFdxLv2bQl
3c97s0gA3EhkuroOTD/6+77sM1SwuUcY0vOIYXAtfy05AaHNypr4edCyf09nU/3KR5NSKjUT2oId
HpTv/ZIvlAuCOvo20Uz9u1NWPVRLyfouWd30RcdpfdUvy/TB+Jrx+XmL/slTWT92Shgq1ylFmpl/
VPVaRqX35Wu7Pqddv54o9YHeVvaO/z67TvM0OR7wHa+T5K9sweElRF5iLhvy9LOXc/7dxjL6iCci
SawkhvZTrVrL7VTb9GYMBPNVVmQF+Z5UJz8arpRbAwuTxX1RsTCpgoWSThQxzqfG9eV0MS8mN2B4
GnTnvDLAEDpIUFsXleRTkE7QW8sqEmKnntRL7pjl1BQGiaXNTfKgSemTf/Oxh+MdX9Nn28roj9UB
Chy3/PySjV6+c09zHR49kmN5y407pz8riBmYgmHu9lUoI825mavFr2fSxr0oZb2PGxojAdrpaDlo
q8bfyh/0e+hUQ7sVSwcRdCmgd21Cf3S+Z6ahdpQulhd2sNDminGkJbNkyP9mYS+Nm2Gtpu6QjgJR
YqUdbZPLCy8pyIG/bbPRCMpTI4hZG3Yk7NoyJJvupPAapRskO1SVkv0fLj2nHtPTWOmAgbnHMLhZ
Y+bpLQK24F7fhYoctg1ZcTEfOy8ZQWPchk6orvhPste+rFhk+MxZzi5pWzJJHtSYYJ8joIW3RmYt
prF0JafUO3JhvBSz+A6UZvDIpcxETRNgY+V2HhvlA2hqebhfogO/DbuXdJ8tzLs7H5mJkdWmPFkc
EVQfI1cJZubA8PBR4+y+ExPgBDgXahDcHRpcxUkWjwmJS37pvlxM8MbnrB68uox+6ORClZ8mvdyR
AqdZbvQnfAprOib7kWz4a9HkfXKIV6dYMcniv9pxAgtR9Ops+U1VQkZmEcN4tWUbN+YHvi7TKWON
Fe0zjIV4PWnY61AfXH/g2cjGd5eYkAMk3kgWWY30EqIevRTFgW6yhlLXrOdgOfgNsH1nlL46JUgp
BcrUSIekqFtCPOHEveYwRBKN1i9zw0dDqrIAyOI16jhYQ22n543JAQkRp3AkRiwHU27TC2zWIS8i
/XXSd040DpjIsPLdxqaa/UOVJ1Sq9cbJiGtE3Mp242RxS8iZNPWBEmbmzRj9dtjXIsOvigG6FM8y
QG3dBU7OkTReVlxjXdDxmMLzO7J27cRcHSnwQA42XUcgaQ4oLjuPiUShyslcVftqtjzQ3TWC3KLW
LGUZy5MF9FZg2vbIMDO8OKLu6qtMuAnUGKlqbhm1p8ROKsVddobTe5euTUDeJV+cJ9Mw2h4HPZE7
sTQdp7eT7azZennCn1Yvafqr0vAYET8u52GkN5UdwFQLuS0iMdirOvP68iTDcf7WyxrHJYbjlMhq
ipn7yi/cNP/mpv3o7lVZL/1GWCkZYAt89xsrPQqg+b4U6WYdbNLvYqPDGtsgjyF0V3SSI92BSXHQ
YgZIIOekYuyEhHsRiAtM1IP0pLPjSNijIUcZ2wE9zXhwZzBlQBpowsuusPKiQQ+NrNVJ9nFVnP24
yONTzoO5u8uA3lanFVW8ufUbbHonnv9lzvd7FMUeD5ilgNeVHRJhZuG4jf3l/x0NetYhIXJPvXjk
EF9izEY69UXa+zS9xEodlKC48y7PwxUFD/Bgf2cK3GgbCkHR16oIh+hJzaLw9rxASvhqnUObXKNL
P98InFDva2KsaocRJ/qq3GX1jvHl8b4bYQkFVwUvjdantYuS+4mzurxz4nJc6RnuaaXE967LcxrZ
cNrl2FLLvYOiXJLtn1uS0RDX1OMw+1T51lQORgeVVEgKTupm3TF0syyedmnLMLgpyUklhzmYhuVM
/WS83Ftl3fkOo/DUXHvcI+QjmDhdvrDLlGpLl9i8/JijnOsRR9e6xk9EPDMIzgHUzY1d6sEcZsst
3qpZ/wEFYJm9+LgiDwGB3OxlUsD7EmbpqeJxPAEsOvQccTXHdDYney6o/mLR5u9H1i4wntRj79Fu
0UPG2ksT5hdkpqCbpm/EWJx8JEsPqN2owDnIlWDWUJTesBeiTavPGsjQW4LDp79CLluTHTu/ztBh
fBlDEqLT440OBjvyRCUsdsRzENj92k8LdL6g4ZQJXbJiG6VmAsu4KlKs6WHpuvtlIQOw82mRxgw/
DhQP4eAW6lzWzTScecBPXGkROY2nPggLOKZxixM2iFbVHOM66GEALuVk8ICUmGq9FSgoXba8lccg
NcGNg0hmd2M5CgoH0aDtZvYD/VTBWfhY2hzxSA0K1qedNKOvHlYHdOrEzmEnFGhvatniB9fkTUNk
VU7vwMT0cTXDnBwRbR2xx7WuaUbmFXf7rqXvOMdf7m6XNrTPpUdHLhWDlQlxYsueT2ZN1Itwu9Sw
AvBGd8P6scVEwkKQym4k7ATIlZd0hOJX+cB6YMxpBTPizOqtW7a2gzW/tUPV/EiMgdzu4CG+Q1Rs
7MHhoPtW6iR9TefWKjgeXLWQJrqYetmw/rRERLHz0xLMOcuhUJW7RDlfeSHlsxtcOGjELn+K5HHe
cJYlu0sqOdSSGnsfn8K7dDBIb1bv39k7k+W4kbTLvkrZv4cMcDgms+5eRCCCM8VJnDYwigMc8wwH
8PR9ICkzRZZS1blos9/aepNVWSUqGIiAw/1+957rslux2GzxKEndrtm0XtW9cPMbbRh4bTMfj2Nn
zXdtwvngaA7i6Ran7phw8VvYjezgJ7ai2UjXJWoYbNv0jJtpzRPO49Trc2pSkiE/SKq2YyNVmZyc
7S2BntgNXfrTmXsaGI5EehAN1tQe0oqFEwV1K41vmKewtbhoLbey6ZW0gtGIw6GQWb3PgqLu96Y7
OGi1hhN39TVRBayUDoKSu3PwNuvnwV/EmiCQThVjGGlN0nwO3egcI6HnmeWNRZl7s/PtCVAZoGFJ
abWPXlTvq7k1I6LNcmhmsJxK1NLYSzdC6lSjIns6EtUceAIEuXuYA1XNw7Gp3PqYs+C47GTGAY6G
4QFV/ABwrOO3B2nvLdYTBoRgvMphjvqHUkUOM8TFjb2rMjPn6bUbZcQOtc0HTpUnjGGc6gBhwOQI
Q4O2w5OHA7JiuciY9w3PKoAiemaC0FT3re2ZOEU8cvJ44tm1xwK+lhYiSzcDVvLma5S2c/TYCzcb
bjImL4iXiRlxStjgJFiRsmXV9SkV9WXgSHJUuepunHiBqrNQGaNeREK/q0NDtaJy1qsDNt8BFe41
+OA+SLCLJHJMP8d8NaorHkjA23CZpHUd8pjsYdLkzXFK8OZLq3BmHIxAeUiB+4N3buKNRwnzBOol
VdqkwzqAho0woLDxwRVHEdm6hlwd2JqwVxNRMT2p/NWco+a1rhLrtrdSlJ5EN2a5Yy7L9jBp1r5P
zWGxPoj7LKVYxCoX40hmSUnO1ui9U6/uW+uYCBTOAl37FDlrSyYO4ZLSp/zbTizsFHHNPtniHM4q
ZtTzNQREgvC6a3R/TJQCdo3P9WYP22Q+uyLsVkUIYDsTHMusTmzpZs875CGzuSdnrV4M+CYBWlJm
XNcAgHEwWXUhdjMKE0OxjBv7CBMok07B37QFMdqfIRPFeqMJSfPPqgf1lTiTc1GKCsIo8r8fAw2y
o2mTKZ2/VH453XYY6YwwyX1Cc6NBLIV1pQOat3J73yxUUN6Cp7CrMK2eEAEEgSaK/LyY4DlRnOfG
7qFmoJYR7Kdoz7KwO+r2vioxfG78fBRXqe6nMbT62XrmmBbvEy/PrrJyUuRDfLJKS+82xNfStNgO
i0N9et+LjrODWGcr1qhTPzRrDFmaaii14dvMaXyyrWbaLvXiPVaTdsiqxaJ9Hb1hBe6YY3Y5e2bP
qJrm5s/xaC71Ycb3/yoqPb/bzUjsV8B3sirkkKdee7aIV8ghXJ2xb/V1H8wDYiBh34xL0jkXRhJT
DDosU8Sqm3Inb9k9pMm+bv1hhmeTKOrkjErfFY7pcsao5XJGizUBx3Za2GAadcROdBlTTo1aIf3h
DUxMLM9ZjtyRpa3/ZCQB9rjKrIu3NV/0SqVOgjGwNsO5YaE4NSKHx3fSFhRoY+dgwRmTuQQuVfjZ
g2Q3PIcNqM0WW8KsbyJGL+ooyI1YM4ZKiG0Lq0k1dAlPnzEdJt3WpzJ95RyV4GrBNnJaZKk2dtCt
nTAdfZfi5rI2piORSL/BJZknb04JtJf+ypJxjVM7KxkDp6VzDm3YXMK0Nj3WlDyTKQBwt5E7A5XE
2rWsfuq4HeKKLfJKCqmIiXHANDOSlA1ro7lZGlI6mLwAMVRpAqaLyHsXbQKWJQpsjZidPrOwMlsV
GsZBrt9y5KxbA+GDQ697TX2GCekzCjArLra6tAl+8S1KF2LXOUrTC03qAjlE+32NjjNyHEfGkOZx
W9fNs8Eh/5aRO/+rFfXJ6RhZ3Xk9FAKTrFsZl1gekgRxvMJSE3f0nuOCENFNK61oQLW1rXkLF54T
fRMwCTlnX+hf1lM1gIfCYLbq813QYOyBlX+4uIVrhkPeqPugmWID0rftHi7k/eu9D02/g9DVNOg5
7oy/qR/ToTjiACiuOb55x1HMPnnXydSZcCLVJN3bieHcRoAxXrapWy7u1m6IQz10S9W/pc1YZBvc
U+MLiYgiu3L7rg9CYa4qMFoM0yDfr4YrUrWBceJ6pX3eB/DGN43s03tSluYlWfUMiAimuOS04/c7
bXw4FRs9RMutZPYEp14BK0b0KcGy1NUygL4XbDU6w2wn/IOWuhqLrnpybXz54Ww23S3o5pj0Z51X
z/98fv//JrjYYXj99xP6bVVUbdX9PIhff+D7IF7KTwzabXM15otvcOA/BvHS/oRfHtYgw3lESkSF
P8M7hsX4nlQGWFEc9abE0//TJF58Ih+PSZdOUm5AkkH/ZBL/rRLqr/AAcWcXY9CaHMCyz9g/WOf0
P0XhW2zfZpK5TDviAbKLaTjzYU9N5dWwJOYVoUJnH+nBsXZk4MZnszQRZNmlXpMAJBeYtmtfVlk+
5NgXGbPELbOVQFIORhibImxFRHoFDBbVRdS1mNyoCfDOShRzqrgZvCJmdPFwox0nus0xs7Adsvv8
sW7L4rQq22oI2V4CIC3aBXOTnM7Y7wTrYhfhvqWr634m8Hg9sOrhWOlouC3UFzTw6s7QdtVuzbxG
UwUD5R6YUTpB49D+LvN1dJc4Vfk8Ba1rbH/67H8RUvoQrVkvKH2RQIJdF5kI/8WHNIYKCmvOi9nZ
JE5u3SzV0B4DP89TIFzav6zmznohcZrvXIKB7GN6DVyXLHBzFVhFdjdngX7Dao3uF/UovUWEuIJY
mVy3oqDsvirleJyq3LGZYyz/qX3tfYjj2+8uSbHTheZZFhiGDwEkZu8oADM+SLvkEKsDB+8k0YGd
ayT+ruHZEP7+YlnvM1b//oLrL/TTt8+OTKU8nTsU3vg82plpFBH2AoCCg7ycZbbH9l5v5OQfs7He
Qzs7zZf8PM/FcRvNd8wmdyiu2wn/0+9/sdV98v6ucKRrOrRW43UKSLS8/71E202aL7yzSdc9xxIV
1TGOiOgfVY19f/euJchN2Vz2f8Ps1kbXdJ5X81VBujuF/NTuGpvU/u/fi/2Li+y60ENNquEAkdof
bnHbzpaEMZjLuM7nhJ1U0hg3tRXFJyia0a0aFKFrJJT5znRb85YMNGGmwTXTp9ZemjdlwmxKeAUb
/RkVGrvFwh69KLJXS+RwNeUSYaAfJqSoQRlNuO6yx0MzyHHY2GdDEA8Xlj0V6IJ5XF+PeVfeN7Vy
j2enaIGUwS2ME8HJGNem7jYLm89uS73r0WSOgkBOSgegXVKw+z029f8jp//lcRv9/fNq376Wz+pf
B0PyVD79/NRaf+xH6NSxPqHTExMN+M7w7FqdZd/9Y4YjP7kmLgLPp1Y8gEhNHO0HwcWhscjhQUdp
EQYzTlN8E38YyHCdCVwJJoxc7GjfbGcfWoh+10oknPcrlYM9jUJ1HoMckT2f0rYPabymtwRgCc3k
IYYldTQYi+i3TDIYaARdNqLhYUvttiKHzMRma+XhtsRQDnTPqcOPRo5w1US8E25tQ6NgTbwf/gpQ
sQPHny0yZwx89slqstxhYNCHFTYZ9n7t7INqzlzIRfUQu08KkzSYQBz0n9vOqOi4of2N3Sae8mEb
4R2ARoW8aIUDAtARDKPuLSCvdTvWBaadNKp753DxIqqFR6Baza4ohsg8kHNnADFKhyVD0MUmdj1M
0Go0iNlpy8VvH9DUVnxn6ruXTTXZlzQXjcVhgUb1koEnvcrMIHuATjNilRhVcx+LnrF8N42pce7h
kjmEaQhaKlUNg00B0zYs/cp7Hiqh7vth8a8cm2cY3iRvEacysgx7myzlEm2rzpFI6MGI/R/jjb/h
9Fq8WCJyi1sz7l3/tssXqyHXJ1kOfGvEuF4WWHBjzzPwWS3OwKi+GHMQFO5EhGeY6ZLc0O7gJhdm
EcfZJguyQm/mgkcAI8Vxsjd+OhgNpimFEti32dIeDGVLjiNQcXMMMRl7Koa0ZGvONtI7sQMfqgPg
4HKTRS3I3TpYKkizuuXwn3bdcEwl44QXr86X4jiBrgGtCg1Xb/rCNQASBE72uazh+e4pUi5qNNoy
VdtFlf2LCqgnOoUpgKVLFHZ7P5uG/0R+Ub64qiSE43rufCspWbrLTc3Eeh17NTtEKQy5U98wY7SL
YPDiba27rmaIZYozSeDmFTZhWXzOmk5ae5WgoJmbsZjSL31n08nSTyWRYKOwF2ivA9eWyWSSnVkK
ICqDQ+rW9x3ynXvF8wQF0TRcE5yiE1vIowyDQle5NdBDr4nVTUs3bTqie88adEHNfbYdnaGGU2kW
6ChtPH0VlOJEqyrI6CNK5vYev7oVTtANJswZLvsYlVTGHqk3Ly6tHs4OuJZKI9rkUr+1nAWT4xzi
pHrq27n3uQkYN5xAtWkxbc5WD/rZc7oUckrpRvuyIMCB/jtyJCqWqXRB4uRrlC5XfYBAVq6xk24V
7rM0jlNG/FVyj6FJvTalx2CWIS1bJcEDnSgABA3KNpRdHU5OXMI9beW0t/MGyMuc8X0nq0s+HQyt
lD5j3BLjAIU9owqNMZBvRhbXMJLT3nBhAvqiO3VHVT55VkckUMO6uM60zZaUyISoOc8T1YGrG8jm
bAA3Nu1EUUeMKGJTMVOtxHCs2wmxtSjceG8JghGHk1EWB1Pq1MicuTleLlUT3dfQVEFe571/Xphd
1IasfP1Nzo65CEn4ZxzPmU9vRjF5d3FhBlewmMWFORvtGTgoe5vHJLFCfh3SbzS0V03YFoV2CesM
jOsrRLpHVsjkLujJKTKp9P0jkiRxvmWlRiaxp6Sdt1EWlZ81Uwy1c8EZctwuU30x5zUDzIKAkWSU
kWHUNFsBdGoxHGJYI75GUh4iYwqQpCUDq8XNqHqbjW46psoQ5cnnuMq3fvT7HOjJ6M3/957j42vb
D+3rv86e6u5fDDhf8FVX5f9YtwzPeCCAIan+f73/Vx5LP3YUa6vfu3/B7Zr08+Xw2s5Xr92Q86Pf
A9Prn/w//T//9frtb7mZ69f/+V/PFf609W+L+bV+fjTz3f3dI53qON5Jmfzbj/xwg/P0takVwdnt
EhTnpPfH09yGBRFYHFfoDaZmEH/3nw9zELyf8IBzRPXZmgrBz/75NAcP/smm5whOGzBxk/bkf2gH
f79FZe9rEu1nF8wvAwCBrer7/bYdj7aopwjXBYxtPD43cjLg25ZjacwHrbPAl3V8bxfEJd1rQ1p+
rrsyOdFpk93nDBMeJxrmng3V4gxvApGGnp814qiqk8/jYLibucKehDXP2OpU3fkuKcox+YrKZu+d
VB6XvYmtDMJDQVg17Z0bXss5AOJ2JEAkDMwSwqEMTqirux/a5oJKPXc7+0qFchLc8mNxY/PY3trM
hW8LwyWsZqZzHsbsHswd856ReRgsOXWTFiJ6aYk7dttE9nl1PakyF1tlMS9iAJ7711WRq52TL0RZ
GJXM2EHN5jwuvWLLLdpfGE4xEjadp0LQFqzHDunHaeJbUYGYubGMThNiIU6S7HrwXeOLbCDfgywb
xz5cv/3l1oZpb2xG2sGwVtUWcZtw7rV1VimrOe3dyOC9wqcZ7wZpz8HOTT33IMnESEgSWwwBnXYi
CRiz+7mEUqHPVIcNC02wQg2rbZz85Hn9YlcbUXyzWEEznDP0Hw4EPDgDfdWPz2Slp1uObgGRfLc4
w+96wGvDJK8WZiJ4VOKZHJI2jY7cShWf8tXZ6SziU8RnuTGqNjgyzAEcFNSzwwYEqKbcuMT0Gg8K
It4s98qrwbo2njxBbtjV5McbEzRnm900PACxy7TXgdHXe+Luy6VnZRmj7+RucQJ1JpRKD9hbBMY2
LVxR0pQgwTA3M/CoO79l4PpFYSNeNxiFqmK49kE/h0ZJFjL7fm77R+eTz/Vred23r689S9b7henb
YvPXqvW3ytu7xe2/x2omWWX+/nyyfSpe2+r9+rf+xPe1zHI/EUxhYSKnCgjEdllKvp9M/E8UeLD7
BTtoCx+mCYf2P+pS7U8kNCioFiaNLxLB7c+ljIOOQ7Oqaa6Ch8luS/4TOe09wQWdDwaGw9nAIivD
edv6IKBUWcdGh27H0Rxw7EcdpRg2aIsUX8P+p2vyC53p/QHoj1fihbgaa9fWuqL+pJz0FnOZiEKF
vPSFAiO7poWZpmXwAkBbIB1m3x+zf4v4IPzzkyTy/QVdiazFqRCl8GN/MPYIrWSQhkplyQH7QMYh
KSGFt9kHO5nT+8gqMIJ7x0cbGLe/f7O/uqzIamxjMXlzeT9c1khbBP9YtTGFku3tamLKB9Lq6FM0
qwwmzD9/NZ+nmm1LYTtW8OFsibe0LxHTwxovFwEfCkpYW/Q6oNMkC8aL37/ar64rswXemnBduls+
SE3swpWuckL4XkpBBeJ92GceDvnUYZjKus+R1r7IBP/4/eu+f+R++zwhp3vSWfk/iDcfHrkjqf2a
QWg4uhY85IaOzKx3mWLYz6AQuy2hpf/URP+Ldwr61WQrASaG/cSH6ypKn1RHW4QWU1silPhQDrMG
ITfzlg6vW2adMsjCjhLr4T8IbRCbPn57pS2Z8KDM8k/f/qhs0q9VySkT+7E3OuwOOEfIVUpykZjm
pf2iPRGdqcqIgkMvEk6zB3zgHqmIpCPx5JhJqddxXm4cd76aDZGbYWn59qvVL+MXJ7V7FISkHZd1
Wmxix4OieGpT20rexxrKr7pFeCciLuQFce92OphEZxVfZJ7ZJOVL3RF26+g83QHzdrCLTtHohfNQ
zp+lTscrhaN2Cn0/pbiDrwUO7zZHkkNMq48NUYGMzVLAKht4Mdjucrk4M9aYLhK0kHhE7skH1R1U
E6uqTvwY9Fu6nziVrR0bjqOS0KNJdba21ZymI6BA6VJTahcmU15chNi1YSviJx918UIBzHSP0y5h
T2AlgJ4WCTF9DGpnr2ULBRpZL5OgzpcVSlsG8KXtFeFPKgm7pJqp8DiscTlxJxOIvvWpmkj3Ru4t
j2PlJAquBMv6Rqe1DQe7SyuKLAzEYb+tsscYBjY5PWRbEQYM77/o2pLlQQCzHc+94Zagofwcs3Qn
MHaRD4v7c4eEntzmnS+PTEIUtOOM/bzr/SB9sSsqzDYI7+myE2xyj10nHaPDtJKjvLVpFMKLQby5
PAKxWuObZSo/P6RVgglWz6Nj3Qe2wjnCEL7zinMHu/y8oe3VmnEIT12pbjPmblQH8LyIonDiiFxf
MgQ0jZO5wViAB2nAShRRAiuz5p5jJxQ+/CIQ+Tg2GhH0zXJgYnBewtJsPrMBU+2G/mZCyaovGBrn
CdbUrVVNrmYt/MYXJA3mZ1fAsRN1XJgai66C6Ej0wPYDOIPwPQxPrluhIj7FWucY96rgenCgm+AN
kGDhYA9PEf3LmR9EnOTzqe+1ApN9YxMW6b9xGWnOaTRpD9I2MS4Ftx+RWXzsRe65JaMkfjYHsuvX
0p8ie0+9d4IxvG4M0KwObhR9v5iicjd1QFYhFE4rowfuL/AD2WAKyJgeuzSqTSrvbcilaNCasyzY
ztaiuR0D2qy3hDqykQSlHm8Kr2EWbsY2Vig7iTECZq6c79UY6Jt5mhxYrcReqHKpF/pyk6g0rgkx
6HuMIs3VIHlSb62lU9amDcaapB8mw7Pca90HfNYRHle2yFsgyhi6ZiPFZQF8U56bdTcQNKomBlty
wZ7C7KJy1Snmqoq7L52ta+Vay5fCzjmSWJP1FBDhf7BZRZ4bEWDwaPid+h2FWPlFTLvG17aj/imb
IzCOInJGplYtddcAFfB355D4V1KCa1y6jWLTW3mO/YyY5oiNiEp5XQ6qbuhzCbieDNz1bTSt6w7K
BSXFEQDaN1soZ23s9vHh46SPtxjvqm4riQ8Wj01iO5BXPQcrbnk0yjJ9sACC8jdCH36ZJ5vtckNt
Hb3rVZSEgZLwKLKycB6WAKLKthkyfLGFk0awuyazvq2ZNUKt7vmPjepUVIaa7NFthmTTQYbNmQ+M
jSA1pEqXOu44XmgNMmS04Mez6wgLGBAzRNxCYH+cI7s61kHZrzFMK7kxnBL3YyQxVFKzPDr3NT3x
Jjqgh0WtpdmEL3sTeFc9JmqSR34T8X2XsnjsxrQLdiamnWIv0yqGzoGppt859oJHqMBxXp1E9BYX
Z37AtAcXh6LuqLXi+SzqCrqDTeHFV8RMMioseVtHvlfX6nPCUVLvii5QeKv5uRxxWJTzfFG3A85W
2xpqyqiKQSybRU6ePl7jr+7Bmvdx9/SJVFFYjTU27tZg1LsRTZ6c2X2GvzTQ4Mr20pR5wepO5Ooa
hj8w/LJhRMMfh36wKehZBb2UarQbo3FBKFAsIvudzg2f7FzHHCZ+DWrC/l/i2ovjU2XOmd4vQJjy
A8+rHEpN0pxEMUfvXL3g2x/b07bx52LjJb6cj6yGHGVIZ5xuLrK6r+UJa66XcCNWNZaWmIarQwjH
Xf1M40l2uhqmjF3EflCTIjZopKfzpS7kGe9rWe67wcfZ3sdRDGOAfUnSX2VpNIjPIzrlSpjpsHey
U2lH4P7CnI+VCWNx3xgBncGUyttN/BX3IYUCLASyq8m8zpRGjECpKgJDXcGpnmDmdeWbi31Ys/QB
6x3Fl3hIujdVK3VFQVACKLKlPWmoDOMFSnR3aPkF6eTZInFykE6K+hFrdtc7DyJsvhnb2KNF1+Wl
9pnj4OsK/Lg9qXwc0Hjyi0qS1cgcvcXnD1Okj6qqpeRMes+j35BhAwXbHVhJbzgg6Zz+gQO6vE3c
MlLAZVr/uZvpOtuAfWq+asWjfAeDuWGkFltxcRibPiBlPZXRrZvPEaf9CgIWmck0mu4Z7KNhW5Da
T2x8Z+vnrZccGzhBic/zktPdlHlJjdruRv4UuhQIngYD9uEznZaWdW1PCrE+XiP4fu1BHOoU5qwt
WPJRYAFMcXJpJ9HV9YhDwT9aQJN6IW0SZJegPHnF8ejJsTgDsk0iY2icvrhLWtS/exbvAd3bqGBp
W3XEfFZPgfcSW75z3yx98OT0rnEea6vkk+xd65z0L0GNJnPnQ1T8GmcAeRWXlji8pPs+rmjYmly0
881CHrYNy4iW8G3Fg2lBzegRWjMUqvpQssqDP+f20ejK83pZMSCP285tRLqNqzF+hHE/nxFqwXyK
IuIw53aU8ShqV5xh0sfu1jhKTjzTs6pEEHKXF4w73WkFLk2cMZ5M9DYDzW3sXZpkC+T42G/vNGZH
A6hdZ7tfJ38OygMPTlt+SPDDxYw9EDQi2dI1/XHn0yR+PBk+CycbjCbaq2zu4r3RrwkSrPuNc0Lh
iVvdJI7yh1Os5KM6MfGPES3C0lrbu2IgYsHchq3EFr4TNwZGe45GuKsIDoWkHOS9ZK2KaADp6Xyz
M9nlGH+8siPNnEeKjVoXHyPEMc7tA1V/9ayFOqHYEzMb0mA+W+bRb3dtxKOInU6RBXsC/lBmij5j
GU6nJIF8Nw02maCaCiP3hdgdfXoUPslWbJklxtFbaldjeyBcchuhmagkvSsCDIpYQ7h8/nOQuLDg
cr5it0iP1VeDFkPejpiJrQvTq9Y4mDCfqticl2OS0F4SMkoQb+MEMQyxanromJVcLQokrb5KyLlV
oUCaCbaogpyfet07e7IP88HiUYJz6KWdOi+TLH10Xbu8wwzTAniApQ4MMBl5avuAJR+ZdtAiBxtJ
MQQx7ZqaSd9/c5eK7IBh1dmeeGNLLnlOMbln6FP0kPWyOMU9P39W7cgGkPU3NjbznMVZmNUTt3sn
8e4Ka2zmXTLMmLnGtoJQwdaYIUJedeJpgXR0l7s+UVkKApIXv0mpOLTgyPEZmqvC1uAS4BUb/2lQ
QXPNsMGAVDV0JkadKq12fR4tF0mBPZAHfmseLiapbIZCse4ZH1rGV6Wd5misS5zvk4blS+uhZ+Jl
n7P8aeiG4EJq8iFyaxfzCHeSZ7k6srvM77AtckRhy0V2bINXvfiyEBxtdiRK4We4HC4YyOENjLeY
SYqLyMRRz1Szs++rvtB3kCXLO5lH2Tk7MqvcsxGNz6I2bR9mbwjSPb7d7NTB8HPDFAKjqyW1M29T
griAFGr0bHzCRvzIcmXXu8Ae1b2OrKLfQEf3jhMDTA7Bqsi9ozOwu+zAid70ccZD0sN8iuM5nhh/
zsMsTpyidBR2UYtON2Cp9g1AA+a2NaHZ8iRVk/RCt4nIrXZJMFDNK3wpDyIe5JfUFibVVkqejIUg
PrgdbMFMqqRpKdlKtk43vR44BmDeqc9NcFHl3qLGr9yWNnwixuglbAasR/N358w/Egf/VvJ7N874
rYT431AcFBZn979XB69fy9f4KX836Vh/4odxYXXOcQQ0MdtJpA20jT/kQcPyPjk47dgzYVtwvyFs
/tQH3U9IYgz8kCfQEJEP/9IHBZOOdXaCroj5Hw7UP9EH34sueCNWc5XpIVFirgjk2hf8s2pXRWUy
zUV06TLgvSd2nH8huEzUrJI9sWrZ+9PXavKig5+u0C+0wvdupu+v6toWZcRcAO7vD1qh58dzwmn8
kpJIcs1zkVw3c5yc/P5F3guSP14ksNmg4ZuybP/DW2O5avy49y+zWMp7O/WL246z0RgViBjt/PL7
F3svJX1/MQ+11mZm5SCefXhHgx817UAZpZswZigN5yGIXApBUldfSj+hyjvQ5qFZeo+/f9n3OuSP
l4V+xDdIfMMdv//4stTS3jJ4l1ZmNSf4eK/ZxTinbGz/E9L5V5+Y99cLfRTnSH2JwdTeJbk/K2Rf
hjGzNX4MGP5W0f3VlxFrj01Fn5SrAfT9u3HjbiyUci/pUQuu+EMgjSYW0WOOBECLgjTPt9KN1feV
629f9YPn78dFJCFC/RLGN9/88LI57QMkxf3LDvtEiGxEUKXppQwj5dj7pQqya+Jg0a70cu8Olgk+
xNEODihpkIdJ7FLuajNWJpm1yHUi5x9rlcOGysuClpzff9y/vEDfuPrIwCikH79lbTs0QepdVgN8
ezvLFrn1Uw4Iheknb8Jegosa1fHw9y/6i4+eaYTg+2Xi8XU+Xp55UEoqLS6ntLeOwcUF4cJp4T/c
rL98EZsFAcg8S9EKAft5HWqNdlTzYF4GjBO3vcORchl9ffD7d8Iogr/mLxvl+lF7KL6+w3LswQf/
uNzhakhbEHan08IZb9c6jr7HVJFXx61fID0nPlafDRtvgpykPYeUbQ8YpQ3AHWs4nE2zeaP2IIrD
pSh5lHeeXDV4EpFUXS7IbmHaqujUpbUyCDVknBSTUuBeZXqmwEMEdnSxpAx9N40iML0hBVV/8fDz
fGll4WpmoE37psYOrp1DMJYeJsMmuR4vU4aZxKjtu2lsR8qHRJ/e9LXJh19I68gMXLunM3ewEIeS
hDSOK1xOTyhobAPEMJ3GmI+JIPgIsGCJsifHotxnK70lRWT1XOvAb2z7S6Ql+gf8T/uqtRt72neQ
s1ECrLa4TMEJLQcZ/4MgjEqH6abTjn6EETMTqWhKk4Q4EZgWV0ztFyi3CX+ExnaYQRTMGKjOvfEc
D2J6a4mMH/ll76Whg8t63DLDVNdcx+BITPBtYTgjam0dv4tP3KaiBKiaVX8DUU2k1KX2EP1NTxuk
4cW6k6EyMN5FWaUVDQDWWAFF67I3mABUDsaGJWhjRpKrToVO7G7DOZf6a1TNmIlx1xqv7TTOWdiy
MFAnCWXtOBqk9pG6HPFYRm4ygW6bFowsjWFDgfEVUHGnL4NrO3GaC1oFm/Oq4BVoQ/fymzJ1A47E
vuF/gSIZH/C3m+th1tUPvqGHUxDomHsaOwMsO3YcrUjlPqnAA8ZIZRVlOkjx2X1J8Uu6TzJndLed
nIbTxO/GjKl+DadCLbWODkxz5VwWXqCzUAW65jRChRfV8y7d7p7fNlbouHH5lFgrH8c2km7Four6
a9FFcDS62anOLQ4LKcexCZv8AGmUM2rqlXy8SxY/OxitOOGVNWYmwIvzM+Qi9qGETpKdzdjizsPa
VYSLSoFsetJf3YsNgkjYVvApq2wQ+Rk4D69EidOVDn087tcg2fvTxq7sN5Nv6HyROZY+ETGaMvCz
BlL1IGYZouWh9uVklPWmGIh9b0C7c06BjEHaK2DDbezTlaWKrV9LwrU9iSJsPzNA4aUfzKvGKshB
NWarhy1pMUHGPajGYTND3Fg4SCnvTfslyLSGWNPe6EzuG2pCsOtJN/H9MEeQTnfQe2gEniz5RZAp
fNR9k1x72uOUO6bu7G5JGNpPmoTnF0kr3CXV5snXYCp86o9l0OHaAMB7RFfQUhwF6MznDTC9hA4p
WR0NdM0BP0aK+poIzQe0IN58Nc0ofuA36Cjk9Bh8kd7xjkdREJMBmhA8BrnNAZgTqYtJL+iLNpTL
MD9EpK/UjoJPjHz96skKPYSuNYvQPiZy0RbFEEX6ijAF64OeuvHGEmn1DN4vevBLJCEKqET8WHeW
vJ1sCSMjC7CzpCUpuQ2mTYylDmWsyZZJqmMT70mnC99wBCGI0kseOJnhUejENyNH5GDp1jCT4XQu
rd5r0uU0gpL8K3Ggec4XZhnjjZmv38HJHG6nDlsiCWYm1xzmauZ7/dTMsKgWqW+tyY0uGwBF2UGT
gBolbTww6CV9bCMK4Y87M+3E7TZQ+ZyZftpR5vDmS3LsYxNbKeIYnBjdQpLlhEW9Vji3MGCAw8K7
IzEn9AUjkJxSNrSEbeKA5SVwi7ffGXvb3A0O9vMNWJ042HR5mWku05hfZnzvfTqyAEHu2l46F9Rl
Y0WN+3j5YsWA9Y7HVGdHI7FFuktZyevHYmirRW2loKBvH5T4KOfNysoOqEyunCI5ZVYRdxvBclxS
D6qpIQCe7FF5do0dHbEK+KQ471s25CzONv47Y/QDcYxGoTpUoiw1wrIvuXOdmjPq1uO/R7v1rpgA
rvoYT7xgadaH3eroq4WeMcCBPtyNhidOCKd6b6CMAgkEIAVWZAMJpnuqqToEx4YYLNDf/NCB7Xdi
lKkgqGXH7kPrMIuRtemPOGj/N3vn0Vw5sl3rv6J4c3TAJNzgTQ6Ooyuaop8gWCwS3iVcAr/+fagu
3UueZpPRT6GBIiRFaKC+t8EDk5l777W+5Qx4IS1H+0nmQ3ubD8hVt60iWXUZKSSPPcL8C73Mhxct
to0XzuQCvCN9ESSnMo7HI9R4pLoxAsjVRms8cVkjesGMy3hSN25pw+rXzTKjWtf0phIUNirqID4k
GUNOi1bYCp0VFJK4LtA4dSq3o62bp9ZPG5Y9UhgS/9SeQTdNfOWmGULBkb7AfoF8aBu8g1CPmHW6
e4AhqbGBelUx8fAbLdkg/8ytYChEc5emnavWVNrFXUgMD3WEm/bdSejz+gCA8NgoS+IuoYY4DSbd
pqgd6E6E2TrrSqGlssrSeVJyhIETmqOLUjNrh4aWwEhTkqFVmAc23f5hq0Sx5At2LQnRlpPV2kZP
aZtvRN8zsm11Go+EmOfhs6WEWHVjrjMnCyXfjiHZiLYcPfJwM5kh0yBOM5JRig+QIcAkGMMMJqZs
XNFFLZCfEfpWBHRgsX4nyEi6FYFcY4M4nbd+42Z0wtcUreCmAKQReZdqMdu8I7EGnekmNIJta4ze
sMMGzk4FsnpK94y0HO0U8McQHyu2AiRVwEvVEaNH6w71jHfkxG2BFxON9T0mXnTVnT5FYWDDgF4w
wEkLzBuFg3+98AXL+hztNg2UArPx5VwY7qPZjGSRhoAhOZ/MCOg8IwvxqbtgWTkxjUuKKP0pftls
LaOElvyUc9PJmQEBLU/hLFkOBwdEMAW3MxyEvo36Dr80u1GPJ6ovkwavsyiXMeWoIjwqkTGupRUa
rzQZ+35vhi0wBAXyYmdOoaYuElTeaksZv8DLKlVr+9GAQuhoVu/t5TS6kOETz+W/1DJyH44l4sP4
JpzCDL69PfvFTqKMn2FQQWfc5pCiGDrxYYh1rXfsaq1MvIT2/QQ8nVE2Kv4NuLNW3zVD1Ihq5TcW
8YuwEYkqJWdQd7NzoE2nlcrK4yGqtOFIzUKSA49FJgpGXLQlr0NUv8BuYrgp7FjaK4SgdkUapqqh
o5P2ZARWPxmnPajzAbet7vcBZ+AelXxRRwXjZ1Ljgq6bnfPUYH/FFzbnN0TQpv4KmrzGumwaIt7R
lmPQgKv7WtmGI08Khz73EeE0GXDpPEnv6Xe6+dGvc/7/9qL+zxKl9PetqOCpfvmP2xf58+VtN2r5
7/xuRpnmH7gAXSjM1D4OUUX0E367aBDX0oPyGbpy9jJpav9bq+YCaAZKvHSwDNDFS23220RjiD88
FGYG7hrQiUve0z/pRS1Ry++qMzonLg0x/gC6/fZf6v8IfeNoMw3gcKDZR5kAUUUD2XceIFyxs2az
9QhKPULKIS1zU8ecuxM/s6wtu37xVBnpMQIZ1K6aVsESTvPWBMis5+dO3Ykn4VXmSe/pML+8ZPRw
jc4mUbtMR717ghG0c0JCsN9kU1Xc+ThMTzWFTKLKsT9TClp7afjaXd9UoBrSatrFvbB/pLrQnliw
rRDl6rgRsIMD2yHFIs+H6QjJ2ginyUxu3jzUD7pnizr6/X2izy88BrA+i5WBkOh9sYwuhoDl0nq1
GbrfWDro3DZv1LizexkGIsqBZ0KAiPeRXTakIzr9sz35/qLEcY0KvmKkvmsJeTCY2M3hVncyiiU5
KLks8WdIv2rY95rO+Y9DBIMbPnvAEZmYv4jP+/B3cAQBKU0mH2Xq0sF7Ixm0hpZD4Vi9Yr6Lr4ow
fImtbNrlNU6LHN8Lu2P1U9ZKBC62+h2+IefKL9SEqIl6ZnIXVlwXGT/CPByOQ7sTK7/QTzmAmUQS
xfIkKwdxQW5ASl5wlRx//hAOu4u65yFy5KCFsVYXf3Ya3vztkNbIA/Wj1xJD7Gmpe+LUiyIcX91A
Bgsziq+aVO/1You8kQA+VJw8U56qayAYfXuv5jFPJpoaL72VI86xb2JcTRu7htvfkQl0Eo4jMqwq
gQSKUFClqth+/nutv3yc/AGLWM7x6KDgYTp4WAVp0IgsK0LDFlQ0iGP2bhRDzU96yObrnIcNgKF2
OHK0zk42DWIOmMMmIBVyIqan0WjiYUNWtHeaK0I3SpdxVQ/X5XE5X27mbHJRr+sdXL650JKTwTOd
cgP1UbutEm0zOHpmwzDDZIYfyLoCUKD1e6Dq0V1ZltGVFnoYtXqgJV/0pZZG+/tvzWdVwtCHUYFu
NbiO9/ddENwVERj2bNF6aVYVdevxBDTjXqoGwOCsJ9W2shIdUypJsKQ2K7GsBWH7jQgPB+FNTEA7
nEluWUap8a3vSjxq8Bj7O2Dg3bfYgfu4VTadY6+1bxWKpG/8vySU2UasWIaqo7KO5ZlhV8k1879L
VDDun9vl3zZA//IqY7jgDXb5CE2q/sOmGB9HBZ/b/lEjUF/hfp03eabFKyMyYKDDH/yiiWkdNq2x
CiEQJgfAYj/hdT7o9TUpel4LqFDf+eqebpq9mbIkW5d5V6QUx775ZGW+ux+0+QRieT1R1rVXJkQJ
hrED6xHT5OEUeJpWUNqUzr41yixamjiEcBS+ixifflaA6rLrOVOBGoLh1l4myJeuTXwl9AbIEr82
VL3mcOpd6cgnxWooOxAnmjVABfTlsW8l/SsfvkHI+sB8MpXYlT//ov76ZqEZJzqU6EhmIIx63r9Z
EF8EvZf5eYR7vc4iCdmFmwWjTcYnCLxWLRvLF5f84M4vEyV2cQ89sX7oIgfx7HZ2rZ4RdHlHNFXQ
tuZutLYh2Hy1Xv1lueBzYX3kCS/ICEZM738du3ShmbJ9BlnFXKkieLvu2vzBKENYvPRGAicawTWh
hYe0zOH4MYEBejYJZ1Rf/CkI5g8/4V/vmm6b6EKg5x/8KeC+qC1M/weCW/0hm2YGttS78sJMJeRu
RZU3IB+c3Js0HDF6aCJCiFi2472ZOnj58rE5VxYRhGtD72deUFW+2F5ok6xEWQxzeghJOGhqyZlX
yvLEDBOrXuVWDIvdDEOHSxau/OJJir9+tHSv+WChbiBD57V9f3/JHfAakHNPOTB73KJg4X7qrZwD
yVd+PkxdB8LbKzngMMk3NjUfzouSeIVbSOQeLhEUKI00qEAWwOS3uVLdxkAY4a3t0iifqAQR0qM6
QgNGNhKHiNn8jnCj/ZZFk7iflTXcNlVonrMMU92mxj4Lm+QyQxkMo3PyhsXVz6xkBXQJCpAMK4Lu
mXw/ZHlPuJ2gbabXnX3i2FBPkbYTgZeDE1wZQ6oQJtspQKLIEOmlUZARs+q9RDtKKGWaL26j+dfX
lDEk43fBXRAuL8j722gNUMdJ3X6SMDcfBMCRMjBigesfvyQ1dVtO0l0bNPZO0FSqIzcmNRW9cn6c
FjKihc18lnz5PAxAsN+56JevmkS2CPO6OA7qekHGK6yQJ76K+mildW11+WsV+d9ah5xqPtS/L3Yu
XmT/tsz59R//Xec4HiYaw/coKTldunj8/1XneMzjObMxPf81Oyfq5V+Fjqb/wcidoxW9N0okztY6
//B3qaMZ3h8WhbnJDOwXB4cT2H/aK3+f2T8DBrxfkxa8BkN3hpwehY4OfuDg843Z9rRIptGm0WcY
ZpU97xwaGV/YDN5vMb+vQkQwHpUFHHJYKMh6NCsc3hGEs/oKc/wOpNxTrFwsb+D6k2y40Kzq9c1T
+KA6WVbTf4/Y/rzmckalmcNSy07//osqvbosZdxq6zGc7I2uhdpV5PXhqQ2GXA2DdaZK0/yCKPJ+
X/vzmtipeNqWwf8sptG3h2MYCtFEBxgBGLY5w4+747xFDE7k0FdWnI/uKCd+dn4kN7xEB8dBA1eA
G3mdtp5UO95Wpa6trUjPv40RXbSpDI29pdMZQ3bzu6nxt6e0v/xGrscxjROKY9EQP1yp/DldenFm
sxlSb9DXCDSM70XFzruGER/3X9zRv7yffDs2KUmGjWwTk9rB77Qxl0SMBOTGdV0bL0k7bOm+xfvP
35UPr8KVqG5YhTmRvH9u3eTCNU4RSvQ5LBscGJjeY9pb/+wqpEeZnIr50mysM6gY3l/FYmrZiiSU
m7wrpwufILMt5+Dyizt2+HyWq1AOUhiBKWLhObhKzbaBwh3dcN/RAEBWPX6vUGwe143xz+QzoNFs
F4WFMGDn4JPCQf3+B2WW3dka6YebafIdqmRMO2OBQvgf3zbP5PTGA2aozeD//VVoqUODTup2U4+G
u8bhSoN4IlTm/+Mq1P+420yLg+lyW9/U0blsq8ysG8SgGqISwlWw9vcwb//ZVVgY2ARYAulUITLQ
DxaICVN1A1BUbRr0E3swJ8rYhZ3WiO3n11k+i7eLn4NWC+8ci8Ny1mR0/v7X8BDk0PuNvnH1Vm0K
XWEZ1vTsIWJECn0+E+XF5xc03h9gsJtiEqVVtig0eOcw07+/YlxUJexuT98k2JMYxVvgBA0t25Jd
nx4Lp36KROHv5g7y4hTb7YmJaJ+Ywugr+ydaoOWFePvjXZvddNkddVyDHKgObnLLBGtwB1J2aTEj
SqmYC+CkGGa3pOFb1Eyi7NrwrbVIUmFux4wY4VuyWCLvEtluNO2g50cvk84x89ikn9We0dMa53vb
ZK27IOfDK479Vouh3VscvjgVMmCGPzma8kpTGX5rUxLCFiCBn+U+T8f6ojWycdiWYy1P9QruIHzW
WIGIMevsmuJUFPvYaV1zh1WnJw5iIrl+PdCFhCPX9Y671mlMtfQyEh9o+jhOPyFhYM8aAK6K+8ho
WmI/Y6dITnQa8dnVCNN8OmmzSJ30kMr9le52BdagMh5ha0z1PH0zsrnKtBMIGp136oopIyMz0vrT
Kqlm9Lc+E9mgtfXqhvYTiIBEbxGaQpLuN+A5k5OU82hKsZhl1xB+PUh2mBdOSXzS65+lV0CA9Prl
k3UywowCRnFSD+beqNqtDZI3W1XU2CZTVkczN9bYu3etKwVMZ7OT3kZzlC5WlRGTGUMb1r7IRA4o
G5+8OBHsdFBTZvx+a51W25akmzhacJcmSmyfADQMTyZsu1ZolY0Z0ZwBEbTKvSIJg7kmzSP+LXqm
kHJj+ppeiaDzyaMSSemuhjZsn4mxG+cAXl4fbWwg24+x0fpXnlVbj1q8KAmMdBqYG0Ml6FepGPVx
BzLUAESMCE5dtnU9PrRRrV5nUbIzE6p03zdCPiW6jqulSEB/BSFGmxYJsnLuRTqBd21CX3BOF61L
5groXaodj3xt362fs6G24j29Cn3edo6cyA5lpgc5J03b4wjAUrPqXEDfq7DitV65WYwkC64DAfQm
2Bfm3fo32Tjyti1ty95ZgxMNKyhBtR6oNCQWE2uihY2H7K91yE5hr2o10AYZMBDsNLQojx0h8fda
MTl3o4UhprjwBgdi9yW4eUwTvW9Ufb/pXLPcJWHCoD+hyL3ikZlibdkj80sCRJj2obL2bwE31xiD
AC9gdB2VmZ54WjfkO4ygzJwymfXkt3VeUxKNayMfIUUG/PgY2e65yEJBR1sKsgTENJnzaYSMyjgb
KB+78AGWqjynpTyCExKR83M28/q67hRz93buMNh4gGw1pqPN8IgIBkNOiWfnEjIUjlfCBRPaXMNY
fsd03OSMMsP6vKpMrHN1Zyx2xcX5GICFGK5JN8NXICGOXi+4YvuIqjz7FstCDEFYADzYAn1ssjNr
9MSDNg8NrWts4fqJr8UqDTQJXgP6BZGqoHshJa7jMiZotSiMF3wp+Lh6QRbvyHQkD3BwTdPWNuSC
6PCr3Am0TDptdNakhsHQMZmZ0huh4Y5bs/LCNdpv+E8Ocag5+iItBtya2NaJSyOtBgno+mjUY62M
V6nmgWIs9HJqIJlr3esITDAJJhaZdKOXNjHRse0Op8MgwadT/mMaMkeNYX5lyujn5HtkymwMqYsz
G8fXj4qtjFSYzovVaoLt/NJjgrm1JGOUncRK/DB5In7MkLfczkZnPeSzatxdGNW2EUxMXFIssswD
AGgZI0B4LceY2lZIwiYAffyICqWDPRENR8PdFQ/5aE0/xqmprtBCpena0sOuQRuhkHREMUN5FGBD
LpbhfYhoC7b3KaEA0xDUcQadhzusP1eibZpNT3DQkn8dIaSjB2hDqiIS65UCLbeDkmYrhhUBbgsF
UeQ2R/bQW/shdznmIBJt7vKWTAqE9WOhAizC1YtMeu1kBllirOCEGA/27M73BbN/H3GWCUMpo8+X
BT26TUBnYuJrdDGj4JyrB7HjXXZFMADhfZr1sTWCnHTiFiI8Pq6T3tKnK6/MvFfioGvBUswpgODw
BG98RFDND5s1ADw38oeVJTTn0mw6HL+jyBZ4COiOdDWwB21My2z7TcJw/IL+KJT7ULkECWHuYWqK
qDSmJdpq6JC8xIcTLHtSwrXUh8JYhUYG1hhpwypMTVD00A0wQvZWRZwEtuPsPBvMxN51llN5AWrW
Pt+EsWxejTixhrUtomrrYlvB3quSBlATDLtLy65B7MPYeobHTRyTJpmKufXkESozSUkigo6yauxT
7XpU83RPCkAH9yo0efULs7Z+RuxB01GuT2gQ0rCoUaBNgEa3KJsMieFAL0Fm9R3rZYakh4DNLk4v
BtQ0pAqmvXEJhjuuVxA0tGaLfpuoH+5EfYWTtUEQo+MdDEiLzF/xYiCaydtKLB5KbULgbA3u1qTo
uzS7AZyKyQQPnc/oTPbeEXF95yWL+VVJA4peo3XJLVkkJhkpbuW6QTxZ06topWWD0ekreSqY4ph7
zcmBSdYz3Ic1psaEuXflZs1JS+Vy5eUxn/YkHffYILQAwHg8lef4N0h6K6YCS47V2+DQu9xyzprc
IkUHC2kaEjFmDCdFD9+F5xKHl4otrmOt7fUz6boGflDa2zesOQT8sbH74LM5egW6OzgvjW6OzMNk
++Ig7iUSfcLOu4uqsP8+EL3truK8i7Mz148VukO6bKS2taP2iJ50vu91d65BEPbtFYFN4lw0RKNt
ZiXZWVCQHE3zwD5Fzh8d8YKV7nFyJr1fO0oA5TbDTtw5ZmU+z4Sb7PE+92VQZ6Z5W02A3nDEJdp5
XZETiTXTil8ER/hzjgH6D4FSE3o//25CDExeh3UdCv2H0Qrjok665oWznWCKE9ndjRY25DeCKmrP
zKhu5abzkBKum6HDfNPMwrqEzKZda4VRGEc+WrnTXroLcHuMhx9z4Y0Es5kjH1lrTdkRYV1eulZu
x8Ev8wTE9s7HX5M3Rn+EnA37km6G2RUFJvgmJ63Fd422qQxCUvPmzSj1jOOTo5EPA8/Fhh1QD0W+
8i0kJytn9NOjVsbMcZBnIm71kENj5A4974LkR38KOGU59YbAq+w6NdAnonkV+Q9cw7SbVdgaF/HY
zEvzEK4TqWrjLMAIEuC3YhZS6usZ+t5N1xTemRT51OwarYFDygjcaK77OTRJsyt0Gs0a54Zkw6PC
3SWKcHDWYdYS1xAOsNY4yBKivhEDwW9sQ16sryKS8IiUqlqfaAmhERslewd+AOlLcUR0phQNBw/N
6wIVt+o2sty6Q+XlhA1w5MzMSHCr/NGJVoSh2g+d1+nn6GmRuXpjykGMpBQ+AO6+hoCxZmRF8lVx
08vCv8w77Kgr1RAdukbwOVyQK2GEG3RbHOOGkuweOfXz4uwjzHNbxiqutgzQsUKDLqo1Ks7FSj36
Q3XmCUeRAOUZ8rmRMd11x2wKzPT2xJwqxQIBU0L6KFa92i9+Nu7QE89ak5BbJRhAg6bBSIMul2PU
pnVG18VsrS2ybmVmxlZ0Vs/sZSYnbmVFaT1ts6ZxrzjP9Uw0oUXcDFQHzaZCP3SEX5q0BDMiJB5d
alY+AwmUpxqCc7IDbBfmDCbR+IUpRnlO/m57r1tS3XDXipcmqRsziNIQVZJwMTri9JdXkc+IIAgR
vLmEmpb+Y4UeE2EzakV7VU6W/43qR+8C36nISR+T1EQyPSmgdaZQBTBEWB/GOtXb8mYYpuIacTRZ
AL7euLdh4eU/SbovHCbDUXPkDx6LcGZ1dn4U2dMCiidAbKE1khRh9lK3VyLO3O91Q0gUnP3GWiTo
yeJqRdf1aEgxzuu8V6gChbSBXLRG7v/ImTOhLSLYgdoh7dUN3xdM7lQr1WucDxx9yVZpAb7noxdY
VG8ssdmQJ9uGLJVTYhALVspMTfHCNJie6h5N2Yo4y/5hbjx578YSzuA8m9PPSDEzCOLSMwB2Z+gR
LXO6ttN6FCvdZgxy0nVa6m7KIfJ+eujAji1mqy27kdk/9oShQfwPo/CUtO78PJps61qQ8XYeO07v
MC1Mm4sYQFoXWCbCrU1HHboHKFa8+qT2tQFpwUTs2LJSd2RvwD1ISlSq0B3LuF/VQ2s9k7soqUYS
09NXzFqjp4TAsnOtArcvYw4Bq64vOdAORcoDa6PU3hRdwoivHCV0iLJ3r1EW82UWqDBePcrV78ro
8/i4neCIcRTHJxu0vgerZOqqwlxP6JwRemhTeZkKvQg3LhlMEQbvcUzBtFX+UdmE5Y/MmxDMwalC
YZ3a1YQTWp8IEjRq9PKrrMRVGMSaS1Q3MAHSmBzpcWKCl6ACvL2cQ+xWTk+hSx7HSvMi/x45OVGu
fTlPAlFp4ZKNl5mYRwmn8I9Ru3GIIH93PsFqOCwUu9B7ZkCiA6vJkSgGqZHrx3YtO33thlN1bxPU
N52QbyoQMPhab26ygdAiBCkGLwLSHcAnNRnwN/WcO5dpBciO39HKbF1JS3uo3bF9QQFHPjs+3f6c
HUXVWxbq4jxu5PQwtxDSXKuCIWAWKnkNZUNs+KBKRvpdF730pD+03AbEt+sluRpZuTM2r3hqke4P
A2mL7F8OW6Y0xXecvnZMEEYV7WGtGnHgudPwCEsnvushI6QLq5Que1v6sRHglXfIJ/X8MNk6PVns
6zD1rVNQTnQtHI7bBv7aZmbQa1n+eNzVRq0CMm9dtgfs1vhDSoeWhexIRdwguyRdPXOKmFKMlDuK
ghyR8BqqhnLXcmqH7/Q5Ec40hsb2PCqDIs5qasjlQ9jafMi8DNkem0s0bl0FE/c2QwjUrtGAkqAT
jZnbUWF47otLhXOpu4l60bQ6bQPQMAtPKwNMwjsf6biHc6Fm4kaKJg+awRFpYEMvekQA4j6J9Bct
wOkNuWpNL3XWOgd/FNI1iF2i6OMmDgDbAr5F5A5KAkVmNNWnid9aZzhhwhvBELbExEo2nWPeuFFH
lMjYD75EJ9sjJPSuZ/Ql8pIeRGxBRCUAfuPyT+/cZtaP4iyOInYO2fyYMwEhFtt2G50OxJOyORR5
YwdJnnR7vRprtSaORMXBMHm0NmvJePhYpLWTbBynwylYRjF+3gJY7bNjLt4z+HvehKMnLfEBxyX/
1x9cRf50osgNr6bmVtPxDuAUnqpbHc3l97QtPDvonOVD1VWY3Kkslj59wWpCpyTVq+lr5s8OP7EO
QzGnBgJTQ2ZL3VLqI1tP84zzzEIoJosgHQg6woURFARnX3RWfNFpxuL6KGJ5kU+IhfFg4+TYFYw6
71Wv2dlGV4vsNK/oFgcR241NHT/FYsMy4LPPEq5VHkVu7jT3WJY9/dQnTZIsdZQHrIAt06sNQcs8
qZUpAeOCRYZczNohiGjQt3RNRpYWpFqpRU0YeulpkZYhyMrZKwaPuLZ4kHiZvCIUO6+PFdKt1h5J
vgmnyHstMf8TO1mR5UThGeObq0dfXqsEROy3tLQqZtG5yulqkgPYdschNon+WsakJSOQtlSK/ySj
A7jCDSH6y1IBSjmplRt3p/EEOBOnf+72xDYCr2ypUevBAZ3v16LWbiWBWu2l1dXl+Oi1jpN/i+qx
G8ItdhHL3YkYdy6QgsjUj2vXrglzUWhMPI0vIPYnyby9nJPLuu08fWfknetvexSXFJYdQjvmUAQT
KTZIgkv1pjg16nkAiYIQJAQ/azZ+W5ESNHQ+nQ2zpaEFy7KfcMUGtk5f4VnhN4z0LaMmyc3SY7Aq
WxLz6pwC2lLkrQBOkvHWz129YqvJ8xdNee3ZUEYtli+jHzX7OSbBb95NPVzkDeFwCC6KkfDhwAYF
QsXND8CBTnxxMsEKG9AK2zesgSkcaG0WU5ftuqyPUb7ImgXU4H5ndvHTG4fEpdk5YRRjBlEVL8Uw
L6sIvbPSPjFK8upPdLNJSThvIzI692nLPSBZvTWsoNSJKDR5oRPVnCovasZrG8wWHOqwou9/Qf6n
7tIog5EO19swIstYEQOlAe8YiQVOvrNZtdntEt9nBlnsAP0Xpd2kN3jWzGoXWo3XnGSY+pIrBHAT
d8JRlk9F3ofeiaqmWVFE9n2LhwfdNqFLZalXJtJHU1SOte45w5Xhqmk6gnmsCvn2UcZoxQzsAvjP
fRHK8IoRT4X0VLUWAUi7yEazoo4mo8Xns+kGR0UeeV143XCutklEUvkmI3o5pIdMleTmgaW3HYKB
aURvS1xpXeeS8GBpsRMPmk2MHMkDcd/OG8ctmEL/OaL679AK/M8FEzNj/HvRwOolT+aXt7KBRS30
WzXguQA7dQvCtMMkj5KEWdRvdbTnk43DSBtPPtBiYLv/Eg0gC0CG6yKONC36uIbNSOg/1dH2H4BB
2bxttFBL/sA/EQxwhTfDFZsUmSXAgPkibDTAyO7BzK8nhtdgMAzRBxYG2+A6KeVx1MxfDLDeT+9/
X2YZJNkIJxbb/Ptx0jQ3RADNU7vrNe2k6vRtPv0IrZ+weS5ykX0hrvwlWv33xOj31aD1IK9EkiH8
g6tl/CQjNOd2t7hw4PE4ASy3e8LkZIAayA+YTWzgumHamIw17suLdNAejbD4jvXsDLrOkZJXoOez
bRi1P3Tfv6Z9dvvm/bj484/5j7IvLtDGdu3/RXXy0Y1HNsYknJuPK/39HTFGKzSVD0op9NFBgaIj
tpQBSa0bDmlx2ndQwdeNYe4BrVxxEAYKpNVQgbHJidQ/xShzRA+4XdVkD68J3CZO70tt7kHEz5/3
cdHboSVxdMdbFP9vh6iUKdWcgT3ZWa5gNcW5ZvRyO6R4gPoUq5io7oXCVFI3cAhTdRbFdGAs+sDK
IjA7JiuRxM8H+oWPY1l+n6NyX1Vw/V09NDef385lBnj4xBfB2kKjJVXycEAK54VlkPPnjhFhscOx
1W4SkAnE60QAe1B9CsfgOC7LYTWPX6X7vJcb/L5NSDd0XOAOOoqDAaXeY8XNwrrdwUrZwfnnO9Ie
Pv99h58pYh5DZ/5vMwgGDblggt8+CTQxCefStN1hyT/pp3YP5HBHZ+gL6fwvzcLb+/jrOpYpLNTJ
IAu8g7fSwbE0pWXcYh2SJDV49VmbJZzcrLyEa+jmu8xLo3Uy5XjVqUM5YMmrz3/pL6nL4Z+A6Epn
+UO+yv++/6kgbNwcobDcZfS8TrMkHTeSHvAPDzrTtiOiTDuOunG6S2oGR4MWGg9RZkMnQ1VwSr1e
xwGRcsnLgMOTGadL39ouLHU0T864N2z+VUCttPZRyfAsbPxvqJOLM3Tj/s7IhqM5net1LAwYozKF
WVkbO6N3zvtaA20eRfp6jNzzgR4Tpsbwpqo6wJhpdIoQwdrzZ5xSIgzIjjXCxAwVXdNiEYHyCNUY
RU8oaVide7Xpkryb4mxn0BGM0s2w38WnY6aRI+RWR91EM3A0scQ5nJriLtMI+WLyjqm73ERC/RA4
pTiDALAMdZyGw94yR8aunPtObT/+4sM61Ocj9EGsI1i4UbAZDvvF+8dRoZrIGXHLXd6EGILTmFlH
Osa4d+crqM1YZpOrLvaTXaM8tTQ3437nllIcxWgGXvrEJprXGs/HniNTxZsdQBpzd23BUVXn5BtM
Q3TWDnCeZMSCzE/W7pTkH9aSSSiO8+gxYjrNNLbfs4kw1rYQn0a69/r5a/fRB4a6DDEHEjqe1oEq
ZYp0Zc9tLllAWu0mj5LuLJrb66bPXz6/0OG6/+t+snVbCGYtIu8O1tSR4kdWfSd35Jhne5S0BOh4
KtemVa+zauU9yMwBRXPKe/CF8uaj38gsEkWD7uHU8g5+o05SnFF3tdy1SZW9NK13FjvKeAhhXX1x
pcPtnh9JrcYcjg4qeOnDK4VzS7AJ0ZG7mWRruydSpM7F94hjhpjFBZGQP//xTUV4YqH5X8KXcJS9
f0kNbQjLEWv6Dh4W6UXWMkxhIG3D9gtr40zQgKIr8MWP/OB2clHoPEDazeVpvr8oxuI0VyAgd0Vk
ZWvfSU8FLaelf1p+caWPlmXGwzy4xQuHK+xgWWbq7vlN1oCac+uXaMqeLPzwO9/uGS1KhPajOhr7
7rWhXRtQhzx/fnc//KHYYjlJuegED19Zp/HQH/m8N4SvM9Kxz5wYk26jvviVH7w0aAiQHHFKFrym
Bz/SJ46hC8NS7qrZHLbmXN4yjVxDpQW4TsJgbZS/C5e/1T4ay7/yYK9xiKVjz0a262LEf/8IDaOR
DK60ZocD275zyIkx6/YoTnxW3ym/miaFctAiKB4BkLnxTJk+eChnRoLet7Yzzkeob5xvn9/tjx82
CnzdsU1yyQ7fK6fXao8mEQ871LcdALlV49HA9p+lAnXrzkrbCL2/QGIHaLbz2n94VOfbdShGgILb
C0L8UELshoTtQuNpdvaYXnX+uAuLCcBb+W0yox9pPkXrz3/vR8/AclG38QSWIungM5ocQoQM2252
+ewfm011Bxcw+PwSH71ZSywp7y9AKwrc9485ctIedODY7NDXCAYzgAVMTU7b0ZjuCWI56b8Kx/xL
BbLcxDdXdA+W2siPSyXRYjBUrcMNoMHhvJZ1uobv89TaNWkq0i3TnYCvuqbTvLc5yvVO9jDAZMid
eu+TvbsL3fZpAMgZNVrBf95S+9RNXj6/NR9928JA4kzU3FIEHigLSeks9XLomx0hZ7durs5Gq/lm
p/Hlf+0y5vsnkPX9Mg8Zmp3TNvpa68C/5Cpbhzpmt8+vtBwPDz/ptz/o4HWqcgZ2s+IHJfP8jEhh
Uwzaed47tx2Kjs8v9eGX+mufQ8qKQPHXP38jMh0Zx8SCZPgdHNAcKdJp1mPnkpnxrfXsM93Lj7Qs
3+uJqHagf68+v/pH3w02BDo6trAR/h/80BGSzqhDntwVZqlvSscbfrSFqu//a1dZ/oo3P7HqEoVU
Sm92mG8CegWbKcq/KDo+OBHh9kaji+kVB7l+8G4oP1xiYS2CAHt1BqX0ATTSldGmF24cfqfPma9t
H7DS57/rw2eH9J07x1Vt41C6WzpQo+barXfhjGiXqWK0macrYAXzkXJZ/MIkpbPaGvu0zK2j0BDX
X/wB7xW2lHIsEezn/G4kyhw8D+ocOomhMlXB86uNRzRqd1oMcpwefAAS+UY12QPUnNfORCj1/0g7
j+XIrW1Nv0pHz3ED3kT0nSSQiTT0rGKZCYKkquC9x9P3B+qGxASziZZOSJNy3Nh+7bV+08RUvNM8
dT7/BOvC5uetPLO9oQCLsA8WkxuyvOIiK9xcqzx3qhJYuNJDR+lnU2kCiKhgHG3NSO6prChH9FYQ
x0c0OSDXux14pzokU+L7evQCVyqzo1/rEfDcLtkNlukohT44YEPiQ6KOFLeg7KJYc2Npnb9rOuER
1EN9kvz+CXM3EIyDdhoGi/wwXCanlKLYNRQvtCUFUkKD4R5qYGBPQmTyWAyzmAf2FikzpgvT6OgC
nNIQhhw4oxjAmhI/opaXOHquIlFuHKIgD46BpfUOmGfJDvr0OvOL5gpmPdXqCeOGxv8ydAl4slg5
DhXaZmaouNjolbbim9Q9Jx3EmBCLDjWMWqVGX2+jIEx2nVA+6uEo70bB1w/epNwGg6JtatJC2yDu
sx/SZJFrz70TQPHerSeBFLZpXpGgTnZ4KqJwUqDALpOW3qg1SnhxRTmARMXvVDNewjpGNXo8hEiO
O34N117KK+3UghU85P4ayvzCNWlCPTUlNDTEGW5+vhw8iiMw3cfCbXoqCBO2y5vAD+7FOrzzreiB
f7WyCS81yIPLtGZuw/xWOG8QKT207IKycHEWHO0ioVLRBjiJSfHRnDrKjU22Etx8SGmx67AglxWS
qsRW2pJogwpjMsYoTxNklrJTamOMVo8WPeYZ1aguC5/bkj/Uu9jaFpZ2n6bpryJvrvi07NqXC0Cl
BRgnyYpkR0Pi9BbVtuxFRdV+10qAlhD9C9c0MhdY/LeTAicXjglOKYmtujggsRmLKf/4hVsXKU4V
xbHFx+I4pcEtMObarswZFAbsFbsQtKMF81FFo2zlrLhwVJhoNBL88wQRJWmeynf3gIo1htG0Rs5t
k9paAjizbzRk46gqf34ozYtscX/DIZ7PQ2qoZBwWZ5IC4LpF4zB3wQj91CNtx4NjJcKew70PTZBR
l1V4xLMsyXlfyFaUbVR1uRv38lONVy3gjwwkX4CrGtzSOfrRfeXeqLV6pXOXrjr8nYgZNA3r9A+X
Dv41ljKIuRvV4TE2tV/ILn/R6vRuDLI7LUcUOou6FbLehYDIJLpDgIXnBDmjxczFZoWBSiPR21ir
qFBNj6WWbo0QwXPV61cauzS0FBLIB//pT7ZorB0TLx9Mq3ATTb8TkD6x1RYNJEU/FUZ+ElTjUSn1
R2QFVwRrLw0s1Qsd+QYJYpG6WDVar2NqpEqF20kbMr3bQvYQkMzD1oEnBdAYf23wPt9WluqFtUqS
crZVw2ySzPO8ad5tihgvhlrjYnM7pAQPqlBfSRLPNTgOLwgg+hvYzugQD+lLqDd70ktOFsen2XXB
FuqJYZnh2yRV050PA8r2AY6agP8VbQu6x4HG+aqCeKVIWW+R2kSdTlc0W6qrRyPWXqDZ/8DvRXGK
SfqqxC3eBJJ1M4EMd2th9jrIg+cCoOSGrLFPrtE8kafpQErHASKCcbCt6tIE6FzJO7TvBacLy8fP
h0ee99Fin80PeYpKvOqgyi32mZbAE7IGL3cH+FcgTwVY3/MDrKhx9phy7aiOrbErPPE4ztFBIMjl
z2SENgCM5FEMMANuockYaHVqU45mqpGrDEap2lGo/tBNCvWRH1o7TGnWMmXzMl1+OS9fE/KnqsJx
XUxs42PSFFcFtwS1V3uGtWwAJklOj6LblVkwq21pmit758KjUaLOQk0I/ifO4uLiLZYkgyZXk5a7
Va82u3YYDHy9yUAU3MukQApxF04p0mqa4O2KJJRsqEYcJVGGM4ynfIVt94J82lPbeT22ktM9oBP1
OJRJuRVzS1i5SS/cSnOQoCB9S3EFTYbFlgOk4JdGizMVonagiaIvCvbF0PNz1FpFf5h/m8+EcCEl
ILiVtkz3vdxLK/fSxwNHQg6CCiaDRqlqeaIOUYkqitlnrjDGp2QUb9BAs+Ma86sAS+jRuupDQlgT
57HPF/fH94NCJCEaKknO2dHuTeDl3d7XqiHUvC7M3aRF3BL5RbcIpngzNqYt+i+VFzyySjeD1l4n
zUqfP9zFi6YX6YyyDqUAdBVXZDMikABSIKd+UHQrM7zSzDIlbgKYCIwyZhNY3XWWtCRXa1eG8/X5
SH44ROfeSHh1cI7OgvXzn78bSF9M9VaJGMh+UKuDhzjvKYFCt/28lcvzBUZyLpnDppXna/JdM/Jk
tmg1RDl1ingnNyoaOuqNHgYvnWXhdJuCE038U1mVe7k1/1XjXPgyyHvizjfpmneNFwnsq7j3abwQ
jlmr3Lde9McYNwCdi+eyKQ9+FOBRXX3Jxvyw0vEP78x5fN+1veh4JAhhAHotR1m83WkW3tT6XKnl
0TfqToZwaqlG3wcTJb26uLIkbWWjfDhK5+ZRXaduSYaVqsf5uGPpO0x9jFlMZ74Eo4yrun9C+URO
oj1WkSuNzX05O7cXjS1yIpPgCzygjcwFGWd3pgwaqnV6Db02LfkPm1osW0+keMjTMHNrWCo5Vuw+
p5/UPUBWXEkzXe4UuhNcC5KK0N75CIIzKkodY1C3bQx1ixgz1AZxHHjKQvzEfrL7Nz2bXx3sSLyO
linBlIqkRk07c0fwj7tQRgG4go208yrQwe2grCkQXOzfu/YWK8To4w5/FSYNlsGdIfXXdVUeSpgD
otzsP98Ml5uivADXnd2+rKNESJ1JSeRlOFWBBAAbfANmDjt6NMeqeK2Y/iEmnRcjdQWS1yKP3OW8
1YKceRDH6deo1lRz021Y6Tet1WzrcjpECXgEQfn6eQc/3spU7skH6tJcK5JhG54vFrUSkf/y5smD
eZyPsuDUXvACAWQr+cVBwManDBDv85Nxi1j6Y9JVK4+rC7fG2Qcs9kWrFnBoscdBXRnYTaLvVSoU
idk/fN7RC7cGS4YXHClrigdv7/x3J2pS6hMy6gxuDYfzSGxeQklp15YmgKuPJwpJQpO4jEhQeoNh
vb826mbi2I6JYXVZ+BmGIlg98Lo7IgI7qbNt3YvB/VgM/XZUxleMuynekvJzYhm30nIQH2OhBHRf
lIhRyZ0Ltbo6NC35taQsHrFQ1Xcw9fboiJ3KXLmOBvl+zKAvRiGiQB3k1F2PhPQm6KAKgSgXYQNh
2I1S61fyU/XVmPuW25Du3vlVpp68NEPMGS1ZIBANzl5267HOKZZD8UJyP3TxwTB/553o76sk0K7y
LtxjPH8HBTI9IVKpObk+WTaWIkepVUxn6hQEAONm19VWezdlAg4VVryHoCu7mUHv43T6o2hi9Qb/
we8++S1noOZbahXytmnTuaYqfFWAOF8xST+1RB8eG17Hdm7BspeVYtoPPtDhafSMPYznbCNrSXno
O6zZBaHJbQCfp3Ya9ghHwpdKIYobSVveB5Fqum1meLeqmkouKLkEP0wwFsjLotMvNY4faCE2mOKP
om6/9EjFbJRMvjU86RDjLADNZ5S1XVUXOngD2fgR0C5S3XJ9lRoKRA1fGK/HWOydIJ68+2C2qszC
qDpSLDftkh12DCpR32hz8rAP4viXMCnlUZfH4kasCD1biG5j61dbK2q0rY4m1pWp+dhLpeqhgn64
VaFBHPoMd1KcGPZamvSHUJW6baZIj8roP3tpj3R//xhKSn/EPzjdINKf27ievmIhV9x0U/XCM3ui
25ajkD9Hs35qXEVJom0v5vsebMFWBRDGHRiPmxnos7cktKRlFLW6wrQtWbFs3RqVrR9FmkPZWNnj
LHtL5p25670OytfQGJupzbXv0GCpagx+1J4A5wygtRVvl0TNlNmRnMP+roJjj7PfVwmQCzr/Zbex
jFR2pRSzSmNS8yNcwWGfkkv07aistpGff4f1lCC8iB1aj1PpvQlImteh0h6E2rsuYAxiN+drRx8d
/7sKQzhhm7eRsamtYSOMKmYYpoCTiqr2P7WsilwopXW9FUEBKLsu08Vy3w2ScK2rJWZxTV9p8Pxn
/hLIe2T+gl2ngNOGpCm7iEvEHM4osiUdbrXkc7ONNhXFKaVUgebfsNXqGsfEHDdX4MBPhtjsJWgw
z1qr5wcv0h54R8dP1DYxREZP0jrAXWieYZOl20gmhw3bqu5/YXgLkSlR+648WjD/TEeAl2THUfsl
HKW9QcICIklgN96wLRDHTxWr2SVBox8HWfuBPpiErYME7q5AORaq2XQLKBDHQV/YtRVzMimzq0hZ
t3jjtbzYNjnWfJgcWp2bSKXAkSL0/ZXs+8+N2OtbD8YdbWDpjLqFP902BfAy14cBdqfy7LkxcHTg
zKjASBcS8uhYpk3yTpxy0p74Qk52IddAlHy/lF3BaGEGFdVgoE8S5QXibVl3baRQzmug0tIODkC2
xdm1fgxHQTqoSa4CvUao8BUE+a0R4MY4dbW+zTs1tDvRE++FjvLqps85ycZUz668aPa/rG/wK+5n
7twfWisM6AcFob8tSrgDthBq5CSRbNUPUo3NppvHVX+jZdpDrKR23fCCtsjCnGIo/hsIIapTCoMt
xupt3EZ3QBXve0nFhrn4VlTRHwhpojdnCSctSW5MX9wbIZ6mUzHCStVzxzBgGLSV9E2ACAb+HAhG
a0ZkkpPkOAKzcaG6n0w9uZ9E+GdmWGXbqRYSh/fHd/AItaNnerPDzfGboXFjlAQ+kOaVO7PmGTJ0
reQOQXNHzu6P1GRdDPXYO13vH2YJOZsr50lO+G2rMX7TUItssXfdlN3JK8KvWas6vfINpitITOgr
tZ5+C0Te5J0p8EgWi4feah5jU7mGuwFnq8mvzNBAJUcF9FQ+dI36ohrggXq933rTSFE63PuMjDRa
90LjscWerBZJQkEXt3Cfd6bZXme6fzRMeHAS7ncbiVyUg65+iKZ7cOVlGmq66a+oYwCtJzhudllY
X7Ms3JHrPuRq8NuLfDdK62s/CU6B1m4Hs/0lJvAOUSoPeqnH31Oek6VE8bNBbaQ8GpJw4va3JR6l
I/R0kuc3iv9DGpqEbR586wr9WokNTOz6COH5OLvDxGiPE0vlDH6SPQgSOz2e0DPoxk0/mi4yqLfU
iqFPNbAjB+E1QD6W09W/UaUUYRnph6DW92o85AfOmU1rmj/ZUz/jbrQNI96iBpHh0uEjVZCexKoy
Xd960D1cQKTBfE7z+LpJ9euqkSD7dCzHvhL2Y6IeG09D2IvfGBQvv4v8IHFKVRscQ6zQje+2IQGJ
k1lN5Kijjta+OblqWT/E2fCrh5p1LKndz5pkva8PbqBDR/o+Bqh93GupmlX5vZcbQ4AhA18y26Ef
yWD+/jwMu/SsnoHtKCCZcPu1N+3td3GYN3hGK4xkyiK5ujK6ADwgOD/zh9zfjrJ4Cxr3yVf7PYpP
a2/qCw/LWRQIkS90nnWqVueRbpkNncAyyt26rtDVMPcJmhqx8Jgn/Q0uaXdKIRw83B9BHLDO9V9S
qB1RXbyHhnGCOCom0GnWEAEfg19QurOwGUmh+XmxeKr1ag75zWwz1/c6u5dbRIdxuwQN+vmofwxK
JTqtAw1SZ72kJVIqjtElQN44Y+E3thfKG0HglJgeuj7ZiF3g5OVaQvRjx0TQM/BkZFJdVBPmP383
zZAWS7DBZE96TT+YEuJDcXs9CZrzeccuvM/murilqlQgFWWZAUXaVMwoneZuV7dH39LcNECkua52
YimvvHIvrdz5YUbwI81lIGORRYOb02O+QVtGmhMAeDt9fJazJwyXISZnNUUhRXVGUssF0h+fd/ND
0nJ+pP3d9BIemacV/ogNo4l/1wk1HrezkvnqLw6zgPw0cSG2AS492BF/3vDl8f2rz8s9UwuDUKX4
L7uKZ32RKuSbsmLXltmNPDQrQuaXVgwpBHNWF0dFbAkaHCYthlBH2knIeGoq0j1PFDs329vPe3Th
FEAVD4EwUJHM47IE48u5pE+U990WoSDd+gb1nJKTskeVahsLxgpU5dKiQbUbWg7QdNTylcUGF/XW
kIukYR+M9VEXu2OadwL01/hlquBYA2VIYSEqX/0yOOqIS33e2QtjSqNUrk0V9o+xFGWLgyTu8jRn
+jAz2+jNGO8iA1pu1Urqyk78eMSIszI8QSuKc9SdF7tjLOouHKoydwNMh06Flk67NEUjAAxFuEfK
CWWJGikuc2r0lbLRhZf9u5alpXhjIWScDQadNGrzMFcPPVN1Px/HC9tgzgExjRbnNNSs89MM7QaM
2kP2nzY2J5S+TeVG4Tmh6cpKQxdWJ+AikDWYQMoqQkbnDaW6hXFfzxljxtV3uXyoxviPXDC3OAmf
jFpf2d2XlgeOGmTRYYlQk1zciBMu4BXaaoxcntpVo++qXN74w9roXZig+X2I2q2BahKF5fNOVSg3
jDgp5S6QhJ+opcPWV+8/n6CLTVASIFkPO4vD8ryJARqsWIg0MYQj/O203MiN+eU/a2NeJO+uNF8e
Mj3ACoLYU7MpO26aeK3ocGFC0FblAETlH2TzW4H0XROgXvqCdEbmNpb4ZObhH4iH7AN0jf75ucDP
n/mAPFTBDC+GqxvMdBB12smM6QkhiJcO+YgNqPHt50N2uT9/t7MYMkP1u1IryO0B1RFwqe+c3jS/
lGT0P2/n8vT/3c68rd6Nm9CPChg8+gPFD80A5V5Ig7VSwcU2NOhFM58Km5nFmLWjXsGbnu8nw9u2
yDSV1VqIcbkJKpMkEA0Om0UutjBHE/EZuhE2wjFqMsTX1P3nI3XhJCPVCKgDGqFGXxZFWLGzQCda
pHvzKfmteu31mAYvZY1Zu7VWzr/YG4P6HGEt4ubLOp1UeYnO9GfuQHyCcDtd6v4xVgVIDOgYBQA6
eDDjTXL/3cRLqNJZXaxnLjikG0vIy01ndju1DG0xMlcS1Zf6Mwd/UOoMaByGfL7I9L5JNCsXaasR
76f6wffWTphL20WFHmKo8HepUC8mJ5eqXPe1jskZ8XLhVZl7MSnGcAX7cqkZICi4PRiyxOwsmkkA
kJg+7u2uYkQbFWMvNJZtXalWylBvCtuL4hrXpUF0TvUEq/DFrkTIaDK9hAVAEvp2FnyRg50sGZui
KB2j0HYCun3UO5ym0g4a6RzJl92+/hEjrogaGJoAmR2/ptMcQyCFhZ/aJFtunGOXkVbHrFcfM+Sy
BAM1EQV9N+Wm07SVC/LCdXzWg8W9Xwc1SABLydykUcguvzSq7EZifi0jSK3Klfv53rzYmgaUTUQZ
nit5ccL4ViuGRsFiDmfNiOlWGEcsBZF8yH+H2J593tilRUCk8Vdji6M5HaDvmfjQumJArtZMN0Fr
bAz92+etXO6SQiGSwBAU5SLCyIK4qc2BARw0fHA90x7EwPXBvRfE9vqaUvTlPv3d2mKHdh055yKn
tSk3doYyuprwFMgr4eblRsBxyDM6Dprz+THgdUaZpAUwFgQAt0J2PytuxdWaIcSlc5qI/a9W5oF9
d7Al3SQi94ek6hghF2edpga7RVK9kvofdmexxAvA0d2o0FCHV5SZvibyDw15sH+xDEAqIZ7IM5Z4
87w33HU4cbTSHAfUrtD/VvTSzQXEvKXBFkpr5dF1cez+bm3JpQG7ELZ1T2u+Wm8HvFYn+KCjKbPE
/zH4lPvHmm9TYCLUFZeLQS/FQhH1kcUgyqiX9LvUNFbG7uJ6e9fEYiXU7WzBLQysBEN2yCqbeesE
yr9abxB2CT653MD4n88Q9Ryk1VqWQT9ea4EIcyPfFiKv4jUS5MXJ4YIzuXrQdlg+8311NDLd4BZF
PWkzGPp2lBq7kbONmn75fNF9bIncmsTrd8blyR9SUJlcWGIUEupkmr5TlPJQ11RIyvY24uH9eVPz
6JzfdDQFXQyouPLG1D0fvU4uAqmF8uZ6grEzy/EJ+IMbSMGNECODpFxRrs2iZqXRjwuDRsmxYVcA
UBeszHmjeFwmCDpNRAvxtBWNb6gD36R1v7L8Pp7gtKJxH82WazPd8rwVS2rBbCMT7PaIyEApoQCY
bmPxW9jJZBX0lTm72CeezWREYQR/QK6XkMo0v2Q/NULsSBBNEoF6YT9sP5+vC81IpNPYsOQOASUu
OkUVMomDaEwJtGSbiPuKnm+wXF05iOYfs1gWb8ZiGAvO7IHlk0GcQPiGsZm6fi3GumNio/oFKbJo
DSV+qTvwyXCWAGyvg7Y/nyMfseewsdCxQHL+UdUKR+q1O8gt/zgAnuH1ClwI3vHgUxZnhISosZIY
SgqCNK5sUwMjGQrayn10Yb1hYoiADbBWZCWWMEmUU7tiQHbVla1xi+T+VSpaV92I3jkaLJmavXy+
EtaaW/SJpzV67IaYumU/7ihJ3JoysmBUAawyxES+/vEvmkNxBP0ektWARM5nKgtyUe70juawt0Vh
x/Uw3AkytPRCcxNRG/y8uQvnEpAXTkAdZgTv/cXCGK0axX8xTd0eHdtB8p+1CVfSMLAN7SYcxz1i
X3vsf1ZavXDwnrW6CMNavYinMc9SFzQCli3ok3fDdqxDN071PzfyP1KScn/lN8/pr/r/zP/qNS/G
KvSD5s0T6e9fXYevzFb+u/n0b33JU/5f/pWzn4u50v98nfPcPJ/9AgBU2Iz37a9qfPhVt8mf3+D/
yue/+f/7h//r19tP+TIWv/77f7/idtzMP80P8+y9WtRblvP/LS/ltmH26/nDP/gffSnjv3Qg6qT9
uIF5OJOV/ktfStL+C1IE6xNdC5nTkanL8qoJ0CPCstfgr/M8ZfHON85f+lKzLy+HD2cpdCMwVoby
TwSm3thJ705NQJz8oDl8w7MJi6Nlhj5qsChT0uBaqPrqeUi6zCc3WfJU1f046x0xTNU7TarlOexG
iXhbp0aXn8Isil40s03HA2+OPnM+30lzGLz8qDmHQdD/Z9x/vnHTNCtFeUiup3EsHtNE0H4U/Zig
z6168U+4Vv1Xq0+s75oG1e6fbae38UBTiawMlbv5PjlvOullgUdHdI2sprDz0be76lOIi4IcinfN
KAUrJ+Ji9741B5GKi4SIRkct8Lw5JR0UbBAjtI4T8DMBtgavURlmPz0zL53OSI0/Ph/ZxeX1ob3F
aaFEWLC3tIdTR7A1YxHthBJPcTPil5+3tLiO/2wJ9TTKS9AHIced9ywIIWiMU3wtJFlzHQlxCs1z
7FbqS5cWCoES6RVsmNAXWTQi1JHV6nV4TeWKcl0XSb8rnPiuxqhODoiZ4zZa6r1T4Y6x0rvFWf9n
74gCSX6T3CPiPe9dHU8iDrQBpEOw3XaRqcpOAUL+YE6a+ZANbXcaMFew01gXHrwoL9ce3xdH1yKs
Qv1HY58swlHLoFahibQf5+K2qMLe9fvyH14tcydnwR3i0ZnE/gEiG2tmEzV5cI0RvfYKqFlwJXGK
7iENB9cyWr53n6+YJTr2z/ZAYs1CRjT6Jsr27hkuD2ZMJtgHaFnlp2oohO85Bht3uah496YsDD+s
Ma3dUVeijdjGYr2jEpcYtthna75GF7bJ/IbhP7Yl3k6L6e2yjmPT86+bNkGbBnWcN2uUTWvla+IX
F1pCVmMuWfK4JT80T/S7PreVEGNDYFx1cuN/V4YwOlTWpO/6Mor2K8M7b4bFqQoQBJoo0Afik2Ww
p4xK4XexctWpTf61YSh/Qsc2Xworntpjb/j6k+EFUUFxO42fNSHHKrfNU/P+88+4sGVRDptxESbk
LZhn5x0etJCqti5dsXuMfDMlhfqzmNACS8Vpuh4h1z9NY5Ie0kStV+oWF85aIBKAUUglAUpZ0sbS
KYiMTlGucj828SUFwRdDoXGieKzQA8v8w+cdXVaj5+UMswKvrjlbAdici/9sajEZ4tKVr4A3wOXD
lERL7dawoMnFULO+950yXFWB2X4LBVPaC16mfKsiSCeff8al8X7/FYsFxhkPBqiQr7Sk4Fb3xqD8
XY9h6bbaLDWPu5I75jBCgeAFKwvuwhkFXV3kgclag/u5OJz1LA7CfpKuGvyOj3Eja3up8+U1qYgL
GwjCLpRn3mPco0uIE+hRTywK6UrwxGYLGFh2sVISbZRT1jAT0qWmFG2ufxCZzYyP8wk1/Am51k66
srIJNyHkFwzcTbAJR7MmBMHINeNfj2INXFgeZSdT6/hKiwTQPlmqlV+MPs9vNLVUbkSzBfKJrKcx
/YvJVhERg8YE9w9cx/kXmlkdCEDU0B6uxiuo0+oWWabkTg573R39YHhA+T95rnw/WmNHzoHK+eHC
AwupCvikRE24cZ63jPum0JWCfhLGML71kjBy/FBtt5pZ1vc6l/JJRBn3QcQ8+WCU9egaeoXsbiGa
/UpIcGHbwXyUmB28XBXix3lDvDtRlQGCOjCNU1flyc4bQUL5aWg9hmkhO7oR+A+VYbQArsfOmZBj
34Wt1j19vucu3GQwPBBqNEha84QnRj/7hpShVwj3TlqlWs4wddk2Ii9/nUuTAcrX826QshecSjOy
B3TEw30G2fhIfcBfOWwvLNm3kUC9lsGgnrrYgzgzKJ3UzuSDOvrD08lW+NpwMNPCURDL7pzSsOqD
38CrU0ox/G1JVfcdwdDMwQ8O/SywE5usU6sb5B3VFQjS25JYLBmE2d6eRfKsMLHYTlIIrQhO2klD
5VawrTbAmGcc1YPcDu11mT574pQAYcGTRR06b5tSBnaI2tuTlzcUanLgoc8r8zZfPh8+iUzVbLOJ
8O8yme2rzSDEo3hS2hDZD8VIi7sprCunaIgzfISbH3jlVzZy0s+BPOQb08Rwwevy8T6o/EDZff45
H4NMBPM4cNB4lMgILgVei76OwsBQTkjKYetleJTpqgHvoHaomu2UN8WX0QstqopFdoOlr7pymFxs
Hk1TzNznE28Jl2wbRCfrXj75HVomYwBNxZRaMXZ6dHGdMevb+6r1RbeXqCKSw1q5PS4vDxrGJo2k
KO+x8z0UZmqLlLuE+2Fd7lXcnNwOcfGdoSXiPTJS0k/Qu9UvKw04hWMx9A6DlRyMyISowPjM4jfN
ytHy8SqlnsJg4GyvEKIuT5YkEwYPz4MTLOrpWawkluo0+sATY2ofttLowMkNwrm97lVrCh8fL1NU
kEB84RZGNMF1dz4amCHiK2ZFJwmPmCN2efUxS+T45fMFt1TcI2ShFQCI0kwenxVYzlvRwqaQyyk4
TcaY34x63R0qZHVsToqQ/hnqLmFNuFHihRgQDSrEzUKxRyNQBixilOlH3qg4MGFnuWYYe2Ho5wQe
VXTqdKQ/FoshwTFUr/gwRkfeD7mU3qSqFe7QaPJtExLrZsy9zGbTrpzki4wlAwI2iFhVpnGdK2Ux
7HGjmEGWCkdTj83EGXKzamxAQxnyQW1ehE6CFScLrvchjX0+F29PuPOziHftHNYQr3OrLrvcULRW
pyE4VYaWXymlIG7SPmxsLZKecM/t7EaX0KeYhntgP/qph0Wz04Sx3gk8HfDxqWDmlGmIk4fXPBpq
eWtJ2XQ/SVp1nZZdh4eH/1qJ7RdA+MqRumeEQ2OJ+HZVo1rLLw+fd+dj8A00QYEfO4cIRGmLMNQA
l8aZaiAhOO+PBBS+MwWe4lZaaeVbRZ7Wrr6PG2ZuEOkBTk5eWPpi5lguqTypEHQMy9/6rVnu4hiM
wz/uFbtyln4GgM1rZtGIGEbFRBHlmAqSd9cZWHNtysyP7FGSErgLUyA8ft7gxxAUhU/scnU26Hwo
LzZoFvcVQUd1bEYy5lY9dNskkGAyaNlqFfkNAfF+ARKgEOeSG2Te6KCy2HMlogJDlOhbGVOVZlf6
1Afs2hezb2JGERY3zE6DrOel0ze54OTaTCw6eWv0Spcd9NrTr9GTwK0ROWdlL/bxJO/rEYURGy/K
oN22+hjdSv3sUxZlpu4mBmIkh7Qe8z/afEoxtxDr8nFU5XgCMlx4hV1jsPfUV0l81SmN9VoTRgaO
IQXFswS+otk0st70W9UMtH7be2byWhXt7FPkBW2/ofwV3RRMV8v7tqmtnQyrObarIdW20PMEH2m0
JHltfJxOU6nsUYMxlQqV2rwWMeAYoCZvekSr73CGBQWuF0r7yuavfoNVHU5xbnQdfxd7402LDePv
Gke2hsrxqP/KjSh64Ekq/sa1R75Xwh5zlqCojN72ERZ7ySCe+I4QTxP2grwhnqNcl2dnCNH7CYNy
xAM0SxLF8XoxOmWxGt+3SVLP4jCq8IUHvxy4XpIUBbTUrB5OU6TmPRr6shRuahTsepAguL4Mghcx
eHmCRVzR5oeotZDZjErhV8WL5yt2Q4G3wb4Eu86yGGE7GhlWbi4FgEiH6VZ9k9s26xxLavpyF+GD
W25L1QtmpmhkdQhrIH4520iFmOe0nvZbCcTqKHaJ/r3K4qZ3IE7myOekGf8krydLxWV0xBNVavwC
v2hT6U9IBE2h05LZre1GBJQxWxkDXsJ3sd3IKPn0mwDNEHz/Mq5Cp1bMfl/XqZJuGrzLBCdXwjS3
tVLzbtMKX80Nvt1h6cS4tN6pXioEbjXznJqowg5XGkdk8XU5xLAlLiq+B3nexN96YMJy27JCyTtB
p03ybVsHmRsIsfmqRXKo2hnMbFTilHCASZlk3RPbgOfcIGpjtLG0qm62GLGOB6VW0h9EVTImpHHp
vbRaME9JhvHzJg1xLmxlo3riUBwG2x8H5UuaScH3AOXeahvXg/KHjlcOeldBqT5UCeIVjtfMkknI
6mFpwrKc5qxUpsWszlF77EVV+GEGCs23KONB+dOT/pSYZaK5XcgjGRWYroz3focE5zEMrDzcYOZK
TkCoW6wRvcZAU1A04vEVN6S63CDtmMkbyc8lN+zjRNgUxpRiK1Sh6uP4+YSlsSQE8Mqw0FPbE0bV
OeYokUFoDhOzpIadD3jUjxXmPzbqBARKKX6KqV2gSJTYSZq2rVOOjZcxAbmFQqcfdy961BniRsQq
76eBJyeiDaOSiDur6nwEnEVklQcdo7lcw4TYs9LY3PiZn9wWBIOBHeb4p2x8M1CvlMTCJ7LPKHAf
pFxT9kM16tg2a2JobqdRSFO8mbLqlFM+K+2cSYbQZYrei6oDa9oqsWjGiDzV2Fr3ZSo0ezkvmh8Y
P0bNrdH4/YM24N6JL2rYQeVjIP2doJjeU1bEYW+jy1KqmwYFUNNJ1JCDxuvbMnaqEtVEJ5lM/MjD
whRTpwm7NibKEnNlA8vSQPurCq3XApl5dZtMnmlsrcJIzasY0qOywYO3HzdRIhHxTyA8Ea0vzBe/
VGcjYBLgr0hMycdULM0vSqTGFqQ/rRIxm40FKoTeJOO8WOpdbeMSLRu21Bb1o66HeIolVW4Um0Yy
I4W8GP52W9Ab4JSNYg6w/y9759FcN5Ku6f9y96iAN4uZBYBj6a1IbhCkSMJ7IGF+/TxgVXeTR7o8
o9lNxI3uqJJKxUqYROaX3+sIuOvv4j41Uo/AI/wH8zShIoFlNJ3PuTTfaXbLshMKNd+GSTkjYiaQ
6J2cZ1zTBt2MMf4yRukqCUYOVuZEie3h96AjklZbcdZP2DGw8JTllam15M9aozP8kBUxPGK6pJ7x
pAzsQiI7ueMFCNiglnyjxpmkeTamvZOXh6T6rFBf6MnKNhM8jwJtbB13JCG2IDM2tm4cTrNopksQ
A6/VEvUUv675ERqg5bidkwUkYwkHJ8/UUGbyq5tKDv0yHmqTQDh7zn10zXbmDSDYr4Y9xGdaUiSG
N3GH1daQ5ugGgL360caz+iLkcvw5WnlvrsxIIomOoyvBII1zL5n6cB4SBqq5YV5I5qpoUa2QTBzO
aOJzMuYhu9dGte6wj71CjY69dpc5vBnHGkmabSqdc1gctsrsUpBLl6Wtdmx9XTZsY0dLfqi6UN5o
uwaXpDxSg5jyaF6XgREkXj3PFhgaNfZplvDmfL2ZY2tDWV/ZrhhmdknkBAHZEbJcvw8y1eGWVZfI
zEFV0C9Xdmb2fty1KYp3JiUZeX2TlvvWMIYHZ2hNYyViYZElTfvnocbGTPh8V323mwzFbE4mgjdu
J8nCQK3utWiTDXnYufhKJ46rFkV2lyrCKd2IDLgLWarJXuvzKszdZMQgj9gIy+693M4TJn0/KacU
LTTnE2kE3B8miVXbMJass04KmtTVx6F8G4FnCrIQ2HG9iSzi3rMasrZ31ZgW+zmhkEDLkl7gEh+j
AceNZquw1/RuIRNivB87jfBgopTL2tOV0r5o9DJGwqeFLOlaSkS9LuVp7VMMzaVXF+Sh+mliise0
MePdQEifcGtNKwpvFIp0XWR5HbqTqqavNpjYRPTq6PRrO8P2wm10GNyEJ+f9NUduzCIZPJO8qjfy
n60pxmGtW41oz4bJmLRdmDkm4QRZS+q1SV3KgpYR/jUH4Xk3m9XPIW5SyNlFn17puSW9lJoTClop
hZ77rVQ1DamUTlZ5ZNXqS0BxXbPgOMmNZnbjec4qD3JFvc6m0Hek3jYE7SAoqIlwlDmNzJw/rUH6
kZfGmG7kIHL6XTBURe0WRRPgem4Ekn6msP5QExIp3V7i3SFkT5OyErca2QkirCiYUcJrF/veVVp1
qPPVkqnpLtFvCtxBGuWryJn7e7MMqCkEOap0zoCeVplpNA8tHrSBH1pWmKwby4x+xHJjvpqoeQqv
EJQ97jjG6qveW8OVASRIuqKaLSauRmNeicBSWAHzMK3cZiKzBQMKniBSJupo7AUGtnN7nirZFRbh
tRi8a8ZDBJPjdApN+2aew+lmos96SxikbuykoqIJw7GLjDbSeqt4ZXejMLwwEtVJJyfwiy2N5r4+
pdMb5u1d5XdCM3B0isZbxw612F0ssQoY14FFPrlcBReRHCvD2skxq7iucewYWJaMbqmwjADNtDa3
uMS0doX3hUVW+HoprM8kaoXKG5Ni2XvKRlxZwxQ95VLd+Z0z62fw9vBeJLku2lDLs6YMQ2vTPoJN
fC45g5jXuCYR053yT55UrOJGPxple1wlLL9nRi/E7WzIeb1LZHSYW0g8+VVmlNaGRSYuNglWFPMq
DMiGdAOst2EZlnrwFkRyfo0vQrSCx1v3bhfaKcSCYWaf1Fg+0czHUm56ekIuJkYIVuWs55zAq7We
DYqyUuU0nSlxe+ddaWvsMchVzlMfaR+vb3LyTjlzUl0N15Wjh6ZX2J1O/mQ/o5+f5sC4KTKR3VUR
P4WmfyzIe5fa7lFEJJ/jBWnV+YkdhBg8Nh1WD14vJuM1mcrkGW/tPKZjzDvxETi3LxS6juw56LmL
dTd1tHxEpfFOsmlhiRJHaD2UUkw7QDJnInnrHBZ2KajVV4agD72SzSD8UcWDcgZIPD8RyJLe612h
7e2sjxqvUofp2skbnLxL0fYbc0wtHIWruab8mcS0MWmYBltNtLeC6PiNhppR8TAKJQVPa1RpVVB6
aWe4OXJCsMiY3laxYZ+y3+oRZxPZoriO2q6nFkpEPkYuWEZ5Xc2NuC30EMcUDtKYYNpYyrzkeike
p6yYrnMmVfahci/IsOrLAhvbojO3LK8Bpd+kyCnhUll9AuqCk4tDn3lBmaqG3NlRH1+brGM6RHo7
ns0hN7Oq2lY8avQUJTdBg/A6TmHKjB61al3VU8AD1rrgRpqMkoDSdkrPwZ2zd2tOcHxx8Ct5KFVD
RPCqlIRcZaUsjH2cjOPgS9U0DlvssWyFg1UNX66syUnyaGenwiX0u6aN6Iyd6WvV2OgeqdgmRHwE
XxhN6z0zSgQGoWJFgLPynAXkZ9dJ+EYzyxIeey9pJWjYxwezSXp9Yw1y8J4pQt0Z2oSbacF69Lig
EedRN03xjrcwrFjfi3AVqep47zR82m3W5hd2mPWQbGY9Gk41W8pugpCz79aqkSP5miPMszlFruJR
+8EvFfWke1Hahy9R08KU06tSNX0ngrbhtnpotB4GO2TU4AmNwlbNpctexW3GrUPOMz7Hm+F9Thup
XzeTIhGgMUfDSI/CsR4L/snZNOBYgCe4cpkFPBq3wNeXcHozcB7ankUCN9DOUlwxloSiV2aUSx5Z
3dIDtKSpZqsG1l4Pmpy/p1Yh3dYJ+VPY0lhxRrmE2MOtjSxeilDFThGWhMnoYYNDTDpOJHkJ13To
xVrKjWJvNICx68boqZjzMp6IMqEqXWo+nTK7LSJDnDWVQdyUWY7YIGE+6jzpalO0xKUHVcq2IpUX
xBQ5OIbVNjbPidxU5zNrvOSOfcxpshyl6bFrtFrzsm60y/VQJvYtfKymWSuRGt59tGr+4aNd/t0p
gaD2mQd38Nv//X9HhLuo3oqbrnl7686eq/8P+HAmsMl/T4fzk/iFiKT4MyFu+Ym/+XC69hegOP1l
yhL8MQiS+RcdTlf+WvwXaTxD54E4tAhk/0OHg9uzZCoCbsqLJPDfdDhF/gsaHFJUx6Yzz0TS/4QO
97VpaGmLr7WCqRQObfiG0vX92v92MIjosR2AnqwM4Zb+QecnWOVsPj2PfybG53TB344CUgXKpCBU
lw+6hpivzM4wMYqd6tMpSarRPSHZx/SNyoce7z8NPGvBP0kNcRYamwo3/1B4mglqV3XAlSXt0VK5
THQCFasqsC/tvrdh0gDb+DUW1Kk7QlAE4OoSWjy66C4rx6S47ERfYHo5xCb0DEMpz0RARb2vU1nH
MzbEU2gNcqkNq7goY+F3XeDMblP04EOjofY7PVGCeDsT+LFRWLrZSMJOmfrKDcbS4lIEbTK26sC4
jqNMrk9Cp9IC6sSEw1Cl6yEWKYVRbOWeMGLfitGprcxg1H7qZMvbW8INlQ2BOKQNZzarmUtmbHIR
lHqjudhHjCcDZs3XhgV96YIDmXxP7R2khKIn6Z0QuSOvwrEoz5EBd9kau9y+QCSXk1JYd0Ger4Ze
njlqsNGlboOGlBIsEIbtJ7NcWixmtlytmiZSdNzjRuj12zGIOP8TKEymnRoY9gZ2TVmt4swJkk2f
m022IhW8ECeSEXOE6pAKU6wWU7hr1GHuTgd8YfRnvTSc3DdpqhT3BLVVJ00y6/WW0/l0GcRy3rhK
Q4vVzZyp45ys4rDjNmFRPydV4Dy3WDrfFRxe30Wusb01YZc9cSrPnmK5N35yPtPedVCg4hFhLY2P
KuNsAkkAPdnWiSSOTzAW+nirAI0Pq84eKsoIVWqSa8fsSCo31EwQeF7bbX0iw9OC16KMVerDcenV
p64hsdcvVUJJuL1OD1e6ko3qBrPhCg8+yqfEZftwSNeVCevdNSYevWv0mbKFr1vS0dghHXR4sHub
6L7ISAuqzMpMLow5FH/LBf5nef4v1P+f1qOFDv0PzXkhbv+v/7p9LuZnohI+r88fP/LPAi3/BedP
wxZBx+V6cZP51wKtOn+hEID3gpoIKTud5X8v0BKrsG2yeAKRIabWQSe4hn8ScSWFlR3WFdMKpiL4
D8Dpx7YJWfvLNvqf3//3qyfQJJwKygsWatQkQJQHa7SIUzXspIwqUx7xBHCculyjXh3DI6v0V8Rq
GYe8OrBerL5BAdlivu4FwUAXC4NoTN2sNnWTumjuOeY09/o8lz9SXOXWn97C0V3h7/Hgqyygi6lb
CJu+jodfnFPS3aNYnsigBIyr3DnosyMqmd/dlbVojBziFGGQ8w4/s2MiMqzReKiJi9mbemW0ddHT
ro2ji9Seo8q1W3qS39/XV8iK+wIaWShwy4RhKzq0GE5VvbXrhgot0duIfk8cc6ykOUC/KwnHI6yB
Y4MdPMRanmbsCXhftYJb3iZTS+2OPG85xu4zrP/0jTkq2yuI9CIfN5grB8+yW9pEBgaFWlXT2qys
wg8Hozkyym9uCdAfw1gb3xDiDJY//8RnIvLV7NQIqz+c7ZOTNNa6TZNas9ciC/G+f1VfC5OPV4Xe
iLEgpKJWOCS/K3Gm9RyiUjfqKmVncDMeH/Vw5MP63SgLMZAFY6mBDkk2Wd4b2TShUKeZqWxSEkw9
JTCSI/SiD3jyP9XP3zezOHuYS3Q2+O/B21El2PPyYgKahpFd+U07mpnNQ6yibpMbou8I6+toqVXC
qJ/DRkomAsKKGne/uiJCmTZY09ySQkVvr2g59EI2IFLejUWRnU2FQlqD0gU9Z6PSDkOv4/RkbDCq
HHvUTCUSZVrUpeQ2gxK+g3Jqgd9pM2daQyTOs5lZ9eTO6EBnrzDy9tpJ5LrexaSi2X7Rl9ZjyK54
jAq63PHhE2GiLjpN1BUoab/OJFYDSk0Jd0dnSm3bNSaTaAKrzK4QpaTXpiCoJut6Zd2CZfXgtrFz
hEDzmzePvAu1C3a9ULwPL6BrBbbPA4jVKGMXqw7NSDd1OBbv95sPRuO4IC+1LwXw4RIXzrMEhkRw
b1/3k6cK1TjROln4cp2aP7//YH5ZTVnSlsAdi9silVE/WG4Sk54cXWeyg8mEerVGkXZuYWgguWaj
xTeFEajH4nF+8wxRvrJDL47HcPoOXqJUjeBsNkMqpHC5PdS4dRzb05Ft4nAUlewELHEsHUUv5/TD
I0qsFU2sKVTLTSUpqd8bcTu6QNbC9r9/gr8OZPOKoE+wIXG00w9WtyY12zKi7KYZZEZ7ZTYU16JZ
dPPno/xdNCysTE6RX2d+ORYLQoyphe2Mmtv3ZD0StxL/4fKpLuFVC8sFCxZYGofeWDkepV2h9rk7
DWZ+giUtvRCRSZff38vygj9/xYv33rLd4FoCjRUJ2Nd7SZy4r8GzCtdp5+oqVvLcl3p1elXyV7Vv
3bGIjold4IkejkndhhkLW90yrHnIfCtGUPEBq0Z8YRtC0TDVLxo3AsDqV3aFi/XO7h3zhy5EEPhq
UOd05tjrC4/Qo3oz51Wvu4qcqdmWE2nXr4SstLZfmyRMu0lT93iv69pgr1o8/wR+afn00jrKAD6Z
qw1JPGWTvs/1gAxDmF0DC5QzXrI2NVLtXdqFEDRNGRR4b6R6BLO1AubHomTGGXBMVIk0g7mocNu1
FrBD04Ybwxn1p7DlBa37KVJrNwsBqAELNRqIagGXpeyafCDGrgmaVUaP7G1SqmH2pEE1J7DcoWzI
hrC0jO6bGJDWs2nKNKYhjsA3yaIHcHdzXilORYi4bgNs+lmtNMjn7Cgf3SRSyNCeoI1FrtNoBKrN
fTg4Xlawjz1lo4LfcSlQMK9zMRq1Z85RtO7joJHP7Fm3XvRqkuo7hxgAy026QQ81l5MyrmxeoxSJ
zjGbAMUZ3/WpLGnBcV79gSWYGXGFpOex7xVx5dHtNtDNF/VQYjg/DvT28zb39NwcYqxWpyHIXKR9
Nl1EHFUlopobOfFJGxmtbdhqUeE5RN/81JgEmS/ZwnyhBRwN91KZB89WKWhC0sSXEpfcJBrbmSm9
jqkCVa/HMexW9IkuvVS0nG9pY6ix12HUnG9LUxluQpsUwl2VDGXu6kmUz6tGcmrprrbJIXRtWr8P
ndlGTzibyqVXOWr1WIdFjCcszco29JNhsNI1zCHS5mus0Cvke/kAw4PQd3uNF3mGQbBa97W2xyNW
JGu9l8RTVwi5erLSvNNXkoDbsob8hMllP1fatJbMTI/cuhWatJbaELQmb2c8q6VkSNSNHtVCdR1Z
sp6kUmlBEM2E5sEYgdH4Tqpp15kc4bhfJGbdveqxpE4nbR5o0s4GnQImlLOw8yRHphOR1ul8yXNX
kh8LM1j+2WRB1t1NKG7bbV+TkOCp2PAp/hRM1gMtjMD0Q1ElNznce21XgMJIL7D+a7HLpyDV3SQX
obw2oGBpXj2lmBiTb1ZZ72Yu53TGW01PfrZWNkrnopRRIaoxTJo9kdZdclr3fUiSEe611UsrERQV
ukXTE/XuCjOatwZffPWKLwdG9pSLjelP/TzSPycRo7qanCEqVgH8ycWxeFINVxhYCPupgpeCixcy
IEFU93oLDSSv7xQ11GsfnUpenDijsJEHOLMVrgwt1kFIRUgNXJK6mZ+ZnKPasyimjVLA3rKGUN/A
thlMw2851GIdjUupzBx3RDZOq7g0aEvwpNN0T9svR5vAca/1wm4un0i4V3d5Yo39JUtO1K5V0SgE
hZN5ZXS1ayeB0Ty2ltZ33VsT9xxkFMhICbDXCrYUWNY2aop4Tu8TO1VIoyL59UIIUEygm0SfS9m1
lCQMndU8p/UwuAKkTulOZjMPR9DOOXsGzkqgc1VNj7l4pTq3TshO4+KrAql0mLr6frQF0PGQjyF+
/KWWFWsgbQEhTTcbOGy5LjXe4kFMuJmkkbUJykml6kQNApNWkeTBs1OOC1upc4zGhz5m9q/D3AB5
aqLu25MujenYFFSp8mYaRRicgSwIEP80nvDxruUo9wm3IijeFmB/29GU5HglizY5l8aSLdvQBkh3
SRca1S62W6vw6tKuck8dNOcyg9xQ+XWncPUJVcvoVm2S33QjPbVrGQN+vswyqMfNgm1i36zqHet0
ldYj6ZuVfCVl8hzsq2IIKj6UKrxMzCy/gHopge2LIL7hv2GO7tCP8oxKmVTOkzKzWZuxRi8D/PDN
wfaGxI6U3dyCAK6VqiSFUfqIX5OG/KGcQivwlNLM3rq6tjDEGlRjYSYETuyx6BTxXivt4EWyrYnI
Ok4Smqth7Qk+L6TqRVKB29wuiVIAYQRc6zEWtbzrFKVeCEeSOJOGoECX1MYhttWhDePJCHMnW0Nt
y+47q5MrH5hYvR3HgjNkpQgAu6YOOUq0OU1k4P3ZfK7YOisAZjWWPcLYyqe8xIMca3ml3uGfgBub
2nISci2pZ7WmBT/fSzhYaGu1i6LBiyFHnvBxGDXISFGd6RD2Yrfp5V5eATy3xEXKdWi6ZWVrqTc2
ectNdkZ41ycQPLy8GJrak0d4gm9xyTdyx2UaGG7nMD6YQLBgH+ZoMkG8c9nqT+K2yysvV/BvWvVN
DwmiL9QIRiM/1vsAuVaFFTxddhjH9gy0Z/a6gaaqiyAG1bIa3vSjbkQrLSfFxwMJGuB3BFkqn7UY
x7Z+LJDd41grwWUC4FNLUNSCvqxc1X26KtVa6jcOHRV5PUdxMO8mwFtxWqSllpzYLDzxalT1KVmV
gTMZT0hQUl12U2Gkwy4HNdTWpP9N8X0v63WwqjuVv8IDM4LzKh+7IvW0tGjkUwf8GCTVKcbWvoJq
VjUvQVSazfuQQJ3YFBqav23I7rCQOKeKXnirTLY7pBXGFxJri7KlfxXdNWkIrB9J5jB5tLaDcgWF
hkA+I3AA7QgqjFlSh2jqIFR0fejWugkeJ8WN0e6TrGI3sjrVGbyoj8PANQqzYEOldtJuY1nrcVMb
C5kPHBahsi3o/0IClcSseblq9OouGWSbpyulA4KgaBg2dqmxhsY1p0Giq1P2MA7JJTVMXIZijy8f
yz3+s+n7FEnGTD6nMxhuTQ/wvCF2LVkJypYGy2v2rU2flknsJaNVvk8ssza84Si8wyO+YU6yUgQn
OJk25ppvP4VFIUMF9NnpnLNQmJD7axpFwMNKTiYA2YzJXSQrg+bPWmu0MKPSPF5VU78836yW7vN8
5huxs0xhkzMyaV6zN5A/kGGdstGbrj4lPiSgaYgUXVuVoM69JwBw7/uWHPK2rm3TV53GfLd5abJr
1DME0A77aXklAjxeAk71cze+k1tqPAaSbIpbWDyjBAuG+tOTIhsXOREaTbOic5780NLA+BkbclVg
wtazyiMbt1nWNG2c9tqAB5SnF1JKkCFpCqgpYPCCLCxgqUEEzOBBz3PuEuJgCvr9USy57RjLD0lv
SY5nsZVSf46Nmq+lorfoOASldqPnudbsQrygerdtlNyC2WdxqLfyTAvdFr9gKFKt5dhuKfV86UYZ
GbeZmZQvuhUMyaYOA8JKGlZU2cPrqNNd25BMa4UsZbSvrIK+ztoMRWsR35CwByrpmK3QS6WYy2dq
vZ/jMerdUiuVW7MrK6jOc1o8iw4+sSd1RA8tG3GDF7xaA3m1IypJt2kacqE5ExBtQDdGe+3rBnis
iDNIJKTpKZrbIrd4aIZ0nMlanHOah0VKKnFsQy92MZnG30qBLqe4HP9T2qeW3V71GpPcV0U/yYhE
IiXxYUxBDYRxifWuYbb6fdXLoeNRrWUngrONvTZa0lncThcjpxdw6KvvD2/aYceAg5RCjw0xCzYx
iznC19ObDII9KHOXu1JH0bPX+Tgij0yoABaCJNvBdpIGJ1hNZGDMQF4DaVA9Bi+Xs9KhNyMvpUzX
E/4lkx8V2WxsyC/VoTWZVVdeZmB0xbUuWhCoiBPbvLZDKVF3oUjUxw6rU7FCUBIHVxy1w9jLJ2zO
Xa00zUdEAJF1izpR2xGZbFq+3Vfhva4m430y40Z+MRFoKW9wIgrNjRQEkuPSSDJTVM0g+I/fP6Nf
HxHifxTai8zHorty0FSJ6qgKQnA/1y4U5Q4yTbANSHROXSNP5LuMWNLb7wc8bBiptMPxZaHhb+PD
gUzy6zsRU2LJ6URw25jJ2c8ZXo3PoYM6uZwhHv7xWHhNo0ixdOTKv6SupqYmOhjBpWs0sr6q68Je
ZxDKdrOZFqvvh/r10I5Lq83NmViwY4l30ClyiiBujTwEbbWrBydOiU0i7OTIs/t1EKzK9A+saEF+
Dj20k9rJ4ROPFCZRn7zniRpdNnk17P70VvhYgOVRo4DNW4f9m9xuONpwyHEjJxNbJU6JnpfxPPp+
lAO1LI0odfnv01KxFgYC3jxfJ4IBs9xBmQu7k5dULl438uhqkmKW5FQ0huTZvdzWl6DWs3VnjnAV
bhKOcvOKI3tXuirqVfWUnak2d1OvTNYuUsLU8gIrHx3/+2v93XO3FWS9iz0yf1n+/BMqoDkVgcrW
8tyt7lqrSJxvpdI6gqb8dhB8vomy+Aj8PphBinCwpfiI5Go5hlDXVsi2pgrrZPf7u/nlCySoln2N
gUxAt1+sKdLCEnUDBA91ruvW0hB1KY60NmQjfajLP/0EadAZKOTp1eFejgT566OL5p7GlTE3Lg2k
ZjVnUutlvX3fqKV85CX90qpj/dItWmYyrslIRw/mk6o3Vgwk1btM3t7Vp3IgJChPLuKoDM8CE2YU
PFz5Tz/7ZdFEt0WXfYFwjEVK+WlmhHbTq60NeIDiPSAdJy/XKrbzf4/yP/D5f4FTf5q8v8Dn92/F
29y/ZV/x8+Vn/jH8Mpy/2EbQOWL6AXMWGs6/AHTJ0v7SdAsTaPY2Xozh8Ef/ojgZOH6pjI3qFkMu
XLz/jZ/Lf0ESIk4GegQ/hBCblfwP8PMPjeB/Gsi43S/ZFFiRsTNg1vAB8H+eIDK6vlwigMy/v5jd
3H19it3L2L0I3fPIPb9829zt3x9e9zefHtLv0O2lsPlu1IO1ZM6DwMjFEPhPtXt/Vbq3nGLcB37z
8nYauuPy+7fN6vHH8/nJ/fnp8937zd3J69XgHruOI5dx8HXIuTpKc8rNl+W9Ir800ZECz/lavfz6
dJkYn5+uOuodBFXus3Qf7q9yt3Sf7h/uT17eYn75wP+fsNZ2b18urncXT7e70N1du5e76+vd6fn1
9al3vjrdXO8219f75Ver/X518nRzfurtb/be4825d3NzcnHl7d9Pbs73V/7JyfuR6zeW1e+b93Ro
msiKWdJB4PrPns4ervbbs6eLp5OHh83m9uTsIXRXp9enq83+dHV9fXF9sb5YLnF/dXN1crM63x/Z
fj4cIL67FuXrs6SJl1at9vEsX5Zpw7N8ebl9uwzd25KnObvXb7cxz5LTAL8sl79u3m7feLy34zKb
f/Bv/qjcy8fIfX9+PH9/fXy+itz98xWz6/Hyndl1dfN+//5KA5z/3V+939d8EA9Xp6ePz68n7zeR
e/V65Pl+KMa/u6eD3UdPkakimAl8f33mb8/85e9r113t1uuN53ruyuM37tbfHtmLPqzkvhtY+/ow
q7Acs5hEMJ87ZBpevb6fvFzk3O8Ljoju9TnPqnBPH/f3z5fP50fe5PJVfTc2697nj2KBKFIbRMGX
zG1tItZ4Ijgy5lTbIe0s5fvv1xpl+cYOh4PCwO6H09USrv11OCOV+yxMEYjMVX0WD6c9CuQcAp/Q
32sUdoOWPs3jcyxpq0JwXvpBUil/tpfm5ym9G8bbsL9FlXHE0PW36y4CKhwSMPhd3Bu/XlUKCiVb
Q7SsDLcvnOXc69h9ebl8Pr18frw8f72R3fvXY5/zoRvOx2L/edCDRzFHDT0NwaCtLLmd8cOyoIMq
J+N0YzskR3cBOucT5ZhTxtd6jkWQDjy+f/goLrQvqumvtwq1qEfmWs9knYUtvciYasvOh9CfOjH/
/P5tH47FqY0CGO9E9kjktIfOAo0YuqZEVOJjnSzOWug/z0If1OsmifMj0Otvh1oKK4g4+MIdOtaU
sRbLjkjQdNbdfAMpsUPqLxFruLQk7r6/reWT+DyHl9uCqsGDXA5xv9B+rJL8U+pHy8etzbhwWiNA
2OhkRybl70YBUwTxtQDGAeC/vijRNGNEs8LyHaNHZDNY1pJSc+yw8sssXG6GswqcAlNeXI2XB/up
Jq2MmMBHaG2+CgtnHYH4/RjmLNQgv1jBPs4btXLLgCRF2MiGv1B6fiaFAXb4588UUw2ywRZfDybp
18uwerTUaTnh+SbNph9xunGHdu68PxwFzzObdpjhUIVbtNS/jtKiQqSt2WuIHxtseO1ZdcuhijZ/
OoqOqyyNEg2KBo4tBx92OAByR6Y1+mMty17joNWOCEw6smv8MuMx6aNftRieY0VChtvXezFbs00M
YY5+MSjOPqoVx+s7LfKVEFHe9zf0kbf0ZcYfjHWwaDhO5uSKzVhTA2gcpdeLvX/ddtu+D3aJ1a4y
Kf9R2mhbBFz1udoyz5CSmmtlXISbwxYMc2WM8zOaSB++zjrRBMd3Tbkbkz9cCHD2w7mQJYDOB769
h+k0EVGqfdh1vd9LYVt5dlmOV4k+aeVWLoNWrL5/Mr99CVDlMDanNEAd8fUlyEqgJRAPRl8rknLd
2doDrjQS9MnmmPHuL8vB8gog/kDEwWyHs8rXkdLOpktc4uYTaESipoYun0qYrR/5QA5LZMiFLDW0
yKFNcqoxlqv4tBqQsxM3Y62PfmwLC7OZeFhng1DPzQnMvMK/Y/f98/tlZuGnz4kKAQndRAta5MF3
T8CTzE7VTL5y2lwaF/19cdY8OK/6+QgQ8qM5Se5psJ5Hz/N7fOnsg1XjD0cKIHXZ3D9P7sNLOLjn
YawzKRu4hPJeu5GvrQv9vHw3N+Feu4LyO6DIcKU7+TKZXKITttqFdqsfWeoPn/rhFRyswYLAzKiX
6skP68S1u2LbYOulGsMed9r19w/8cBrxedDQsQiAJVZp4Wl/fcFggZjvt7h+KCKXXMWemxskCvLD
kVF+Mwz0b5YEuHAW+8rBMw0RiyiYUky+HuU7SDaDPwnlwR5hN0eVgKigeFK6j6o7TRk2I0hG79xZ
OThbFSzo2+xa9onh1A/zsIbgBtBwkjXDNoePkEtnyJHpMc4wxsinT55BjNypfemGR0V5HA1yJMEv
p2kzy68qL1CWfsAGIsi2wwCH9OL4FXu2J/brNcK2Y8qe39y3CYBAoJiCNS+Zk18fb5noDtg0t5uX
s/My4j72hDzvyKLzm0Go4AiTYvWHB3jYRoKO13eqSrS1jkJ6jQPYlZWV4xGS7u8HoTqwWXCW3sbX
OxnNCbspvR18UAfy31MbnItQgv+HW+F5oRHD0JjezEHhbYJOBpaaDH6atdopOUATbIn+WHrrsjZ+
/sKZ9JCOCYSguwJj6QP5+bSqaQMDQwNC2p6mqJyxsbnBkKE7G+u535RhrHnpNKpHfDeXV/3LoDRo
eX50Glncvj7AIMzLLM+YCqK1y73VNM91oWqxR1cTe44WOberzFHqY29xLCb3d+9OwSANN6qlAv9Y
dD/dr6HlUpEvHvGpoaU+0p/Ah/eoHlk4fzcKawmKEm5yOTZ9vUHNnmJ5biThI9e31mC6/Z548PmI
NbByuDguLw/ce3Fb415+kcrhTIBdaJsPfkInF6C8MqBKqeGlIH98nwZg9lE65uvWLFT+FU2Bqkhc
hTNmW10MGtNpgImX5bfVYMFlVI6wcT+KucPXDGDIaWChNqGA+foUQrUf057d0lc0uGdEtjfFizEq
1UUDt4m1KA3+D3tnshy3sq3nV7nhkT3ACfTNwB4UUFVksW/UkBOEGgpI9EAmgASe3h90juOK1LEY
ujNHOPZAsUN7Mwkgm5Vrrf/7731/as5WbsNc4+nzvpOQrYbY9KEExsZqN9/+vPluE+vNbxRhA4iu
jVia3+rNFj+4hd+RZB6TYB7ds3pxApqAgvxQwZN7Z/luP+r1UOwM+KMhySQJiu7n9cN7XZh1lkvX
yCTo6LRTW++Q6pdnk4+vWdo14nJ1ME/S9n1nmn/rGc7pZYI/R3vBH9tEfz24ogGUok/RJxHuP1kc
kEmHwhJMFe55eTVY7zzrb/OQeU5FAlM6LkoMui2HXxaVSWecUy30Ay1Ff1MZ6nPnoNdOg+W5kv17
xqS/bR5onJDgIqLahLi/t5IbdYOCLyiTtAjUHp39dNWM63ju06h/LwMUnTV9Zse0oGvyz7Pnt73y
58hbRMLrZem9iTMrIxqnQUZl4i9gKGyjuxwoOMdrlz8PUXfWtNhQ/HnE3/YRRiSE3qpL7Fn+lnn/
9cUKh04DO/DZqPrBjLslo8iPHCP58yhvPh/VJFYohzKLAvWt+zMK/OXz1RhSVCqg2621Cs+5rENR
yXu/9rUT07sXhcc212X3zhnwZikyKII7Zsw2ZoiZ95ul2HhdBvSConXQdfKbqFR5rDlz2t3o5c6X
Pz/gm9e4jeWZJCZQkeAJwIn6+jVOXAtSp7TgVilh3aVoTh9pDOz+7mP9HMXaCiXUYzExjt4EOClN
Tl4n5zpxBqc8rlZefBkcJ//b98Z8+MkTRW1nsYu9WdpC0+7Wrrw3rxvr8FA7sqHjdumqwzj08p3o
++0FgKQH9WQkIht9HqTUWxesZbVHWnILGilBd4fnQeeSCWkyhxbDcPAq985EyQuor+lp9rvp5qF5
Wjva2+jfHulTg/jVqtgWAWC0eqiGrwb+LMVLSIv6VUt/0LzP6eaY850rbBd8UBr68mJaqQQmWVFG
d385DQi7cbSlfRDphm29LaFCjBuRPuMwadJbeAhXUhypBdXlz6O82SUgHjMKiaPIiZgNtIm/nmxZ
hh7SQHAaT3Pf3NvhKJ57Gs2fLOHSi51FuEJTLfMf/zzqb1OcDxVSF2P+USWz3oZU/RwJY+34UMgL
oritTFq9izZ9J675badAfMnByZ6DAy060zeHmr9E/YQffZXQ/2f7uxrydJPMXJfCWJm98WyRWPD+
LtpmCkJc2BwUoXJE7IdvJrzi3Slw2nVCurHfz0W07Dyh3yuvbzCGX8/rn8Mg7SMi3KQwbBKvP1tp
zWM6RVmN5HINgQHn2fUcFmVsTv16suawe4CZiUIkF9lBjjpHZo64iG5ZfQywXj9bo8X69LffdIvM
uWJs/Ihtk3z9K9UwgUSNkiCJKkI2UXjzAfyP87fbFu+X1CSRKnOVy8z2Yn7Z/bVeBNIGRikGTzyE
eZ7fzvD/38mT/T4/+XQuEqBNl4VF4JvXa8jQaABMVkkn7PVCjDS62sJq/gtzhWgHbgRRp01s/PpZ
yrz1jKqL4LjMCCRCPduJFxjv9X3822fhSUhrMRB9Eq9HQagH88lyICunVvWjdcx5L7M+L995Zb9t
JHwYGqBcvgzZJi6zr4chJpCG2oapZGvcGQXgKFr2+8RSmxaUdsvzAFX5Oyv8t2N5G9QlNCZram0t
IK8HXYXKwHVaVRKGKR3PpTbP3NKgpaUY3jPf/P01soEQHxPLbc1YbxNqoMHo7o/AB5Ep5hpmNX1z
WaxV2SV/Xka/PxJzwWdJE8qDBH6bDZ7l4pqyJckMqtP/3M1cOfqdlML295GnbOflz8P9/tlQwxOZ
cpdGDk+88foNwkTxaT0PGa6dgtPALuEdlnmJml3XpO6xXObyzOTTHv922G0dw2ahzkMi/63NbLE0
hWMs0PcQlfXwhixp9EevBy+kxmEBWcuehYSkrod3ssrbyv3losPGuU0ZZiN8Ro6+n6X5X/ePwZoU
ls0GO+WcXuRtUJ+XAO6Oq16WOGuW/mhUpXHdg9ZLTBry33nu348k8klY65o4qZD6eVtRoGNl0FVl
pHFgCjRJdrTm9aGurQK8LzARnXR2OFnvTKnfpy6DYv7gczJx737LtQ9BZdaun6YxwBRjD8EFjWFR
6HdG+X3iMgrvd0OpO3R7vtmZo0IVOGPbKbqGaZ0vB9GQDUSuZmBrVzCx3jkIfhuOiBIFLaE4Y1Ga
fLOtZZt0YQxXI3bn1QT9UnysaA87s3uILX+eq7+NxDzhFPh5NWXWvB2JimQE/8YO4zLVzanZFO5y
ssq7eRiyd+5sW7T1anYS6bEY+Ebc2gKwQq9XI/Q5cK0uEovchluMAaue7vyxMgQ82tIxsytutIF7
xDIMbQsdlGuj/zZg59Kx5WdI9fKTgrd0pkqi27CdyoudmePI6JwG+adZq49tH7p/e9HZxkLtSomH
f+ihff20izEWdRvWqGKKsTuNpbH50IM1++vPh7sFKmteDc/1No7GfQlxHJm9uG7NErNQ14jw/CXP
aiJWzACv/e1w2yqg6YuWRIqUb61rtTtQs+YEiYvRny4K0Ltx2mjrJqjdev9fGGpL1lD9J6H21gEn
K50mr4AkxuAnzSWZvN59WnoDsm0/2sY7R+1vm4jHc/0y2JupidawTF0FKC+bp/mAHGbeqaZ/rz34
97XG3c2meOVQmGfZbX//y/bMRrXYiz25YGmDoIoLNQT3mJiFl84Qeuq/8P6wg4QBxW61latfD7ZC
jZpssF1x7qTewVWVuTeFa1zai7/+7b5PM+xWPfGh/pB5epuER8UqC7tgKCsY5V2+OlgzYBt2GkW1
4Mrb1O8s43/ztchW0HgLPAEntreWo2M0wUZopYtIUwWPU21mZ1FQt+8srX87ik/PLTi5bed58wIR
enTAdEo3FsItbpqiQuU5FsVfX4R5d+TfKcVvLcxv83U6V3YbBRXTPGj1rpRNfrTmdXlnMmy/6+ut
lysFigEYbtQpOStfTwZ+9CrdxnQQ0GTBd75gh31CRiNPjx4IdrKc3nl5/2aqU1kzqZVQ6CYb/mZA
9BeDQXqf/gyjkU0MFzRwaZXozRcS3ZQq/7xX/BbneZZLowRGt6Qj2QvfHJdiqlAlZozmaSeK0Wcr
eJrTjAQMEVUy+NHNNJvZOwkZrr7bU7x6raGHYgEVBrcc4uO3WUg1FSveFvZE/b5Xj52V9vOZcoS6
pJ3HQfbeeQg4G1saT07TVlemX8/k3pcu3EM8L4JDGTVDsAtaJe6zwlminXQtTbMZst94HFC3xqOT
1Q9ll/bODoWVxtfAH5zqQBinOtCebv6QshSArinVXoSdUQ1xFmYm9Dvf90jgGdr+YPeefKoVTLzY
yjqIv6Nq7UMWrCmdNMp1vyGXba9K2LthUjqANaHhBVGeuFm3wW/GQE2HPG2Xx3qarHMMB4nkWi9r
T2ZhBi+REVnnTe2k6ohJQXHpCXisR/49yuJcesUNrSx1E2fQF84GYy6zvepN/2vrkszajSOpYtRk
ZXspu6EHCCp6IzgsiLdQmRZF9tRjzjcmXiZ5JmkWzgXMmaU6zekYkgkDrN7FUI3gaeWgBXlH6fjI
hbB8GiGhV7ua47HcZQDG7pF/FUtSLhz3OzJS4jOSHgkD3fbb5WCtWn7PLKMtdt4sS6DKlbOcY9QQ
fhqMtbmjownqTS0M93FyWvFJy0qJi7HzgzYupmAadr2kd6PKVoj5ttXVa4x7LP4OqEmNW0+uxefM
It0Uqxyn2X3vy5BSQOFpRRnZWlFi1sZ8tUq/7o+YA6BT9itnXnezzkqxc9duPjMwTNU7nAmgJWZ+
Lp4WRFhPjtEb/m6Q2gYjXYasY/in+Yuk9+uSWJiXtsihvTI9TCHgna3ZpZHNqt6jPg6/oMSubPTE
WVDHivsnWFMpwN4ot1Jfg272sOJA1vppGpbhy7xI76pKlf/cU9kOLtqpw08DsGJ/W9rjbO/qyEdR
boZKQtc30OXaboqLhC2XTu9XMMgW0uAeMnmwTHW4n2SHVkzgcJNgqLHV0k1ngHldMhji2NA5l2NX
fy1tXd2ClsbUJa+iT3k1goBdSfBeZN1QP1udKz9RSTM+iN5yv2UNDWi7dG3DAgLFjMdIEEzmeS5c
AjFfTO6yd8cGnrCJqFXHsOnNG8jWM0QSz7EeQ7VMHkLbSN3KCcJBTIAX+ofeaiVXxtyvLhwm0A+Y
FLSG6syQ5s6f05avVTrZw8QO/zgt0fLZCE00tpEcUW5U8LC6XeWGCnVt0Nt7eym8+sDtEfJ4S3W0
4yXm62dQEeZ8WFZDHiMbDR/9pCBxiVTHTsWz664f62qCcMltUuwNp3O/LxhpF3Fg6aA886Op3w+O
9tJ4IHZzSW6mGL/42RDdGxsG/YRAL/9ENmn1Dg0Miqu+rfxnoym0Oqd3obkwU4EdFd646k6EMOUP
MlXZOd4WRZFQCgxVjLhtLA8G3T0TcHoiisMq1+pKBpP3Uvmhvvf7ZvUBHkzoMgdegdy5tRrMxLbX
6tHow/wjWAz3xp4lWrxsgSpBG0mt/FhVInxeLd1fo//CZAP/VngH1Cxb71AjQT1NjtZB3EljifYg
SdmonEAHaOYxSsPNoJ2aIrFIJtDsSBzCu/Mm7+u0ApTY5cWqP3II+cFxlMuEkY1lNPpgGbaH94xd
I+fHNri4tZc8NJN59LzH0ZrkmgDtyKHhqGG8lmsNdGVy8Y2JOzvIXNwvDGSnLoveiudupWY6171l
JmGvhovAzLPvQnlhvQuqXD2NUsrbFfPcu7ZpjGebi/iP1S96dg1doXQfrbpKmDiw6c1KDohS3bR5
EaKHfz+0a5Xf9OZm+qKwM38o6pp+ENUV2bduFvUPvIXDJdEE5ejalhzLAJ37Ec+tpo+2GuUp8wy7
gtihi0e3l/4XAvheHJyxnq+p/ls/Ul03N0YReXofLkv7Ze5Z1GhGpfM1qttOgwxRAgsaLFye86qf
TZpbouCYoRv1E+H0bX1SQozfnNSFJ4Wdlf5Kr5KGOc77vvKKFkegya2ZtT7d1Ae/plS/ByPDz7Qy
AxBpCDq+PNq1mO7yIjXuqMoaXxZzna+34sAznPCJM6J2rI/NFNaA0msxUsmAaeOgKNPkR3NPUwVx
MRgA817m7slp6vEbwZR6nPXIZPPDZnrAbMv9lucOJ4Ke54EFWlmA2/xpYWss0DjGHrggjuYGjyMj
xLUnnmCeWvCE7PRjv5pRY15AvuEcPipV1ncOstt63y7Sgbmgq66ISzwrbgdXqu+T02AoqJX8lg9l
ihNFw4djvjF5d91gq0cONv9rlDveyPZt6Y/Z5BRPmNR1w8HhJAJZkHn1D0MP/nNUldV0AEQ9AM0d
AZhQKYc3Y4HyW2ONiHzDzax0oOPOdFkGwEJ2eTBbCk+7eeDtBFD6uXOU5YcSpBFOIMoQ0C9ptk13
Zs/OFwPbHz9WucZSqkv5TfEwSMv84FVa80mHNetPwAN6b2dqpIvJQjBrH1Y/awF6wOWddivoEl6o
mGyo+34H+oj93fuY4r65nPnGOD7YBs18+8zIWzNO6bBbaeVvEeylGOABigCM8+yEPU8xhHnbHtE2
BzJGRR21bLpu+ElKcOaw/7GRTMZm4gFcemSL3SKmWsUu8Qg2uX00ftDlGnyX1IWHxMjg2PFaZKTj
qJhDDLca+1Pf6+DCRbT7TGZquAHGs34D0tt9M1BbDjFFDhxL6HhPgQPjLXLVN0Y6xlh/ldD4ljy/
Tl1BCGTbo1gOaTkJvMCEX5iIBbrysaRCaybTYHQekcC8IQnc1vg6qsr+2sHbGBNZDoXkxeuQTady
P5l0FW/koSoF0V9OM/NQZiktjVUJGoI+LSsNE0HABxifZLoS32z8CoJdpPvSOJRT27ZPADmVSAzO
lzYx6bh9EJ6TRbvVyyARLrmF7Y4jePdHIEXZyxyaA92tawjfwICm9JmwE0UTF4RqPUpVsmKsldLW
ZZC2Ij3T04pvCzgL9sOxHfNlrx23M5jN4fCtmDxzPFBjrKBbOd1YgfXC/gDDn9ooThMZWDfRM01w
RGdsowGJCVl5JxKJcuPZF3iSjTITCPKbYS7yMRbG2EX3Yddaxt6dVRN81n2dPQalBvhA+hTURdJ2
g5+dU+Mw1o+hMfT+jaLmtp7jIbJWJ0gB9IGWYiS6iAU02urCqPzW2I8jxq9HPZlLeZc7+XTKCmNR
CXhPwzxNxNr2yau9EsASUP8KPiPm6hUMEs+EQdLWwACbURXLcR5DQQcgRTKU9pBsMPrBqmMSJ7dE
pfIEQaBL9RmFlh5XNddJl+hE+00tLwfgHVnMduKODxXxzXihcYF27xzFOWnuBM02w56f7RSHpQXo
9WHFxhz/I28Ko7OZLcK9dwh50nimRlc8QEcY6g/hbJdLweXbLLNPwRhqc6dgVoN5gCpSmKyTsRIc
nh5XBv5LLzyXbj9htlLnCguujI4hDLRqlZNzawqMcuwSjDNBWg3QhMPAO4iA4/I41OzTj1bPh7sc
Ubf7pwBr2+lYtCo1E/wEg+mDZWFDdwvuybc6XGZ0R0PeTE++CLDZCvLpJUxTgLGF6Obm0DtGbdIY
rnLjIzwmUd30NBdvBlbZ6K2J33mpeeIy7ESHacykeFYd9e+amIhrixUH7qjy2Fuy4WM7u/WCSSPN
B4/4oRgjJDTgWMd88BfjSmA25PY7nU0YYOEB22JNYLG0gElZ5cFJ14FIz/e2CxnUbF5DpzMG5vOJ
864bDcKpKEh7a2cRXcjrzmwmNlcEHlV/mNp6Wi/glof+jwheGigLXTj2Fx/AXXjV+jVmU11Yec5R
4WC5RY2ynz6ipQi243+uq+XTYqmpASaKydNwU2M7EqBsNIp2gIeBZ0OsItGq72YZloRqilI/GQkv
v24LOvfiBprTeQuWez23C8OzObMsWQN3MLBfPIgcYzEgM7mQCFtwr7+1IPDg3uO741MwIWW4cQYS
5ztnGMzxO0IOr9kDT5s+wb1jiw6DGaKWGwLzAfG2RvcUiaxmj+sKivZ8oSF435vF3BzHPoe+tXNV
wI0C5vIANgdSHKaKlsBYbV8Mad8R0vXrFPxIYben1xq9uXeYltX5kOoJLxd8M5blMMKSyu5rrJ2d
RNmrNi7oDkBiYdaOWe8iwwX/JPtish8VH7E5zASSVpKmRWN+taIKjHrQZ7OjkCapoD2uvYZPuqBn
BrjnwRS6KoswFVdrn9I9tJh2Oe2VMa/dA7l83T+NhuOVFx44NPVhdjEq83dlzv1tV+X9YB0jevTF
OSAx9jnhzLDc8I/vfqSelp8h1K/wmoxhDM79BUDTzswAfZ1N2ZzdR1Eu613mUryLe9OZq4vMwOQt
Fl2Gig3PgOxESdZRcVSPXKPIpBnWLX6P4GAs3IgUbe1Cs+UAsfKTEeodnEC8ZNV5hVGPxy0jE5z0
UQEXjZJCIQbcKpbpq17KJrot6fpLv4rVavIT7CsnvJDTEpafdElS40IU5tJcYvwHanTiF1+vDZD2
81XdSo/bZ1RBX9oT07oVHDe6Ns86UzP/5dy5/m1ee0EBqgd78oDYbs3qj96YG93zWvT6RejZg7/f
pIxzH2RqSWPa7ax6X1u1eQrCYWXjIgYKlw9jjk3WjyUznTI7EyqS1q1vVvVHa2K67PVoprfYVHNX
F2OT7gFwotvghRU/MpZUtC+w4nAOeaO7YRfkahQJjx5eVGYRqosIVEa5q5zIPaW6wC2s1N546XuD
x1KQTdjsey8HpUirhv1DzRZtXSQYOBlk2fXfYAlCkHJkoG8LzHwWVk+1zLvWh81Dxq7N8gM/jy47
28i8z1xx2/W4jrr6YDl2vu7rJXTrOOx7mcJVU+7lUmQt7KCpteVRbnqnHReQajxKg8VD00hg5/th
KoMf61Acp8Vuu+Pod9NlO1ohHipRPj5zNuPLCWI/lfuFTAoOJWVRXgSNwCtqFBHWMcLu+r3VT+ZX
R4rGPmvh0AHBM3v8uMIiwPuYCuWSCCRbj9QpyCIQNqT3Kq/I14EOsgcwWsv0zZ8t/7sOso2+M+n1
vlP1Qo7NtPqrYHACJuxqe58UnjYe12Wa/3pdW2ushC2+YG7YygN8Qh0euVM23fUAnwmqqTC1me3S
Sizfg0DS70p0kvpFbPhe+cVba+/SjlJwmZHe8AaeWUwPZEh6a+8W1vAAmw3rStx5hQbs1I0fV8Op
aLqdae5NZhrongaQzphzzu5gY7BXyh6aZ2f+6HWzuBCHqFnEy2yq9awwLNKu2BN0L3y4KsAD0Win
GKlZ9hzCfyIx4A4znlqRW3y2RG13cWArDk+cJprnVlqlc4DhtqQ725+Mp7lZCyOHN1pa1pnyRtva
L05GFFJwSQTGJgHS7CYcE3jFWrpksJu2+xo4mNkkqZHm+2jU9Yu0heQO246f4QmOQYznAjStBVsL
7Ia4MnxAxwdjO5QkQxOJ9xIAMe2LRxOXTnwTFEze2F6mH3lDgmcD4a3dMSoy9/vgZE0eV8ydGyfV
dDD6RMZkL0NVYpwQNePFAvjiu+EVIzi8KBgfLZipd7pcHOKLnnTfWTWa0Rp7GOtZJ7sCz5hEc9Z+
b1QZtFxWB/G5UeSQuO8Q9CdGYa4NUTzkin0+RBP+l6XV4+EWEW8AcE/LcEJVUdnBxeoMTrfTaVZg
TOZY5M7YWBQX4Dpqn7RtDW3spkZH8URUGfczR0FzKevaX5NhNthsMfA0B9xOs9Bmn50x2iCVNA8x
kiTAmWJd0u967NnPpxSEI7t6YXAV8kLnlmCIaLYKU9hQBIfypRe452E+Vmf1BojCs88VA10LCgRh
eV66M/BpvxaFvx+6VPww6tH2Yi+EYKfLSMgkrceexV6Os5GMrUWCuO+nIb8GdinKfcqWNl8JIGPs
PnVYzXE5dDZxV9l1l8SKfR7n9YQJVWHK9ZPr9FRig2UYp1iw6XHJVHCpE3zlnHDLLgUv2ZjOeUyh
vbbPIo9a6oU7DEjbRNbKL8sqNbnGCcpurFwsXOJGOVLtSoprMwKVWcNfI9NCRsZzqwfgVUt9bQAi
K/d2HolnJmO1xNh1FFbicyk6OnlXjOdT7ytjH26gJTYOYgj6U3HjSoK2q7PjHLU4daVpmA6HUbqC
644ZNB7uLbqTu8Lp8QUlrT6xFTURKYtRD21OBNta1xG22ybuU2pwd0jdK52MlNKavWEMAg+XSG1w
XTC9w5mRNm50PraG9zIKZXBzz0lUJRjiZfezsvVDVNcn0lB9l/Dj6WnsRSqRiUZDZe3c0VvsxJys
etiDzJwWILXtAHy4d6c0CcvVh9jmLeJHPWEGFWu9Ovl5hcAuA5aKz6Z+GNJSAn+jFY60kXSC6xQP
mTmmLdB8Ceu04p5PuHjR1SaOMM4K6h3GHpEjGHd7uldj4HxgeWAHP1AlvoTLZXm72qjGa2St5DFw
hsTHTRjmvvWKLkusWbB8yHp9KOzWtpkLofmUolcS+6hdSAlhiVDicR0VVXUUlub/xsgvoCayFmTC
rTbwAHDnwjSSsEpJ7ZItMR6GohYZh3trfsNpBytjg8xMfr7iaKOPguoHlPWp6W50QxbgiqKvOXJj
GBdwB/YUXRQrGu0LXLhyXO270mzOOgUxKl6alr0qC2X4Iewig+OPeEpg2C4yld1T2Mjr24HbxrUI
iP4TjKjJFKVL+60zAjeLa9VXP6K+Xx89qlTrbmykY5FbE9WlKCeLvivtblJ7L/9MRg9hczkOzVmQ
hp7gQOMlk1Na5I0ex9WBZ42DMImLvLwYVNVH+zr0CXs9HZzYOdfPvYeWDVeZDqk0Md48HUmpGmcK
tB8ALx0NJK6Mecj/2R/3V/ybP/p2/WoL9r9uppeB5qCX/8DgS/7HYWy+Yx/YNv8PeH053DspR/7f
7b4evtAsw3Nhj9j8x38/DF+aby//41dvmX/9hH/RcXz7H9Gmo8AUhEZy/qQoN79I9T//m+E7/6Cx
zKFjBek0or6NMv5/6DjhP36CBOitpP0EJBytU/9yl7HCf5ibdgxxEO3IdG38lbnMm8InQhPgONBx
aCjYtLZv2z5KzRVSm6aTLKtF0NXXWwF+NfdOI/Q7Vc+f7Sq/lB9/jkXnI31mNFjST/emyIr7cGTp
InKSQq6Il+W+HmSZ2CRAY6fFE3wmViXdU8RUQMlQKoxhdHXgPIPgjYD3qH6QufDOVIleP3RBCpqC
qt/QXAal6R1++aa3//ytXpnuvCmnb78snWkwC9H8okB6q4OxQ8jaEx8vkW3wMStXkrBTWF2GYX7V
RvNOdxO7fhd+8CsP+Gx/ZnIpORZYYu1qGULSJFMcdyPs5N4Jv5aif8TmmpKAMqicI2whoHcSO0Rn
U6xGQgC25YYndaS/4kTHowZs3FV7b27w37q2CfrjJuv2sK5gg2JiHHt4Bh4su+DAKC4GH7y/EN/z
ML13+kgfU894DPv05KWt98/S/P/fB9iefl3FWwPP/30T2KtctN1rT6nt//jnoncD3KGQkaIHZoYQ
KrCw/7nmHXaDiMbVaFsC0SYJ/88l7/4jZCdAqYNCiDbnjevxryUPRQsRjwtEi7/wftoB/gUPy/tZ
5//PhQigK3Roit86bWjkcPgdX7dXFERhpvLJKGUl5+xpqgfvdiv+A+DFFnI4DVzvR6iyDfmgXWk6
ObyMqVyNJzkMg9wNaAaHz30+uARnETzrnHhttIcLEVTFkzNHU37KtZNjA0zZBG/aaiA6s/LOD89V
X1TiNIwt1W8Sr5Z7LNYAI1GvS29lu5YgtMvS6hLDW0gyr9wbv6uuKZ/LGpR+LEs5ZEfc4NcH0dtI
uwVpyCgum7LDszbsuN4B9hd3Tu+oW2xGc2PHiezpo4mlcIsDMkcwgcSMgVuhuuHCjiB4n4plDSos
EczBO/aoi6wPUnABOu+LrdevWkDL8/hNhm9dq6I0mdwhyw6aPp7y5JhYgt40LtIGTHZI5RzKtMk1
5zPl+tgPhgarZNi/9Ybe0JwFN6QfV6fekdMmzJdpv1Bu9Qu/mHczWVX8iv3VxNShQfhS7L126Px5
FzQW9IBeozPfUaQts/WBvodMPk4lbbXrOS0VuQy/2qbQerxotKHM8W4KZF6lcT8ZeRFdj7Ppy/ne
RgOHDV4t83aszzVuC3Jdd2J0UVDdU+SzS2JEHgobdupRwxRPkyNwagBHm1Etb4aIrGNby5E24bbE
/9nvne4Cn9JaURisSnQcfYszq8abN7zFjtmqdjBYKSyb0UBRK6Mx1ORaHCDX8rgmNfdt3zvlFSG+
LI9BNc2YJFfFYCR+g0FXYtE9pzCnj1Kf8tvaemx0NK2drypsqcSm5UzZu537SJwtHg6M8qcZIy7S
GDMWP00ah8Kz573707zRX7Kt+JNNpnOigGq2V+1Ps0ctRPMYNTUWkPB91W02kaFMLIRfAaUiTCOl
UQXyqLI1vM2l1FYiZ5ooqRBg08cXgnD407sv+unjVzpCfw4CKNPw+8N5m7c/ff98c/MAnGC0Ew77
owWVgHvKjDCFrMlRe8rDP7AQTg6XNfRQx9CfbD/bgHPLJISUDMHYmcYerwAbT8IlrG1SE1ZKY8Gd
FdGbR21+FlQ/TAmcek1B7FJLMgeQskNh1kc7FzO5ceZ6dygrox1JeKe5fZ6CGK3IccvVK668JSDx
SjUkdf3PppVtwkTHzwsb2L0b5p+ncgoUdFxfVVvna+U+Kwq0W4mPc9A4kAgzAi5uumzTm1UjFb7y
WPzTdU5NJCV9oLz2m1U0q477LPdvzX5qotjByX0/TtySKJPWw7VV9v016RMsLKzJCu/6tR+rM7Lz
k8EtVxoXOcbIUzxD7e52ohy5ZfdaWCC9IWHd2ZlXWXvTyBcvCbNSG0QPiKn3NBCFD2O4eGcRUfK4
Gy0xr3uM5PO7TCO7Y1Sq5jJCfrcbsZDGVqCvuXkCap/yg1mP4jxw+5ZrXhn6DaYb1JaOiJi7r/j8
boX+lLspwOsI6Y9RGNEpHC2HXn7myJ2/pMF9DvrY37ObCi71luRq67YQ2HdZgI/LvvZaQpoAc60P
RTstXyQtheU+rOuMvhpByfXQuylrYShF9ZIJjLN3pbGEX/Vq9W7Smr35zBXXtJKe+ts5mU+KiPNm
tZKmJjfC3jJCqgmL5wAhW3Q/xqnMQ3tPudvGXJM6Hu0Ffm6e1mzomDimU/8IKC1zCRncD3iA9fm5
CdQwp3cp6ucH39v2kcWKphdMbwJMqR2yS7usSLtHQY3ourMoGe65gfkOFRBrXBNtFcu1r8Ptqj6a
NZ7zIY1Fx5yNTmIz5g93iBNrDAxyusZ2gzNIceAky9fLkj3vlkJD6e2dtWFBcZubmsStIuvJB7LN
PuGOy92AMtTYL0tGaR9zV3sMb9D4Yk6wq6qU2i1qkizcrWSR1GajYmpPJ0Hp8AkoGPgd3Qy1y0kX
+nP0iYYFYLOpYvPaBbah4XIrKr27YhkyclCo5gDSc63H4W8xfP9O4FOkHIrJFPQ5Mz2UYBXVLPqx
UDWf/KUAgezbis71OQpr/FQb1/pum4PR7L0gl80JZ9Iip0pDwSypmgEbAaoTUQXY2rG+NxIowPF/
M3cezXEjYZr+RZiAN5c5ACjDIln0RrogJEqEBxIJj1+/D9g9O2JJQ652LxvR0RHdIpWVWWk+8xpd
ej29r0mQevlzTuq4NaZC2mCOkZWnbgY7ZSyhDYZVnhuXjV4l+ey3AnPzDbpBkeE3qTT6h9Gjnxct
lkMRtSiaa44Ac/VAqnXY8yj4qKCbR5HO0OqnRWdv+PGEgqtPpwavgUyPvf4cv50cGX4rbaz8tUog
eZ6xNwQCm+Q8NOGnYlg/5Cxzy6eZgB8CkNXi0clbrK6HPunjeyWxFHFU085svmeA5VhdvcYmO6RQ
DdZr0y0yd4Fuu02dhmWBI/oWL7tY37SumMqgzYSihm3GNR2Ui0alrBidTAHDFsluUyedhrcA5aHr
nMUDDbd61VMv6LQosAYvyTc53dJv/Nz86AyddzsDNmKPYKByP6qDcxzbgkDeA5X1bGkjOIgKUI9x
WEbdRYpRjt6r0mZLHKJ+UR0BQ6V33mx211SCBSzA2FuevC4yv/JRhy+Q75bLNI9rSrMgSW4KO5H3
xiBwjokNeq3b0uR59CmFy27dYpS3Kj3FabFMas+m4J6OBrXUFiODFkQzoYyBmH9geZTM/AJoS7IZ
y2m5iNpx6gKtKuM9LyoFs8Ue8q2dNnG5S2yzO1RMpQ2cPJe3ijWNtK8Ntb7wMOOk4ula9WPrjvKI
I4pO7xxW6K2bifbH2LbWbZ5HJZ4EqtDizYyVQ+PbUUPsRzs02hWm5XXBUNFbW6ivOLjEW0BFilFo
NtYJVllt6dbXDxYuNQdFxlKGOh2ZH91CiwbT80k+E6FhD1BRMH7hgp14ivHDwNhyyrsZnB7NxsQR
1IO9ZcAphX1SUET1qLEG7CaArMh/l9TX2/xiNoROwImf1IsNuU7xaddJz5fW2tUHNIQrLyLe1f2i
xkZ1PpUxJkBZ6RLzVJCO8UuzgQHsPMwNFD+Rg/1F1eib+Mhd2WvjSaNLPnvYFPuL0tOeKDvNFJtF
zTWqyx4WOWHrdOUCiK4dvuDukj1nhgYiti8TgAYuyudwQwlg6FF6PQChQdEwQ+qdRfkh6dSrfmaC
Y/Qh9tmFL9M56sKyamPTt7vZfVjHhzVIpgnspzAaeuIFmNXOwYjLcj1ejKY3/BHkiscdZzTans48
Uh65gGY9RUai06ecqF0n2ZSDu6rR/umdmmYh/RIr3dneQmwuULZrwzjp1T2GS0uLRQUgyLrAZweK
lDLejpHZxrvZIlhUVpgnK+bT/8SFpqK18rNmSurdOLX4xxT0MR5rE9yo50emmXq7oczII6DULOrt
StFy7mWLSUdo13l7EdXFQJbcdeIGEqNXMr1RPnlNgZ3HDnhE3K6wQ8mNnDoUUz0wjSKdLptRF0Xt
j1WEG/ecc+Q7nzcb/GDuNt6NXDz3Ksa5iBI59ePbyG4FmqooiU/ohyDb4KuEkVqI0UyJsBEcFYn5
RVcSLTRmOYQgwrx+Gw9ifnTjIhXnVa5oCTXcsaIvUdotrCDwDWvxaGZ7zAUwy9SNip2OVZod5pXW
Z6Eo8af+p6zyVwn5ZfqCWkv92p0W2N4X5cTP6q6TP392VOVOf3Id76UWs0zjpGv/8+2P8Sde5aDf
/ceGfkg33/Q/5XwLLrfo/isTXX/y//QP//Vnvp8F/swvKDt2698Wn6Tgq13mByl4PIvu14x9/fF/
8m/DJpXWkaN2KbrBf1tVHv/Jv3XzP9BdN1dOC+hW4AH/nX8bGoLUSOG7q/Ef7BqLX/o3/9Y1snYT
aj7YeepXBiP916z/LSWxYKzfn/2c3/PKnDcOCALX6DxoKLVSk36ffVPqrTVp2nEwuniNTCi11sVB
4DWVNaBvirUBef/LwvypmMXf+Eu+/8+IvNYoCq3p/imdQpSJm0icxYIcATDu+10ZfWYFeSJB+++s
qO5R5EQ6H7rc+1nZOt6yoEriQITZGb1DWsP2K1KXe5S2J/8nM+VafZH+AZOys4+np618iZP5UU9E
bYJvDxF47aSeMReaKGQVxUEkX5L2qiDQSTBmErbw41gJTfVY6jX2H69/Oy7RJ7tstQ53MGk41SlM
e8wUc5VxaVERtNQ7RWrHOnbPbQMTt3gzZeJGL/Assb9+PPJ7AgmL7ZogkgwqOcjAor9ystidq9Tx
PCN0VJsYfk0DoYPhiE0xDPe1YYwI0NLg+njI33YtQ74Js8IQ1lyMrd9/v+lguSWApTxoBWaV0zQc
HKAKPgp714PqPEjEH27xdfuMyf6HYeGUIuKABgsY8zeVkV85aNPQOHWaJUG9xBkGcJr+PY/6FkBu
fjYiwGF4B3N0lJePJ/u++Pu2vozqwYQkdVlpuu8n22guYJeZSnSBWJsR9FpXPM2FW06fVJlpLLzf
uBDd1iozKjq4jNImeD+OHRe2xJE8Ixcr/KbWthNQxlqtzkc6Vh9P6X2hf52StUqY2BQjLZs78WRK
NmA8SEd6FlSAnNLlOKFAay6fDPL7uq2DeFAv3JVhd6oEK5aiAAapZAG4DmoBmMwRj/6dOui/M7Fs
sMc4rBsw898vWjkRPPSgjwOZ1NGWoIU2/CK+GZmahH+/Zqbp8pLAb0bs7mSkOMOFhzPONkgwVFLm
oMPPmsP3T0n9f3wQ/rRqq7oA1FuyOxi47yfkAAUydQE3gkrqvWNJ5ELEJ0O8iUK/uyL5+ikgc3ZV
vhrjdNEUEnBgUHwzQ6tJyNOGfl1ETb0Hg323qCUGquOKL9P6ITQUL99LD1qLXvXqrS4HTQ+mDsbn
RMvzkw/2h7lzyFhel3vF/m2Jp1S0i4pRdUDyCo6wKwESw0OObv/6m0THgX0JndUwQPu8X+JSoRLT
xrBsVt8sHQAKBT0f1MEn+//3V9CFd7MKc0PChJ97+tJ2JEe4Hnagl6fxO7XSaRt32b3qFVao5pay
0dX6Jw7k9he6zuDfajuVPsas7SG11PyiiZt0D2DQOmtMshqnN1673pD+WKBAvKi9+uPjVfn9GbHQ
mkC6mbOketwK71fFhhlS4CbKqsx3xfTDiY5FoN/MxsPHw7y9vyebz6BxAeUW1rfNsX0/jkbG5uWU
2Mi77UMvoCyPlNqObh1lSlDJdmgCOAUwoWaCZds3Jrnvc73HBTcmxVDy2qY003xy9/7+shAaQkZf
gz6XkvHplhAt2ld9yxuqxChSzfH15A3fctSXrbOuHJV9Rcnsk0fUYqKnCwHImj24urWjJ/h+IWyK
77wqWh40poMbH/C4JK0OUd39lZiNA+fd4o3miuTl1BCkPfliM+DPGqTtDK5hrFyRUUchlLf2k1FO
X6/TUdaz/cvbvFDjNUpKTODHGj1MjNgJinqxz/XBaDZFKftPvrHT1Tsdb/3zX8ZLVA8/0YFZWfLS
1M6X5lH723vibQiDw4CTAhLgp1pDdq32svMYwisu7IpilouLCWYJnxyIdW/9ug8YBga1zXnwTOCt
7sneo8XV5wCAORCYCF+0hmLvikhMXwYg50dVle03KFgqtXpQ4OV0DXAuxQe3X9pPPsjpBfD2OVAk
pBeocS5PpzsVs0ZbYc5X9/LdUAEvRbqHe0m1Np2uDpvMqz/ZM29v5m9TJxDhlvSgxJ++qa41IgVT
DXlgOv20M0UZ3ZQ9uXyEDqS/pEN2F7WeRQKP/2Vj0NUzFH075Qmg4FgEanakyLk3nBsUbZr7rok+
YUn/YY9R2XC5v0nPLAyI3u8xazHJjcyRjxeN7Qsl83xbey1PYRRN9ier/9lY6/n6ZT83rlEDfeZa
hIsQzKrxw549UAD1J1NaL5XfVvyXKZ1EMSuLOxkXIvcx9tyLuBIHKscwMsyr2UtvZz2Bnlf33xzY
WOHH+/z0cX/bXm+ZM7EasfvJyAskIHAQkm0OpcqHGgakCWDFZ1vqt9PEs6KvKmRw6vnmTpUPeBzV
Lk4BAGP1PeECVu5n0j7fgrllCXsrs/ihHtFciCpIM8kOY9FPLqbfElBCd+5cW0Vrc9USOtU6jJVS
Iv1GO3yK4x9OZx4Lo7gDpIaXZZlcabK7V3s9xG7a12V09vEi/7aLTsY+2bFdPXhq3g4ykMbLOBSg
ulPqxe4ne/VNDOndLjoZ5mSzUnOsm5EyAp2PeQP3Y+8o6beOEgtdDXHA3HuTD/NZU/RnhgOOYKgq
mjLtsPt4sr9dWOuncFzgOCQ0hnWaYOROA7G+5avuoMA2MKJSBRElLbszimgT0Zf+ZNp/Gm+9B1B1
ZzOjrvH+iLpONOewlCVdmByeiLPDsTq02VO2tZ2g3X08uz8uMuIMzM6jdkUi9X64RBmGto35Lmkv
7RORHhJruKHof6jM5kbLvEthS2ioi3MhVkKXmMEO0yz45ECdRkbrbnZAofDv1bDzNDLKATn2Y6c1
wZJUZn/ftTp3FERv50rJG1M+VkY/irvChACxpc0jrNuPl+G3a2PFy1Fro3hHfowQ5vtVqFocy7qO
oDBHuopVjv3BTr5+PMYfvliweNT/HGpGlANPXmBcaMtan1QZ0Kj6QqeCdmFy7dIFwg7suYvmTwK/
P07pl+H091Mac0B1SQyXBkhJD6SgOUxDf/fxlNYTeHJC303pZNkm10woNmD+zMtqURTH1KFysHHm
NHInfDKhtQp/Oh6JMQI63LfUoQhoTs4GGDM3KUogNtJu1GBqZ10L0QNW5Gu/2DMQ3kLBl721lTza
0Amr76AfgGzt7J6Oj4AnClKWFqllA+jPxJUbR33yBBzeKo5pplXOQcxDhrpHB8XnTl+c6ViMmvI8
Yyp1bizU97+2bRMlod2Z9dVYk034qYjgw80ocTB86/b7XDby2nXmktK4m+pXkTrI/MHTlljj2uiX
i3Hybp0sczetozgPjquWN6OejO5FSnvK3c+jp3zRwMjXu3Zs6xup1kagaeA5wH4M06M6AsU4Los7
X5lqCaDGBseuNnr0mvKwPsdFLDBW0JxjBsLJVyDFoomYv1qgbsyzNp9AEopBo1EJsjduwqm26adJ
k8b/XMRYD8OmsdOgIp5vdlEF8XGWXv6tyF25TT1NP1TUfkeA3zD4137+8KwKD4xAG1UXEegQ17dc
scgDJFzjOu+ybaF3yTnuANGh0fJhW+RmS/4p7SdVyRe5t2ZNvVC1yrzxphJMaLbc2XndHRu6Gmfj
krQ6JAUXEdNki1YGjHGt9bB71Wvaj2OVdHuljurxe2sByg+6vh4hQpp0r4zUuZJDp193US56oA6l
se35RkNtVpb+Lo4q/cHqJlgk5pIKK5wAzJZng1st51ouVlqnXrJw5QZT5x4yhcT/3GjV5Hos58MI
bD1YYGk2rtrsSpE7z3ZdtK9S7YzNPMhLrUVC3hFLCEu2uS4ngRm1S/4/FdOrCy/CrxOQYb6aQJz2
UdES1nzQ1VHxF+h5P0Q5J6hzVLGfIzEZKuloAyVxRBvoZmwcm1LPrzVHUW/4vrorkESqduk1y3dL
BViFTTom5GlMKxBeK1IRORG14VWvxjDNRLPudb3WlWqlC2LkWv2xNmmBNqr5lLcLRJvU/pIVRnWh
0SvdRKgxsMdzcTbUtgD05SywMGLlTBf6qzBM5EjyMcHRL8cjPp783vF8lHcesjfqjKjPXJg/VGzN
2yj56cExrGD8zcrzZNVXc813vNLi/WY27iG31OBMZ3FwRDkE/JCyL515PMj1wVcA0oA20HwrEr1+
lXr0vpa6ptveJ/WmmlRtm2nDlc1LB/Jp1vYj+mG0gs+LqcF+Vr2nazlAq8joFgCdeQNzAJOd0q9V
S/DSWmUfTFHzYqgy2wCiF5eI+y4HQqf8quCE/UAkQV1WWBL8OPl1KbJzCnPaGHgdbfdnZ5r9MSqv
im55KK1nEW3GXhsf0MxTqxvdTaZ64459tUU2od8nrQeKQQFBeDcqNGx8iGL6Xa++mgAfQtXtIZGA
Ni6SL4uuf4vxnQchBm/HQUwFSlfe3eeUts7brC0eWoj2IbQje0ONPMkPHVdbM+Ab1SvNtlds/aVN
FXubNq13VsbcCpt4AsSca5dSmKjggSRJxoKmsPXTGdLzlXZeJfF2nGkudy0HCJTQqmZUbobC6mKw
IoCgwGhAV+hqBBkKEUK0030NGIc2ZnKTlm1JJuvy++OyM5Nkb7rtplq8s6Q0aXF6X6F8beesCDse
iGJJt4MJITfrn9BoCdUsZTg85GGo/ejLuK1JUvatZm862t02HlSi32cGSsYoN43q6LcwUXgIYILV
Y7cfhG08NaOGlVbVPnOPhZ5dqMNBneMDyS6dZ3V5tdFpMVP66aJwHjsxDcfM5lqIYTcDYQPpsl3V
wb5D+4FgZutXCvviYEpzuVRzw262aWaMOi11Eqch7tuXNmte3Ni6AfdR7N3MhmeF5kVzJcwu2gxK
pskNuMI7FCtc9pmZXGX9otCTH5dl28P5vQVssKLLDbAA9ayr17pWQCOdzfz7Ak71bICVBY8N/EA8
2I9qFRd7iDaXSDtcrKzwyjKfAW8FwsXXKHbdaxvJxo2DGyO0kObayofmFsEoA0TMxPVaKWOK0tQE
tdqJe3SprEaT5UHOk3lTehQItSkCX5DQgfZnh/dhKaKnrqoR5XL7rNiUyLVOh4jEZucN8S6aON4R
mIRXsxS9usnmdE7uK5xmroGSTTsFTuJFbBeRvVva0jnvqhw1o9ld3CBtS/OyMPUDRy4G5F4rIYKa
kPCpd4MTAJqKOMyiaS9tPz2pw2SLw8ruB7Q3Ri+eA57MjyYVHqllXRdGKcjYyzwcc3FMjXreEdaG
yjRBJYIWk88H14QCLMWmAxakp3AOhjkJetFO+xQVzBWEFFmU/3oXH3Jij6cMKLJ5UIFFmbdtbBg/
pYa4hy3GfkMMu1GlfWmoySUlkl0LxXRBFwRkTdQc0+GYtpT0hGcHWZHUZ0VhQlGH5RvrfmY3t6g3
9Qdo6yOUGyMFUDK62bMbJ2h2tck0Q7xCqQ2k8pT5csb+hAPNEbUAvsgzaZ1lsSEfvSm3DhYUBb+H
kNsEblUV3jn+B0vQUKHw2cxqFnQtcNBqppJDndTGu27ZJ2O83LtDXzNB0XQPgIoGak6S0YIWjOHG
Q/VsH8W9ExL6vMSqUb0Akh7aoNYE6MzmG0VoQdG8w8IJUON8E+vKuF+Q5ToWypA5YRupUwrKeDaO
cE6B3GnxhHxMDOO2COVKw5oyF6TCrOFR5k+Ifk7OrCKXZmQPChyv0S+HbNoX4M4CwOCwOCeg1Ole
b5y+DWTsxcdsadyvjRQ4TnkwPHhSrCkG3OOOLe06YA/YmHiNFRRW/eRBZM0y+7l1hB0aheKM0LWm
i05XzizR3E2uVn9NHasDTrQ0W2Er4G9taxw3XTqOx9Iu5+ukckr4uN4TVkPNpXAU8Cn1mIRTYpU7
R+R6wE/FV9pU12ngcFMr8FB9KIwAcvR6EVu1Kh/QeaPb0Yxi1YFAMqUrQeehQxM/x9CX+02Uutyh
ZQM9rEKQBOmlL+Y8H9GncLO9HRv7BPUdxYhhWrokKNfd6HYXUT5lLxjDVKFaeaNLyWi6icxoh+zV
uWZ1zW2dxChWkayHXWLm+7JPkovKHc+6RDU0So3xZlnKLzCTz8CUSKQK8psycu8rUbVXXuQ8lSuA
DdnA7WIJKMLTZNHwpjipmPlQPscLq3JetEO+E7wPAXdadGwRXtmby3Dllcmdm1t1WM498SEwXhVR
abu8NTSwzvh4CRjihMAK/HnzNmuQYFJsVEZgwspzV0/aZ0gDt3Gh3cDEfVJmYzc6RRfvi4Irp+g2
wEprVPyq2P6Wj4sxbCIMLFbygJZdGymPTRedSZR3rtOuhlieWUoErR0G4nc4uc1TF7nyVhD4XjWo
IAWYVIp74GfnwDdLGeImeZum3hDqXbcz8s7BzFrkr0uC1nAkp2chHMCYaIikflOYj4mFnjLivt+c
Pv1Zlst0kegT7BkvtaKDdPrLNNPHHRIyxq6udHWb5OmjYdR1KBE9CcdJyf1oKGK/X1UPLMxI4yLT
d2CLsbQfCMfbOT3GqnrRSX3jLRoPG5jpu2ZJIPMAwM99ReC4WaffbJkg6yacV+nYFAs6EV+VvXuw
IdUKdNpITgObXrYJJxQwNfFA0Rj1xagZ1X6ovWFru0m7tzX4/onryhBodYZwF9cAWsDLeh6DGgz1
PHn+kOvw2wu7oJWTY3dnIcGw83Ly21GgAR/otH6Hc8MaoK1OMtrZk61DrO5ep6ym4KvOsmkhD4IS
z41uXvm33PV97ET+CLU+MJtk/ApZ2wutNP5u67Cd+wgBpTppUYqov+LhkWwGNV7Ki0ZK+AozUFIO
QJKfyV7rLxskalH46qYrUI5x6FpiqreZB83J7tUhRy0ISRo1p17oe1EybISGip1JGwhzjyaARQLt
aVqi6lU3EuVMTkhzDFmTmTybiCdsMoNbtfQkhakmrTd6jhLMtHTZRkvb79VMw7OLUmDL0eBnIxHV
nKLuCKN6EFvEItCpduI8pJGBCHidT4/QdNFKq5VjPOWvtd7Lm8zuUCeB2VJcpSnP5L7jGkWrB1LF
Emig8gC7jE0dhxyc6tsy4nFxIGuO4tWRRFQXU6XPS01gj9DXPrdS79aLVogGKWYMYVhzB0RSAJvl
e3w25RQYTlM1KCbxZnaXeQkVLQ+iyetCT+R8NlDXuX0rqd4YWzoucHTTWfWQ7zIK/SCEOavXpmZX
UaAkVTvuUTNzgThnnRImjq1t+mI25qdU4i4cxAhBhD1o9danfwPur3NBGHcVjPPYVo3oCTjckO5U
MxmbnZZomfSN3hHfQBOjSJblOToLJnpDD3M7OMVmRAAEjGeVG7tGzN7PGL2SLhxMR1wMmZFcOwhR
3kEZ6sFFWlG1iZc5mS4E1q4HflJTvo7IgZa7LJHuY1IuwxzMdTEZ39NUeNekHTW3ssgM44qAxBkf
k16vNhFgeOxYUsDwj4MSV9FVIgbIErGYnPQi61s7PtbGrFoh1xMcfLUUAEK97kLUibafJFjGql7O
lKpBqsaUEFvzCUWJCqVPUZJooalnSeOA9VvjPdXV0PfnlKOLKkCQ29vlueXtUuKxbj9hgYDTLnkU
ZKo437xJlrIbvSO44PGSHvy3UcvOK0XrwqhqQNiim9ahB+gN+QsCb/IhRUDhQsi5IOVCc2Fs4SFQ
x+7M6QFRBQuuL/5DineXpvKApA2JOJqCXAXCjgJeki0PnxiQ2kkAk5k/07iBMI1g0MF2df2C1Dw+
8JoOYWySxao7Tb2xQIWi8aNiJFtKwyn3yRJaqFqm2LsVSotQTaJLnuAeoLWeutD9F7fZVp22GVyQ
+CELfcRk/dxIrY1Q53NDPpnO13nxgkVq6TYy5voYgzkvbqTU7WifgdDtg2Vh3x27xKpvBCx7Z7lm
wPp5RIl0i/vG1zwj3I+XlYxzuURP0kV7TQTmdD63fRQmmUWFLpPNNsnM7xQ8lGAcZtQZKqigok0v
kkbtLuFIK/DDhcIq2WPXQ5SRaaBM3YjSlrpDGkT9iY6X3vsp4nFOYBiuvIcV41uwmlannWiQ5yoW
wbeGrjWPo948iHPXsOUF1CUMCFGsRZ4kQ3QEFjwqKbrRiUKF4QJqtlQ3ua4d7SaLK65z21O2AskD
bVuoeXSV2vbs62m/cldJc3qCvUT5DvfCtysEVu1uCVQu2WqBk1OJAEUcv9O0zThUNrd7IdDXSAN1
JDpkhTDh1HxBi/LM8mDIb1JplwpttdTjgkNjB4aendygIov0jykBu1+WlnJIdP2rt8zTixMXeVjr
ioC5MWKyG7AhSW6cyv4GvpWiS1VTlJHU46sLN087uVWmItnonLlw8HQAtADs22OMlC4FHQNbgzZR
+cAEbkiQNY55D9fkPO/jxIXEJr5MuXrmyGgkhDP7adxAKhuTozJr2MD2yX0DyExsRsf82ZrGDkW9
pw5XQnVfovblULJK7NChXXnUqgr9FN7mTc45uScmjW87TyAAaJvxJkoi60zXKEEto2pcuXPbym2h
xA26UQ1SCPemvbJ4zLYJUs2NRuDa7UaNu/vJroT9vdfU6CLL8WKGaYv2Pi9zoC8oiZtQe7nvqm0C
3lpBhlS5zPNW29aJPIz1cER3dq28eYdeEeLYw2Coavg4c+9Cc7a6ZUAWoVcsNDn8ejSSno1j5ReO
gdhC2MVIqIqlsi5FI3vaDYP4pkUj4rEzkTYScaVOPSEHcUcxYVKCZCimq6HKuRXddCEPc+rXokiK
7AbanHrnRfSFAq1d2tRXC+WpzrPkYlIctbrKK4zv0FScojOYFVKPfKn3KPI4keyXw2C16oUBxMpF
DgMZWaKFhF2GUnCYDwS425zqRe17S17dJ7k3ni2JnTzViDlUF22i10qANhCqsTGqbOPVHEHn3i36
7MwHTcT3hE+zsvHQr+p8c5rMVzWfS8DsOfnhoOhZ2FMwPcPau3uBfzbetzz6PwpV5spucJXyBsUb
zOeVIdLCXOQN2UNrIq+L5CqgWewnKJcUO8+a45d87NRzT8vifYSEVwdRsKsNGCIgYc6g1qNzg7ep
5W4zZJKaakvtWpQWYkFOgqAEX7zHe+fXvSAb/TKmhknmpZjTChnXWkgmrGofgwLSUJpe+Cvo22J1
0+8WO6KrnQhBYcCq0uSaGMp8oCZ+bbRLtc9LA0Vo+HlXiA7hkdMbSsgbOmaHuCuK+2xgZ1GXQL83
KNXBNcnPyszawHSlCr9H0FaMEco3Ul8a5ds4gp5RVDOCBzFMiAnlPjfAvP+7rgLb7w3RhAiBCW7K
OWlJoVKwJAm6nEHbyTCl/DVzh9vefTR90vU57TqtA9HUszUcq9DrNk8ajPrUdJ450L6gq9AFToZ0
UallCGXbTyStI2IcJAbWYH5m33Xamnkb1wIvDsAbSt2p6VoCIDxWCtBuCAgWO1XG+bGca/FJT+20
37SOgjT/auThWPzrZBnjTkEbFj/sIDHtwKi0IC71Zrs47rYq7eGsG3Bd+/iLO+0Lv4249i4d/B+B
2J10uLpkgK8y0kusyitlPvfwH7AT65NBTntO6yA0Rj08hOmi6acGSUSWFYi6FSqYnlF2JuvaeIPh
O7xpH8/mTwPBV8fQmNqQgfLZ+waaKHSzxNWK5hY15BjCUVbl8gjzqrlNo+yTlvofBltZ9vRAsScy
4QK8HyybEJRzi47BBrJDQg/i7BZ9Q07vJ+unnTbRWEBEN4CcQAQwAQ+sp+IXDIjqZDOir+Rpw7N3
VUVbWz6g0St4HCpJvRwCpHUG0/rvV5NLjikCdYIVcDrBVRwqViPyogLV4DBpG/VpinQkDfOiDqM6
Uz5Z0D+cMQCRkB1si6QC6M/7WSYUaWUBFzDw8hjW86JCLjM/s5L98yC2DXKbO8Q6tQW1VOKFEaIX
EuOUIiBNwxVPzM8c3P6wNzzVAeoBiG+1llkP+i9fWE+HtYVWy7Fyr8rhthoRX72VxePH2/3t4Pza
zGVfMAy3IGwUvDNPm6uqHZW5yKYm0AtaZVn+2KbjN14/cDvFwciya0A9W0OF8FT0EZxCd59n9oXu
9AGlpwe9YpmVFilWr/auHRh/H3+8Py6CC2CU9rkD1PDkbkm6soWX3zfUnzT0FStK9sMsqjMJSicw
wBl98gitB+79auD5BFLTYbOCYbZObk9tdIxaF5wSt812XjwHheseMyh9Rj/vx7nbzon83uXF899O
0wQtjbkte5YTb53cAymvf5M7koMvSiQk3HBaBVxb+zbq3M3/xVAmAjwY6OFrd3q/TVWDL8daqSgp
C+d0hcCbaJib25+8Q+tJe7+SPAggQ3nocDnh23u/fSvaXV4ruEeNJgtp04ZdL+gvLxsUo8K509YI
+bM7zjgdk8DBwMsFzA6aOlwE78d0R9uQisPL3mum4c+TtusQsl1TIFrl6gO08S9t3e5j+hqos26N
nKqd0d1mGb3Mj1f5t9kjnISVJIQwCBB4eJ+8IhAt2xlfQhlYKAfNxk09qgGtQt+QpGnFvvqMNPPb
vl3Hs7gloJE4hFEn+9aiz6XKWqdrsCmuu/PFb0LQfk/d7uNp/RZcrHpQ3K4r8BwvPefkOFa4KVDA
JdejHF750DzQB47mW4EKEEEofrv6EP6/jai//0q9ykB9giZeYBc/ZAGroIB3jYWMp3TbrPz0lVzX
6ZddC0jdXCFBQHIJELnfT3YQUKWmi11eYFH3B82OjkZbhoIclfJIHe/1xdvGQtkmwvxnw/wVufK+
LvnnlC8Ju+N/0yX/c/ezPn5D6PL0h/4/JFW+qf38z6zKc5g539Fq+5VY+fYr/8qZaZb6H1icOSq0
pZUOtl79/1ArKWP8B4JCiD2AGEPOew0q/lUzW0mXHr+JkTYqRkSJfH//UiuxsvkPop/1f6/RDyQY
+2+4lScIOoYgRzEcNgQXjY2p48nGtNLcVI24G65ncyQLRfTWB5f4YyjS8UfDZX6mNZ0VwuMGVKLS
NcvQNKAkZZvnetN/FpG8IeX+e9+un4b3mzd8zZ1YxVNcqDalAKSiJb8eC7H4UjEOmloWj5OV6L6i
VHJfUslAAJf8VXhLR9ynoQioeXtMfL4aGVyIrsU3qCnd9p7irtwN0mzO7NFQL8nfp4tq8J6nVJGf
nO4TkPY/nxtqle0iDgd/YGXJ/hrkTFmE3iPt8mtVtGdFpe6wFoIFpYF5wOU5v6nlEJ/RN+4OHbKK
15WrxdtIz4vdKKxx1ceXL305tI+iiI7WdCg17efH98+qk/XLjfD2CS3Qe/ghEO3B9T15x4a6ME1S
buIgrVBv6XcPr2lUIV4HMnODjpZ1rrqLQI0FapHWt0rYLA5CCEi7kAoWhLxtc2WW5nhToaBwdKql
3iGFCm8eJyD/f7F3Hj2S41i7/isXs1dD3izuJnz6zMjqchuhTJa8F+V+/X2Y1ZjJUMYXQs3y4hv0
GEyji0GKPDw85zU1ZqNSji09oMZCS6oVwa03qOPW7l17Yw2ef3N5Opbclm83iqFBLUaUiyyHJPmd
zXwkYociR1k/gGqgONapNdWmUVjmzkWbEwXPcOjXVjgdGxpn2k3Xqt8rpbUf0IXBbici+SLjpfaB
tg9OrUrT3ltt0tLHKgRg0qlUfmSx4vrrzIZP36fKXhms/HFyQvGSj40egwrKnQ+l9Wx0HjYcjXtb
VVG7n4DDI3PX1hoVlAkUKKJ0xQ2NM7VauaWRfrKdyo3pU3T3Bt5in6Z4MD+kVWPna7R5EK5uyjD/
6hf+tNH09oXvVWmrtFUNayVC17uHlaOjmYBfy2ezpRzoB51POz7S6oX9cvo2QMgE0LBh27qD5xqZ
tTELC3CvMNpuIrhuGj39nKbdrnVLcwFpP48+74aRmdCbx4FpZLjoFGHx3AJj2yvxBNp8qj3oZkWA
wK7m3pVa+JUdCJ81Rno891V0pwzxIQOGdXlLvTL63mwpSUiW8m6UHBwqKnjpzX6L0w94tNnlcUIc
ZSvws70vkHxBJq1wb4WmUcVxvHrfD/jvWl2v/Rq9QrnNCFk3SQ10LQc1e21WACcsR65ZTOMgGhF/
SuM2b9ZKZfwcSLL2utkfsgC3tAIJiBsNnbaDbWKuGBhuYfGKnQ7p1CafQlAjd3TNyofadRF0DOPi
QBtbffSANhz5N0LwVVx9RCTAPVxeitkjm6/vkpzLjBdSFBURTT5n3nyWAZcovw0H/1ii2VWM013M
OjQxzVLE48DzXdu4zEHU29GFeK4ye+G1pL3bfTzgyM94bENPsB11FqxKPWrt1kzA3U1mhSij4rC6
/bWdIq9X+WN66HGzeo6UvNv2UtTWTAYTz5wW12M/ohqpJfjk4P78cHldzv4sR4odQAvGsXSWneL4
pAujGYxjoY2f7JaOBWmxeXV5kFmgZu2ZOxexwX9JruEsdQMH5/v4/hjHIHKNva0jnWkX9RU0q4XD
d/omlR9Z8ppRTwRWSO12XorSAVPSNEiK4xSj6KsU9KZXVZ2EKI6Pw0eJ9l64JeUvPzlg1CqhMFGz
JCdF11Uu75tdVeOCI1KNh0pg0j7oxoeh0dZtZv/somRTR1LZ2c4WxjyzlUn1KY+SKumq5cwZAnGJ
r4aH3cNxoMHTT/VzOLoUwMU+G5rvDprXk+fQeDFA74W/sAtbeGm8n7NrYAnLM5VaJiKVswAX4YbV
hGY/HHslDDZ0pMYnfGswf+ra/qFp9e/8JP3adEW3dIZnmxU3e5W8TmeZeVC5PKhOVxtTmAY5VaN+
MBGtv0dxDtErrbjuHSwrgPeMGVhyGiEAwIsdMpL+JzMMup0FGuJQCVd84zoqHhEt0hdWZEb5RS0b
CDy1AfYCia2U5zr9YfgpcbLJiB9o3KGb4nbWdYYWDfrmjf88AYKyh9QHhYjCa1p6N04DVi4Z+p+o
4uGbggXCQZC07MLCKohHTr/JVPZRZdlcD2U57S4fxxlViZ9Lb5pMlF9rqFRSZSr+dtfirQY7FC3P
Bzzm1ziB0U0Rt5p15xlIiucFfGV91ysKoJ5p4RPO9o6rwqkDjk75W/YR4Hyfjozyeh7XfTs+jLjH
YF1oH/SGqJ/2ygD8U7N2BW6LqO0MC+F3FoFex6WoQm3BQZaAo3o6rgZ4B2pEOD0YfRRtGkoNW0UC
KhzPbRdWV07hTUhwdRXtA+p1NBOkuow+Ox5i7DWsjOzkcUxV5d7pldt8gqDExvbWBYLq6OINXxY+
6On0cKzFc5pMGG0XrhcoLbP9l/HkQiKqno6UE/EHhTy/MQCPAwszau3gpBMG212QXRkVPi9jY//w
6XHsCiRFr9GUo8feK93Op+G3V1Q8AlaXf95rfP/Pkrz+PDJ0lPUknQcR21mUtIYwzrm/xmOWt38X
2C1he1RHe9cdvVtUHHB+CEbZTVPDz3E09rd0lpt7lFXqDTqH/Y2TAuiZBtTwo760ty7EkrXdaC7w
4bwJv5hdk1zpeDa4MaLIKMKXSL3E012dYKDUDuZnXOm1XWKI4dpoungpGp8Gpd+Ts3nYyvuN/3Bn
QSlqAH2qQTcd0zi1154RiRuj70F3TQPd+yo0lV2aac117H4Xr3KBJcZuaH49sYn+1kcfbRFQLuLH
5TU/PWj8Kvn+RVyYbUjhhIB9uuENq+oS4Y/aMW4T46flivwAxs5Zo2YJkixShi9uVtQ7DUe/haP2
bj0Y2eZadCFCGhC3ZntRdQazsPJCoyfjpLs6hFk/jJ62cNO/2/HEEMnOZq9bpPLz+eHzafdaBWCQ
ENftcY74VDWVszE0W1nYvafnWa4kFVIW0zZgdZpIj8xW0q4pDBtFfbTaOPhsFZrYWrl3gx0vOLwB
0crQE0t9u1m2KAdFq8OFf0fKKF2iqaO8jdCYsGGyVljiGPOW2NlKqD/iVApPB5bIc0zw2Ybj2H8U
cAi3atO1NEwnXhi2mW0Mc8CMKO/jTRI7zVKkkQOfHOXXHybPsNS0pjN2+sOmfsiNpvTFUVdNEpBI
175GuilufN+Yroqx9G98+kfyToOFqpb5NVdLTOkg0TeIst0CDLF26AQGeywe9Ou0ab+jlfRi5kqy
BqPeLcRi87Ro+HsdYajp6PdIf8c5V1TPKYDj8Fcfax3d26lCBG9V2Gqwd6oOVfkSDt4ksr3p1ObO
c5GE6zoX+0OUHsOvdqi4a/7M5grmSXjrG01wzyur/W5Vbba3PCBPWVAWLzp6ctdB3RnrpAqiGw8M
1LYzW32dlJYH7BTopikifIQK9auaJNVHAgNGIVTFnHsjDbnuJuQWw973jl1buiCa4PgLzWquywon
s9AA8xPBIb66HCFm7aXXtSE8cF/J2MwWmx1USCSCtnNYHQ0fDWFvLPyDP1bmtaV0I/jUwrqFXeUe
ul48WsU0ffIz15PuHZ9hnmU7Im+7TWwrABmN/StOsOP9qJjhNTJH+ffLP/U0rf/9S+lJSJEk2j/k
vKebLhZYo2K6XB5TQHQHDOtKvJfQLioGNFXayZq2l8d7f+TJ5mEWszhk9nS3Z+O1qVQM98sjzwz1
sxhVDFgofNQRwt/B2NpXnlXrC2HmfUBzKagaWCKoUhzEm6UNmYOhUVsHIMQH1DJrPUJNo6V5x3FW
N5end2Y5HQQfSFA8uQHeVfZgGNsIN1ZHN0PFFGNosJFx0qOJmOTXtBKTPx7Ps9HaI1RTS6Q7Mbsh
ncwOQ3KQ4ug2nvKhL5ESD/xwXI1q2W01JS7vLs/v3d1HPo7uvkQ80OHmZXv6+RpET2vwcVQ9+to+
TBp0aTcKgVJHjQ1kzwd6DqjzqlY7sXD3vdaQTsKjrDKg22+/Pgl5rZwOPdjCLmObqUYAnL4MmDJ9
L7Vy+tjm1j2e9iDmCas7wIc62tYRspRWaV1J6glwZ+QRlBwvVLfLxedEz3NeyQ2WTgo2bR6anPyx
m2H4qmhcOvjK1ofcNJR1ZYr6k0i74JPAOiNFan7NUcYsuWrzCEXlsT+kQB9viqm4vbzM73asnKtD
sV9mGuAxZnMtax/cVsc2CvBfW2E1Ee0ywicJ7iIA6d2BnA01S9/xtcsnXyMAuAhYrZW0+YylL8qn
vfepDavPOk3LhT37WviYfUleKbztKSOgFSn9YN7ewGanxYU9uinG8AhiD6aroGeYegW8UhRCexGh
aO2E+bbu9ceqnroNIaK4R9E6XNd1Fm4FLlkcLnAOV2Y6bpWsTCFfAZ70Yjh2ZW/Yx6KJ6hs4jzku
jz4i80r7Ip8VW1zZMAYe6gmkGcZ88U3lTgj/u8V1m+VLE509BpmYS7+F6E+0o4b+voShjGVRuCI5
KhO2kkTDW22El9pNag0uSRkgFZnPYWe0BaZnGBmYw8fL++hdOJI/APyJx8/gJprXE9K+ozaf1Mlx
wE2OKrRimy9Zb/Y7kvX277HPkv3lAWcFlN9TBtNDV0ajUcRT+PTbqjkNoBgo1tGIaK67nb/DRPiA
z4KJIZ9WHwKlMO/zrg42pTkhXVyZEyZtw1JZ7H2Wx8wBM9FFA/HGm3wWqATiYJRKgvRYQ9PbCySy
93B1CtAxvo+DVPOC4kx40IMBIGbX+BvuZKrpHZ/JT6ynzq/dbxDzFj7H+2NNF48nLM0qKiw0XE8X
RzQ6ckCKlR+1yHI/oRqUbqbejrYWWrdPlz/ErDf2+iGoxvMw5L1M/WReiEByg1oW74Vj2UjRQzfE
Zg+GnYqvGxS/bRdlwbUwzHynuZywqkAGCNkmcT32oXuda7iXWyauejiyxWj3awEEhhQJAOZAFa6t
pytHJntrkVjWwfc9dAEuT0Bmu6dBAvlW7hrua+AUVOVO18rUFL80Q+qNppvZaIPnKB4ak7sQi2ba
aa/LRN9baiUB2+BRNyvSEg0sV++74gi14SXqnEMfuZ+KyhjBMFgBYmVKCw0n8p8MJaqQNxfaHgnb
8W/Ezad1qoLevzztcwcI2VNka5HbkbBCuS5vyp7+REss8vLiqOQ8ubMk9QBhY0QUlfYH8r/pLh8f
oEMrNw5+aHrWi0O39BCZZfYSuIa2HqUcWXvlAThLKgKUG3DFKPonjbrBVrST2JiJ+ktau24BgdX7
ABXMnQFVY5tRysqybqFyPnsJ8QNcEAk22xcIFA2l2RoYcZDQzVOhrLWdvS6nPt0WTfwxj9VvQVMq
SNOH5gZ6KaVZ+HULicZs4/0e3AMS9qqg9U7LUE1bK8Z1ojkGQ/RTV0bzlmJ49uHyZ36FVL3Z3uw5
cl+5xkzSkQI4p5/ZtupuKntbHCmtunvD7IPdRFd6xefAkHmEFEEmZcNs1INi12LcjOckRE0lDP0P
djklx6Rwp292XCT3uRsPe5wo/M+jVwZfAiR89oAEw50eDmKXG6PYuW1r7WDzTDvJWV/Jgs0BUiUN
8jx48P2euqnompshdDCJ0bAhsdNsbwyOt1WBft3bydjwxuwxf8CJ42aahuIuHCo4gYETf+iQ7V+p
jZ7uQr1BgrzCwxNM89eq2hXjTTdGzb7D2eM22F1eQ32WurCGpsqWl4hVqiLcNqdrmHXIxhuDMR2x
p/lhjG6/1j04lWkGE3FVZJMu3/SoMMQRfEQfveuvQdh8wasZTH6aRN/LImvvurIun7DE8LdBGDY7
pcQmoYtd+6bMhbvBB6x/sEIsbr0OyxhL9+HUCqjrd0bnIzlVS4Z6NakLU3u3B1HMoY5LIQD5Oto6
s91hZIqT9W6oHnk7QCcFMfsE2t1//PMFpMVi07ijd8ujZbaAdqT2HhR47Sjw1SyGaBuMzlahUI59
ws7V2mfkEA7KYO4jwl7S51J26lHL9nnwMWge8hxtD2O8w4JnJTzIZu0hRYoriXoI/yiuOXhcwQko
jf6jxY2/ECjPfH2qsppGgowWHWDOWY7cj7C7ba91j6jrZxiNJgHWmQWpvakP6dVktBFfeWyw1eiw
b1oh4sH/EcTFnVk1aP2bVHa6EUpOGeMsXMGQm0L3R+c55d4Slndd0c5+6lQaDK6ipj8Trw533ELd
KtK7YGPBPr+Ldb3HSNlLF+7uefmAjS3zNd6QABVBfTuz5EWLzT4NQ01BLsEYYXkVLa3h4DGduuFx
gudyV+M+8BHtj3Zj9MJZ4exn3fdVB2l1pDMcmdGuUhFjQeNBDxBFM4qY7tGATL4bLYnQzXIafiua
x1zUsktDOe+1f/PmvnKSAliwJ/RjoSgahebCu6rLKVpDb1IOl/fr2aGoF9Lv1Emh1Pm9NPZTCmtS
P+pZjFBLV0FGAQyxTdhex8tDzfPH39NiXqiE8S8uodPYMlitBoumhJ6GqekhMQMNanfQUTJSb3j/
4ltRRFepmyCgqnkfW2/Ea1f1q00bQeXRNU6HGhcL6aPNmKd3Bn1kjO2oyoIRIy6c/iazQMzLmmrj
GIX9L3LpMtf3ne0/pUbvbC7P/+xQXMJ8UApDtLROh0pQPHIsMAjHQcv+Vjx1XCU5VnNQ1gM8lIJu
ATZ7ZscTgeADgCMAQEon/3S8wCzY8VMOcVcYxXdb8Tx8ZV1Yw5GJ5p4L6uHz0OtOs4nC/ABRVfnp
Wp2Ls1o+4D1j8+R4RIt1i6OU+0lRURKZoLReYRSMp7lexOPCCX1/81D7oKtEl1g2qee1z77DdAZi
aPyMOkm+USa9/2FopQFvGeNxyBTiCicMayErmqeG7EluOdBi1FvJ6ukTny5SV3Y4fHZZ9dwI3b6K
C1pPWW6XuzFTxoe6BQWCO5vxjbBcYnnp1Q9TFoZbE+Tb78/1R7DN/z89MeBGvTko0nPjHy8NiT/9
v/96fhl/hC9p+tK8BXC+/kO/AZyW/ReHRQIyEJ0HdymL+L/xmyZ/R8WD1kNsghcZun//xm8qxl8U
DbnDqIjIRqOncxz/DeBU+ecQS8VWwzClyon2JwDOWQilhY6CPIQCOi8cNypMp1soHwWMRA9Sokhp
no0Fjb7A740NNFJv/WZlHn/HpROLV/6oN9Hq91D4eWAzw1/2/CGTm32WUSjAb8wf8XRWPFSInNRZ
SANmmRKjAKyRjwFWjSbSawnmzfVTFdXYRRXw6Ng1so1dN7BClcDd/+lcUFCXUE1OHyj7eaYpsEca
/RTFHtZpOmS+oa0xVIx2l0eZR0E5mVeMG1AqGXnnURCShsUVhweT64w/K3Fb5TV+1eZKxGId6yac
bVT7MnQhxvTWgqotMpVMpNgUar1SpZ9ngc+oeudM4fPlXzaLd/ww/FmoX6mmpoOwsmc3bxsiGsal
HKzjDHsvejTPRWAhJuGGPZxSc9z4TRQtfNn5Ffw6qFR81bjuGNKSn/7Np+3CvIeHjv2Hl8fu1VAo
xVWr6s16HPCKlEzmTW9j70hTqb/qvE5d15p9n4f2sEcWKrwKbbjjgRUsUUnkYZxtbJ7nFHCAeEAo
YVFOfxdVydFrmxxFL26XkeLkuDNrTccIJYM/vk70bNwYQ2M8eGUZPTaxcWUPULmnyCs+uTFydHS7
+1scvuo9CFF0lFwH5xsH/fxNpWLHvK4c3/4iJku5odI2HTs0fLhk/K5cwYw1t34Dcxw52khfopK8
P0yy8EBdnw8N0kadzay3nbZvBjUkd8dB0jCidF8FZr+5vJnOrh/tH+hdqGK/yxgnclrbwoZzraDh
t00Le9hMQWZvysKAj0VndSEQvY95Hlcm2ak0QeCrzTYv+I2qdMCES+YrpPOqg0uRjfaGLm+5sGfP
LSA4ERrahH4ChjHbGumYqCU8+rVj85Yn30HIJUZD4/ICvr7LTkMrXR9KY78Bt4D7T4fRRIlqGL7B
68n08nu0JoYHelz1NolcbLxLR92pWgSvTTgJhXXXefBjTd9Ndh+u+rvO34ad01+VyXMb0r8JxzZ7
DDPsLKNGsQ54mHylQBVtikARO1Pzpy2pf3NjITy4TWOjW9GXKOHNufaV6/npQgyUZb351GQm6FD+
YYPM8Syo1RSDCAdkOlPagpGDy68+JemGWqm+FjxGNooppC7AkuLqmU8H1Mez6blIovS8ManXhk3f
zgnX4WiEwKTw61REXCzs/TOBVIIeAKGbQNreNXb6wcFJCeGedQeakztrHPbTgH0ATAN0WvHz3fkE
tYVBz62plK6lmcSLGXDY6XYprVblraSE6yw0EW0Y4uRW8dzkOe306lBHWvRJGCNO8IDlri7v1DOL
yt1MmkFvmeMwL+ImnJGpH6FIjWIUiF8ARWucSiychzMHnPotZAV5UZBIzQ6422KzAQaMgGypDvFX
Hw54wI+bMlaWak6vCdLb/UkOJ9tyEn/DHgElc7qWuBqThLQQoZJa+1rymsbsjmeREu/7GhEmu2ie
A6eljuQS+8caFYcsRbAJDuQ+j9x0X1aGuBr0FMAalfU/XO7fPw4ojUVRxCA6nP44zzcrl3eIuZoE
rruILmZ3fjOqC/H0FZbzfg3+M4zcb28u5sKmGje1Kh2d0Bu32ig09DJKa61M4/Qdw67wqrH85lbF
ZvdDleIGUwgr26DIIp6iAdfgtvZ/DHgPYYNsGpBaNbFTxuwLV4a7ddw+eOq8GO0JJ862Rp/Q+oyz
bKsJ7+Xy5nx3kZNXkwvTXAA1TsF7/oojMI9pXU3mqnXdretF1c/BTr2PHNxI3USO+N76eUTOoycq
SixObKEYpIFYECO5Von795eyVQINGjtNqFWgOYi0J+i4YjVlaM8paqsqZA8LpW/htQhpUBlDnUcz
O6kz1yF0tdFNxNosAYAQFgngmMsTnDc3QFCYuKCgrc5NQcye15Ewqc56pxmxqxYayPyo6L8wrXQ7
AKy6JusoNrxlOiBzao11jtsfI4S+aD7YWz/DIhIFz4VINL/65UsGejGYIZ77ZFCz+7HRK6QRzdEh
5ymGj6ll/FIqS1mN1RRsbXq5C8PNX8xyAaA0StQ6jQxZbj/dqVmLCk3OYV71uLkOnXab2LZYC5hN
ayGyep+QVK6mxrcpHVbJtkjQbTW8YeFY6jJvOj0wHAmCPjks0ZdW0+nPGN2klq8K9HF0qb+jJsGH
VtgYybL1b0WYS+/mybrTkZK7QZs9XfcebNMWrOm2HKjXB2WsfSt19DPKMkuuo7pqkY8yPfzpO0pO
lvkClurPIAiQDIlyOGZxRKgNY8R3+psRnTUQEW+VlV2P9s7LlR8pYkKUgYolDMs8fL+OZJkAWFS8
/oAGnY7UVlVZdxV60FD2fmVZVu1LK0dtOFSVhf0wv30ZCVk4CdFWQUpjDXM60oh0m2YhzrCOKs06
fL0aMFzcFfjpbrA3XwIavtvrSJEAApIgJzJpWH6ng4FrE5XXg1lom0lHHbjDWjc190W5Rfti6bH0
fmbUhuDewHHie2nz0qBXgmFIeoKVb0/YM7pdUW+1Ag9hNbXqp8RNUfoOkyXVkDnAASoqeGyeqqym
pF/PhScGc1LbVsmT9YAul6uKD1023BX0f+Lau4mj/jpxTNTm+lvyuoVD9W7XvHZGuOSYscQ+zd4q
6WiJ0UMzHXf7ztgafumv48YFdm7Tp7gcR98tLkPZJIZo8DNheg6nXxLL9bZydLKYNMj1TYdE/Coc
SmeblxAfk9hCv7eslrDuM7Iblx0mERxBFljCCMGTnY7a6XVm+QKvs4hH2b4SaQybNg+uq74P9kWi
o8nuoeNjlA9lgEBaVfvtgxYIyu9B8vflBXgfR+VvASIInEASKecHx6XWPg18Q3zqBmVDHRaclFcJ
zElEX65Tn6ZJ6XfqA3YwWU6iqebDqlXFAvjs/X0mPUkIR3Qvkargi5wuidqbptqkGdqwZNePhJLy
zsbZb4f+54RVZfAzsRDfBPIVbfR40B5sv2z2ba+NKP8r1g809/evC/O/hdB/SXr5/0xj31biW1vU
0bf0/+xFlL98e1sOlf/o72qoJJ8DA0ISQ1K4iLx8sN/VUOsviWLnvcXVYoI+lTvuHzY7xdBXwhf1
PHCpIDf5W/8uhv4FMYpKKS0/HjP4lbp/Ugw1TmMIvwd0AXVaIO4gtLC3nd080eCZJfQ1aLd54m5R
+ursPbqLJfLRWZR/tig81Zty8Iy7Eok/ZzWIKh/2AMXa+i4tA0kmoi1tAdPtJ1BljhU6oIns5HOO
5F20tniYp7RGFfEjKlTlm1Wh5HljqmEDcxqf4GYz6ZYiffhM94Oaj6QhHnsciYcorB98M0F3ExiR
QDsOtcKtgg8v70MzHK5MmJb5rXAUA0xKadZiIbievhhZGAlR4hEB6wIBcI796UELzGkAPYmmoOf3
12pUiM+aJrDfSAFrp7Gi7bHupKfqZ0Xw6c0+evydFP3PVePfI1Mi5wXBm5EvPIt6oSZMBFBJCbF7
WIP4bO8RNFlEsc4/vKbKTWexM+EyAoCczW/sK3TJbcx2RawFgA2JqZi2AvxSFQ1HoisrbvLuxmkt
NKKVTu2eYiUPIw0AnRDJtuknu442gyiTIsMyBO+mVTMF9a2pNBGyy/GIUZKSBgg0i1RHBTcDW+2s
8FwRICP6xkSU36qcvzWvK8SqrVuQFBNatObaHKwu3Yi2B67RBobYOChvPicIUP4c8XkvNmpIUt0f
k8lJj6LXhi81JYv7JAz1X3Ux2NGmDNRxugYorH4jESqSdajj0bFCrtEH5IV0Ot7pVfndm5r0pcw7
xE1JXYzqOjMCSEDKiIfptk4nNb4b6EVNG5P0qFg3dZcH28pUqy9UW01sJhq3fnHtDhniIZlcfZtM
PvioIm4ciQpJ/ZZWtLDVg1mlzfjks9sfvSANkRbSiy7emqWufdZxNPDXviKQDcB6sHjJQKgMoOKr
4XnKeWDiNuIhUNxgUKxsrFiLvE2gln5yk/h2NCAjmHYFipU18palWSA5P9GeHHyr+g4NIh2BgyBE
sL28QeeXkMweQWfItihxTUpQnJ4NZSqiJG1+gqgrrq2qVp46BGwpo7lYMfQpRfiqrFaCCX/pw2RY
pa5xn+WpuumrpFylWhgcXn/Q/95B/5JCOxfuoBo91NObR/4Dv28e0/hL8q5pPIFE/Uct5ffNg3m9
bDATYAAsEOUko+6fm0dz/1Lxu3Dpw9GjA3rGffDPzaPpf1EmAFIKBB1eJ2z/mSP9JYf606oY6ZPk
T3PJQVuFZ4UN2OkOiixF+jrhTo/XMWzQAMuPZFCWVItO3x/8seAm+YtxuN5kEnk6Stgkhd72Fs7w
KIZ+br2Uqhik1OsQYfxuRaV/iTw9D6qMxksb4ikdTOop837NMDlV5hBEV0PFBecNTnnVRn17neT2
EjPw3QrKoTiIXN4soDunSo1ji2WFAmRXVEn+lSu8XAcgtz682U9n7qJZCv66hAAwMZ+XUGZwkGyv
t4UuzR6DUBtw+zISr3zMHR/hO71X6mddUap1mBbFC6riHdg8oRu7QXPEDhGX/HNj2A6l8yn9evkH
nVlh9i6cR6RM2D1zim9jIKDgCX5PTLbeUSHzlXVBI/IbzvFLb7uzY9FzRiVfkrys2SYN8iTLEKUA
FU3h7KGsevGhdND8i5wUnM/lec2qqr8Xmtq7FDyik8tr7nSh+6geR1wIyLtol11rtQfIUXbuauoz
d1bXFY/JZFXXodoS9WvND1eVimZKhB3ICh0dW8q5wv8t9Li7iduUhlzptwsiMmf2nHxY8xvxryV3
mBVE6JJ0k5aARa4yBVV0I6hWpV6IzeWlODcKxTpuFnSN6IPMUlI1j4QTuom9cip7AGszmR8Sx8Zv
7fIw8wSPo8MOIprZBhkw7bHTBY+8rAb8H9grW5/anT2J4CoGTP+jGOP6ykAuBa4JWoFbNEP158tD
nztV4CPoyElwAPVoufPelI91s+zjNgjNlYrDPD3N1nYOXkB+vescX3uw4kCbqI/qFvmfC5cp8Orm
kFP9gLpn98ULGspLbZkzq86uk30K1p4C3awuGbh5ZRdJQqzkzf2E9vGwKVGG+nB55mciMh1Ih3qJ
RQ2UwHI6cQWdTrwPsFVoNSXDtWvS9JWKT4Czymxr2gEU9n9cHvHcvAAQ8r5ichrXwOmIfpWqVREF
1iqo0VJnHYN1h0ri5s9HATANqgRiMqjFWZjs9UhzpsAzV9gmqJCzUwDMAG93/8UoYFQpOcmLzZ2d
jCnrdG3IKmsVwdN41Io02rrVVC2ArM6EPZdIhDgX7R0H0d3TFVP0SUthsPGmg4uGI0OPCcyoFBs0
G5w/n9Ar7YCTgKjau6CHQgAOPG1moQdPcu4OCW1Af1oyPZXL8p/a82to5T1F6sKGowU4D1vqUKPu
rraM0lD6ztTeQZU9oWBmb4paR99E1rUM97ELvYWAeWYppTs6eD7gEjBRZh/Mteq0Ukqg2GYfh6vS
ajI07MHz63W+ZPwuL6P5JOkrUFOAMQeNdfbVnCxxUCPQ8MWNi10q7I7GRr4O1eCV9weWVyzp1J45
Wa84LzQX0Nx9h9C2vAJMfdrSLhgN6JZN1mwaAyX7y3v+3BJSpnYtmo42TYzZ+dVxmgJb6KBWlHfG
oeDtvxNtVt/3QhgLh/jcPgEbBvtc8qYkzOwkKgcmhEO7x8x0UO3gygtc/SpTRb+XxZvbGET6WleS
9EM9IfuiluYScfbcTKllSL0Bl41qz2ZaYMKRo5FEDMlgTGNxnN7ZXt3epdKW/PKintssFpQL+ngo
p1IpPJ1pjqkMaDuK1EbdPwx+fhwjHzmMGrs8P751A5EsDPh+rzjUrLhdUIuQmIbZ0oqcCElF3pS2
icYuTnz9Jooqa3t5WudGQeARmXBZtaHPcTqtgVaX8NHoW0Vo7W8c1IJ2BZXZP2oLyXAClZpSOFUz
KtOwqk9HsRC0noKAFnNdVPZzrIbeD3xI25+pP037yxN6fTCcnmogthKNQR+M2rMz2xN6EtZMlRcM
uaGjYkHjlmJjSLUrRBw768GD3oiVjAt9a5VZndFsLf5nikdkr7bgRLro64RsIsYfXoFpRoQbwlUQ
8CrbAKyrP5Z0gcLt0FdOs44pb+krLLWyL3h8Biim2Gnb7QDRRncjNMdko7ddT8c6VqqfXpinBpRu
FUQWeD6TWnehWx/8EREyGmQiKVbglrMU3k5kffdtfKAMbsYHy8rjTwV6veaqLPnp/Gjd7m8sDGE/
hDmsg1WbenmzC/jVX0KcW7MtAgjWrecoAfO0q+DadyDyoXxlUWbpvUaZcCGh1gEyxhqijZpmprsA
zT6zrSRLl2QNJhypojy4b7K1dIidKMQTa9U1ln6XifKri5vd1cKn5g+ZfWkqKoQeCnJSBWN2VSSQ
bhq6WyBiumS8iSluHtwSFb8qS5ulXXVmKHTMQNtSKeM8zjZVXEVIBlsRGImBfmpiJzbeiqMVbLJu
TJf0+8/kug4KJigO8gzn1TBHdOapjrlDyisqd0rnRy8sDTM4dKoe66FEiJIEDbdBx8v8tVarHv5Z
rj7+NMIm2mOOFT9VltcuLPVrej1fa4szJQnB0mBahsc3H1SUhtkW5Ll4Uenp9VCnEccJ3Y1bCLnJ
DzVP3bvKYrOtDCt23HXfBMN9ReHQXpku7wboJZYzrAYj5y2W4ufxROtRXTL0fh+jZTNTVm9QbIAA
P4vRhatjjkJdjRXK9O9NRW0tKRXrFw9//aUfAXoGYSxe/nwX8gDgRULRHuTE7FHkhGmkhgVwiRKD
xtssFiZiYZF2QF9RWdDYOTc/qA6Qr2TrQZ8zrxItjnlj5RbcZx6zaKnaK88ZnuqoeBmtGGmrYlq4
hN5fsECwANNCmuMRArf09LMbPq7QcSBLJqKvDk1p6R9T/s/1JIZhqRt9bixKTvRUSCiQgZktZJ4L
arxFQ6quleJK6xVELnujvFUqZJv+/JsxAqB7jwIdR+10WrC586krSFsmCDsHJ1PZHZDZSvQ9/puR
2IsANTg+3pxL308Z5MeOt5Q5qsau4G7FBlhz413BAzVZGOxc1IV3JDE7NMCY2Om0QlB1Vu4Tj3o8
N+9GGu07Hs3298uLd2YUcB68qdAnkJDmWdqsBZnWaQ3RKay07AGdgOKAdwRe3f/FMMxDqhA4dNlm
EYeeFnzlnu0wUNq4ykPduKV8rx7+fBQyExIT9LNBOc4mUwLfFHQbOVJt0z0Nnj5ugsrTFw6uDDyz
6AlxH2lGWVimfjubCy29wmpTxVrxmudONLNfviYetci5LRTKKZendOYcEYWkaY4UGwPCeLoLYJ6N
/mAwGPeL8VkrYF17atjv61D/8+qW7LZS++a1IW0EZjfwYCquHfe2tXLUwL1tpsHd4Y65JBp1ZvWA
aAJroOiEdtq8qGg1WlDEE+8ZN1Wdg6vQuByywXyu8D9G0bbXFwqmM4DKa7pKFQ2kADuP+c2lRgav
cUZWi1pTmfsY1iKW9QlIf3utUJR+mkpt+hklk/ZM16+wQTYjrNnz+/aXv+O5aaOOSDmBxqMLVfL0
O06GPaA2QbSvonI6VLFebjG50j+2wLjXo9/2C0fh3HhEDgTzOA7vfREyzgj6ksw6qFVcQ2jE77w+
DP9uJ7QvCNjK0+X5ndmndEXo2kK+RKZzjsuou4GC+GutWGkgmwtP22hdYP8/9s4kuW6ky9JbKctJ
jRCGvhnUBHjvsRFbSaRITmAkJaFxdO5wtOuqHdTG6oPiz8zQE1M0VU3TLAYyC4kgAIf7veeeZg/c
9vD/cCUQNOJ8fPj8x9YERemaWN/NVMpmbicTfvdJVI7Nh2oYpz+GL2CIYcOAAhcRKPvwzy8tw67Z
yly+aWm6Nzh5BvdE3K2Xfji/N6nZXv/RnsLBtZEaPCzKMZT8+Uq41UclkX+bNdUobjgVPoUBukWi
tBnU5AEut6OJ2xIJhX+mnvrxeQBzbebdIP0M34++eoUpOEF87JljPod3PIM0ttFhvrM83liO7jbo
4jen8OBPP98fsEYUGlh8xGEAHyI01gcG7rAarfxbn05/vkGDYbBZbg5cMOyPmm3pEFs82uyZflZ2
nAWRibE72vClNHGCAlF5Z5m8cYbStzCH4lgAtjieEVXramwdnQchXM4fqyzApX/I3/ui37oK2j8+
aQRRASy/nx8hxVZFxi/rHgbGHdPvYT+V77YGb17ExrWIgRpuRcea53pLJJQpbWjLoP7S7wbvSkGH
2//5JwzyD8LK3UCWP1pzDSofy5ChFy80sydu4bvns4R70Frle/6Sb94Qm+BmMMlU91gYkLvapzaj
oF+7tKRTniPyao33dLnbL3z8+VLFg+8wkQNnPTqllQoFdS0rYC7a4jRTXrYP+6A9jM66nhFbTAKr
0V0oc2IRtv67KMkbV6d628RoFtDd8T1mhbVkgznyCdfCvK+6Pnsuhsi+biIn/eMWYnN2wkVt2+rR
nx+9ObMcsmLpPcrFMVyS3ijGT3k7VCezM2bvnJi/bolcihG8BRK37b9HZf0k7Zxw0BXU2hhlnkyO
1ySDlN4z9qqBjscNMMfZYxsbHn6/PN+48sYF4zvjIOSZHu0f6AFW3wh7OLShlxLX7ZWfROuFd/Sg
YR7nrVMQex0UuxVTnn/F4ZBlg4Dv5u8180/y06/nKA3hJmTZwiqYOx/dddRUUIfoLmJd2AU09bk4
1aLMzpY2WN8pLX/9NLDMoBjZhCJYvf5gufwDBUjTUHmtC6IVGENwI5BanqV6/PPzheaCsRPTUiSc
3vG2BdBKyFrFDblLFiXe4hkJv8t7xIM37gVODuNSigK+9R8gzD/uhUSIhY2ZctyuDH3qyxqfZk1I
8O8Xxhsvh6XPLsLolLb9eJDi+W2NtiZ0YL2t5t7RJHlEC5LgvnfXs99fajsQf95RYN7BcmVkgyD4
F9Roye2pnsDKoQt5zXM1NICQuR6e3bRYrifRVYcxt60/Psi4KINJDjOGNWzOPx8xaYbELlMzGGeW
Zk/zgglggynWH7ecXGWjpeAuhaA6sH++ioWPaRHYKyuCNvrQr4u7YzD0nvDjjRXBVdiSN6Y/VpFH
V+nIJTJKzVVUU6Z7Xhs0hrpad79/TW+tCGDLH8rzDb48emJQBI1caNuJGZ2se1DLNUFHQWJ96Ezv
bL1voHbshjSCASUNFfaxSGJicrYsAGWxDFoJlt2aDTbrYoCHTWF5NnMCPBaT6+970nB302TXX2lV
oyiWs6tOEP9Ve19500eIjfZu8hb3j2HibbdG5wQhgJ3zOLJQ+TjPzNTLMYY09anbBia/SfHervVr
JclV+B4AfBiZ/iJKyRRhF5HgG8yCzP+Cq3Rzjhe7anFiy+uEA7J45xW/sZCQ1wKUbhflWDh6xUuo
o6yTvOIO45nLqXLWQ+6VyztDlbeuQjG0AQp0bViD/fxRYLamh7XwnVgEtXPHr/EwpMN7X94bWPS2
EWMtwHwbDOtYBjqzZBZPb0OMtnMvcaT3z1Apd596pRsRB0XWfKmF6BJVN+2lMLPq6yryQeyIjO8v
vSCv39nl3vh8QBo2thjYExDv0Um7qNATLidhnNFckjEVFCetL/UnV6/2O4f6G5fi8AG727YD7IeP
XqNbBZmpbPgdJUnn13XZVxc43feHaU3VOx/CW5cChoKOAlOQluroUg7O/3+P4WDbypfQb/qThVyM
3UhG2nsCvzc+B/QQW+ISiAoxb9v//8fBN0zGkkKGAd2wUnWKRKO8yo0g2hWjbxz6BRXj7ze8N9Yp
c1OAVva8rS08emORSwcSWmjkUpl6+7ItilPfJHb291c5foI8M6jnjEzxZ6cMco7uCu6z1IHiKsvA
HEjq3N+ZYVZ8LivjT3mExPNuTjpUWgiYNlOpnx+gvzD160XF0JuhXWIIs9zPvX7PFeDIyYLFzWWA
gnGCZbZA8PFR4dygAEOpx2Xwi4q92jsRQxnjrrBD+50MKtivkQ2PuitjSM6HyE3vNiIzjPJdbb+X
Tfzr0+V32UxMGADxXR0jKHa1YD8bMMD1mqpNYH3bHPM6PMFjV//hctl4cjxfUBSYGTh4Hr9Iv9Gi
LmBl4NVRnkd+3n/AJfC9cf7xotyuwqyBOeuPKftxJKFTVbIu+PRj2fvzk+Ut/RfpNg+/X5NvXIQl
iaPP5tBCENJRQbHIIe+GHslzHQUkOgtsSFyCuf/0gW3rg+WB3QooKRc7Wo7dpJt54oEJJ5R7n7oW
24XoPb0lP4if88/6EkjQgohAXBSMC1qc7W7/sW/Au68nZtpOjDWg90pqSP001kH1tPptUMerHXTf
dRfNd6JLo2dnsuSzU7Qlc7GpHIo4h8I2xqlV404j22C5YcPz5Kk5VcF5Nc5m8FnUSycSv+kCdVIg
JT7L1rbLToOi0zeDNQab1QTzoDNq4OaC2JqaEf08Oq9LJYx1X2SLcdqMaKhx1lqcIWn4VHrAMdPu
93OtgmFH5IC8yL1JdrH0c/3oKIxi9nU1D9lpN2HpmHCGhNgR9sZzP0SViMexLt1ktn2cwRuzEqjS
q3BZstMwNcjpaClKs+s5GsRVtQTL/eha7ZBor/Wucz7c/lCJprRJG8E5OraQWKgz061kGs9tXX9p
9ZB/CpeiIxDaX4vLWknnsxlqRLsTEu84qOQ8xX1l1fXJTOmS7kNv1pcUBOJpCrWcDxkWyNZBRbMV
XcoyZd/LC3zLzkqR43uhqOyykzQs3e7ghHNkxEQikSFnWF1T7/TsNyFmB14+nthQrrK7nDAGnSi/
Q7OURWP1oZ6Z4+8aXdQte/eADXJnGKpLfAx0njuzs+4dNDFjIvI0kvHaNNFn18Mi/Szv2/U1d3xo
d300D3bC9qZuvbwSN+6ouiru07l+oGwpRDyVqk2TRRFuFWvRBRILXTVhOBxW8tI2HPfebpu+jWfP
F/cmf2ad69E/xaEaG91oDuVwWHU5qt0YpWz/JczmaqfrVVAYrFCx46adph4eRycNnKNt/yUtG/t+
JMStPc2Ghr8xBu2M/j7w5NcmU3l6CbtqFUntGM7nzBTmvN+8A78EuEalpwF6qo/BOIQ3aEqcs3JB
PElCmzo3kcwkDtS5eIKP/bQYqX8PhN/jQ+wHpEfji0wOOomNJSOgQk4ycUqMxWOoafV80oNsfDXn
QKDGqaeZxR6GhcEmqIyXTVH0gEVC1CXlIKshCWF8bKE1+fRReVjC7mRHxbm5ZMj6HPQsW2Lf2uAx
ul+BnUA2Bvdj35YWHg+yeh3HGadWDPEIK41CRSSbjsrTyiQZNGbplbzuUllR3IRy/qrnKniZNOye
fTmbqTo4XZl/mQEbmh22I+0NInY33FVmq8iRtuYwbXC971zUWGU35HvGFeuFCot6voZG4T/nqvCq
3RQ1njxo4Wu9bzXeCbErm9C/IBaqxDu1V47z2auQQyd+uGR8DLLSWdK45BjvKj+aVGz4ImhuoUn0
j/k2ojpBPlHY0HG8MX0snd6sL4s1n8ZkNJR4UDjvdHE2S29NGlksXxAYybaKG9GW4ZPERfdgRcXc
XjR+LabTDvYhKVzMsh4VQS5bfgquD4nWzWglZATkfdzPo3oYzHn8mCF7JxGAZ3HWOGVYQOzrw+K8
8xAm7bSVBX6M2bw7xaZL+QxdpyJJcHN9m3ahIoEvthulg9hcx3S88HKztk7LYmguWqlqFY+65OWt
lftU1775if2/f+p0zbQkdKR3Csev2yhMXffYjUsfHRzDl9HeybFmoK1SQiVZNOnrcik9L5nNvsli
6KP8Tw9xx31eiOxmXPxCx4u21yHOGFFX4N7homNjUt53LPYPmRtUz1bhZjcilZ4dF7XZLifpXPFM
MrNsiCelPaiSLs3dmVTXsM0SvIFkutdZ4VzrWtr2TlcrojA8LxskVwUy7J2G8JudYg5d4cI4626w
z8BFq6xM1qiZPi8qHW8zaxAIT3IVuvfSxXs1Lj1tPaWWaz2pga3gnGQW/At9v6GiOhtTh1Fnh8fQ
5cL3OyVTo+xHwxrHhv2/sDdzbAQJe/wtxA14GmtTOgpTNuEZPg8b0+Y0llHV3xakYfaQLMQQntg9
3U0sqygS+8kqlysVreO680bK0aS1TDnvJZZrV0aRdp+LNTBFDBku8M79fBi/weBaZWIWzvRJLDNs
jS9DU8n8jAhX964mM7tT/vlgOvX3JVPdEqe5t54LMWIm1EQpko1t0GTv+TR6bCjo55uYcAr62Sg1
wyIZcXE+d5D4zYls7PDM04Zp7RpS3J+mlV1gh3tY+IL367aYrBkFn5vaGpOz2Z4PPWD3yi7jwu4t
sF55NjBlv6u8Vtfx5ISVu8/4oMDCq4rQy3UlTIPlUxX+Hvpx8HEtmJoHg+VkO2j56bljEKiTYEjG
7+5m2D7vMSzuXoppaIeTEC5Os/NdSe+x1kNxVuhwygnGqHvAWbwOgGajFVnfbEQ18vg5FScSK5db
bRXTuucIUwgfw8U7HSMZfQpNUWe8SH/Gmov5k7ezMraMvcuWd9vhzdAmuRg6N6EoMPj28fYfE6w2
jA9i7rDz6lbk8ademUe3azqiozSFlFeYGqurQQdunrj5mu5NuPBRItvev2GhY3BG6rLXvuKUnaeJ
C4o/ojWF5HfZz6JNr0nFmOY11kMafHcrzzAOw9yFJhr70C73PTIT92mufF2dsKzJbTUHt2DvsFil
l7aflzZMeD/3PxZuz95XYDyyHDCSd/0HDPnnheAiY5Antqo0X2G/euWlUdmL9TGKJs8+MUSa22e0
PO1wlqP27A5WXpCzlJZ9NiUGqa7PqtPTcL2Ug/MRp440XeIZg6fwtK1wOtmnQcpSpSP2msehGJ3v
vy+If2kjrK1F2wJZIHZsdLKfS0gHBy628wUtwzK1+9yuvQSTXHEd+FN28/tLbd3RUbW6DVe2pmWT
i/tH40PDseCNONj0BDBNOZd8fGiVw1p3dTQflE+kcZH19lnfLeu+74f37NbevFVICwB8Gw/ymEMw
CTMXeY1ndFis0UFqz7mTqTPvQsyD3hl7/NJm8FSZxtPS+5y0FLQ/P1VCglp7CaEmtykDYMNylxPZ
6fkPIQrKf8L08E4H2cLQ8pjDYvhmg405J5fdt2JfBlRfw+BqSFOmjP/43UHn3PACaExMG47QkNXE
eYQUKTeuCI6P7ZoA2dgriiUOc9+5YiMrDuXa5ZcEdHfnk5eGr7+//lsP9McwB8oDxsnH15elERDl
Q3MYhak8WZYU+x2PMervr/LWCkH6AmqBfAgK0lF/3w31Sic1ETymsHdxZ6PfuwGFxULw2B+vEMB5
hhlMIKBS/dIiKu0OQjUh1I4iKvcrU4FLv/fCb7+/oV8f23YVtA2cbKBLxyp8XNaoYECcYruAW22P
IdLmudTvPLZfcRFrk4VAiOc/ZLCbfPeffWhRhLAPMi5j9NV0Tf8d7EuvJit6TTtjp/ouvJr7eaDS
GOcrv7aMfbsIYcQeZJOzsB9HgOas2Lxlm3eGIccTGIffDJQdUgTDOL6Qoz2nXvCIbymgY0JqCJ0Y
PQNLRekehpQSPUSnpmN/yN8jgrz12C3oQRtVCKTWPer/02gZWo7UbaezmqSvyVshP9zZ//nLZQSB
bw57GWOzo6vMYpg0Oye2sk0dHvp6+mKa83sDi18hBvSpADPoqFEecTtHr7ZfizDzOR/g8Edxrq3h
oWl7M7Z6Edy2tTX/fVP/rYL/t5C191+r4E+eX9rmn+4r21//l/uK+xdbEYr2TcNLAbz53/2tgQ//
QuPI64G2AleSbYsP718aeHTuGJqj7NiEKqDyvLd/N19x/oLAudmOwtqwGbQy4/n/EMGj4kNSwI7J
kWpzCB2twh5f9zrCDhqIqf3kVSK8HFtbvkMG2lbZf5YOIfg7YDLqERQFLEJUgz+vQqxQl7RemOVb
BFoHsgGvGVcKszxVf6+//3J0//On+68rbRAhd4UC/ng+RwierGePEXQuU8yHXB2reXkvEv2N29n0
7psrDkUCw4yfbyfzQiVVEHGCBvIUglp23S9KH0JEBu+NFuDSHT875gnM0reWn+l6cLwFpk6XD5m3
KQXhhJB5omV6GQG1ChqkKux2qVdGOZbUBDBU2egMH8iySAEgihWP2CH16yZZscawd12T9TIOM2xO
EtpYUJVI6Hb9FA2F6ezTxWHHL9vGtuH09+JaTI6tTrTpZK/SSqNs73kU3rHRBu2XyCMYL8lISrUI
+Zv4n3Ym/e9Fs4JOEqlZjwenHb3vxVoYQcKPcMvbpZZc2CoM66trzAUhAY7dCjriiS6aWXoUnqdl
4HcJGn41XZnYFdwNTPezvWOuWHbAVxjHWNHXvwZRE1TJaKdWGc8iwsRTiGB5nHtzfMh7N0Bii6tz
Tu4I8WokZ6FgiHXg1Odj7snpkAZm/60RU53uK3NeXnA/mb/M2KR/pw3zLmWLgxvYUj58nOdwLQ8i
s7ORG3dzI4n6wnsgV9jt8P1qjZd+wEAmdWtxl2pPqbhwUwv4YbAyDUaNduEhLMvKNndWXuuHOqRT
oJfnSTeh6J6oc5uPNuE1RIzqqbwg6x3rtMkNGPrrPtIPii/ypcHU+4WvZngmAIcY+HJtaZLT1u7G
DfTon5Fkr1WyWrwZ08jwf6myus5AMxaBf6eW0+NGF/VOajqFPlnhVDxmTuNc2U4f3SqVjSUP09H8
EkQqf5ntkMgSR8zXJCPlpLVjfvapwbBeJpgRuPfWOJM2ZeG++VJEkf4yp9V0L4WRhnHhL8WrRy73
px4NU3UgtXAipHoCC5zx9DRjsWbzRRjNfgYztcKeJ+9m85s5TeXrCE5SJrhVQ2wyCaa7tTNbDrvB
xb8zVl44ipO0Ka1zWbQNjboujIvKrlITO8+ms5I50iny4NprbrWJOUNSrQpD30EtNpY/bUZiTIgR
63o7r3RGTW2NT2IK8pdMgQR/xO47exh8EAqQu7xpEiVDMmkWgzM6loNJtI7UdrvuRynQRY5Yp2IJ
X1rday97h/IAP88H9H7tgBvE5LyKVmOdCCZerbGfzjJn/eFcGpulIa6M1dxaC+0DwlbzWn9snJDw
XeFCpcX53m1jJwQeQYQklqexLED5K1hPDmIfT1Ts1BVfWfXDQZR5Y/fVynsTIryi8Y6bwZjcXd4P
7Z0qx/VOsONHO2X6+dfBJUwSZ4c8eKwd6d9itWy5SVsFcPL4ZQTYiIrUrckUwf7AQJPCWQtLdPtq
Jvwb5jZ12q5bHSD0yK29xx7m2WvY+/XN0m0OzUvbsW6iPjOAWkszALGJnNpOHD/NFZ748/iwYmKk
0VKY/evMAiLUxX5oo5S3JfQwXfXWvHwLx4KVNMiUuFbI2ugII5GGe5G1zbAjHJPUZRDGwdjJdHbv
FVvmk0rhfsbe4Exyx4aj6rPIT5vngqQYI+59J2VFZYsqD1nbZwzbUofc0DzvSpRf3aJcRgLkJ7W1
1NwmYaTX/Lv6ziE2tmbIUBKozJ4217ssy53vK6nYD3M0O2UctX4v8axMDSduKkyO9kW1VLf26lXV
3qZwJTcUn87DKMw1CTvk0L6qbLFz00wGh953pxRUvi3ng0PKXZc0OJSGJ2PvlXMylrYzxT4j5A+M
7KdHq/FIVbeIrq9jMhImoEGEY2xmVStuPJJD3VPbpI2Mis4Md241Z+DgnqrPAUexzS1aS3W7osgH
bGFmodGasz8HabobHXm2DKEii9AKGsYj02xGsbVI70aNNU4r6aqKVyicfREH9oAjeZWHVb0rxeCM
SZvBM4nzIcofcWIrlvO58QjwsxYPnMsrxxu3qstxl5XwZpMQ35BPAwazNJ+hK5f9Rn5wT0UTRXPs
zG1UJIWz6DwR1ti/pliJYANuDgRKOFXH5tsb2jqNmsyO4mJqCrljsOV+adwmYwASBKQCFYb5bUhb
ydCawICaOYR/6oRLjsFGYNcmbYR2TsmJkWfCbUJQKMvPL0aVI8dyUvfDMnjVZ5Osvxf8cNWTFc4M
vHATy/rdpHR2SfpCf6Uds3PQY2ftuG/DQjoQm/Oi2NVI+O6MoDNfpraYP7rWpOqEeEFDnGAOU9zU
KB/axF1s9dqJyfqS5eOCZHUy0jJJR1mWsWToInDbCOSLyd62r4bQaXaDnbYvDbD8batMh3QDZd1w
LARXfQeZNTFm+2AbAapGfv5CYZ+PMPJ9PahTEU7h9TL52zrPFIeMLL2m4/tr+s9pX+cfo9qbl4OC
xf1VAGH6idVVvrULlI0RsIP1CZY6VqfOjQJvgSQjigfu7LRBtMrW4ZxoK1dnmsX3InkamqkbfhDx
6ATrKUadfhHXGQZtTdR717PVFABUDG8B2C2+SIwO5CfGKMFzIWUfMMYZp8vO9VUaG66tPah9ZX3G
2duf1LC+G+Decv3C2rSe20gyDFnJROrjcliEPnGskeVkNnVFEHJX6sd1EZkgWqBgByjU2C8Avy72
/K526wu0hStnir0wiuxkJB89Fp84BGtb3S6wsr/nptNdDRwUrCO+PqIvxqx4svX2fZQY4/k7y8xU
kAQkXHyhdS2e/LLP2dhpUE/dLvPIyKzTfmcoZ2LaiWC6ipGVcjpAJ/TvsqnHe8784UO35X1jPKJw
sTsEMC3qGEki9zVRTUax3uzsFuVsymqD4S87EVo/nilMJS32o16jHMvryRxvGyBmcUtzXI0fektK
Jmky89xbO9hc9ZjZ8u5A5zFi836YsrHDy5cRIkRlrDgJhT/s2+YfVm5izDdbN7IcxAcMDyb/TDH+
ZLIYtJaz11Mx3pSZbbcnAwRd48O8RLmI5ykwdBLKbJ1ibFDU566g7oxL/gmTEcHIWU91k+/DmrxD
IrNmwRDZ70FnvJLJkBpc3jyg+fzSGJNNLAS43Dkyb0lWfQ5/IXHFkDvXTskXx0Fi2Ld2b+vsgMRx
UcyOgtK+0bZPTdTLhbPLXO3wQnVmMB4K7Zf+rsxA4q7yoMPfepl7Crthtvzqqsbh51mVrcTlkXOx
2gmD2ONdWYbjV/yigRiIJZxDYE4HiBjrfoZ+drD9zsOShZKFNfo5WAmDE3du+68bRbCI4akylxeE
eNZoil0OnKxX/ZSoyBwxTu19v8fFlT2YuY95NlUVdEFcwquQGZnXydt1nvv+Uo9OiftPnzoR8xRz
PK3GOt/4z0Y3ih0+maB5FoYHL8Fk9cHeXpUgmKSK7H6lZsLE6brQlX3A+9Jez+plFHwYuc8JtBa6
OXciEg2JqxhMXR8KOH0WW449uqepn+m02/VZ1AxJAMZb71pqCv/Zyin/4zSlCeFcNrPGf+m7wEFO
kiNuYTKYici9lKGL5bqVVt2DlWIjtF/MvjTv06mdu+eiKCN5g0uCDG4622USaHYZZzB1nS++/ejB
/xuN+DcI+b+DI5L/87/1t//x9X+ejW2heGjf4BTo5ezr//r7H/4NTBj2XwTII0ZmW4bGiX0CP/Nv
ZMII/9o0w/BbQS2gS+E18R/QhGX+FWw+dj8YRYj6NrXSv7AJF3e+TR/JP90CLWkk/gSa+FuR+p+4
ATRyEAkEnnAxgTyAJ44ImWXl0FzIJRnqNNOf5zSj7E8G2p/hc68Dk9zLBe8e9egzSCqehqIW9sdN
frpAC8mkVWum4pkuw6+zZJCTHvKu89qvU+3QIFzOadg8QDws2d5z2RkXhNgpJJAq6E6bNGpuCPwJ
X7J+rF4A6vMvYR4wxx0RqkVnQzEtFSyxzfh6C6TC+NJa5+/EYKYkrzKKbOIeTmVHYG84FxcCV5eZ
RtQaPo/DSh5SLa3B260TokvG3OzbpMiosy4LnW9rZo7LPlf4Gex4KJa4XsyudD63lmGJB5vNf7jK
2sg6DTy3fvJytq80BkisVZLrafmeN5Z9S9j3gKN+OORPrjRgeLiU8BehMaUdLhya3zcVwp6yWOS+
N15M9O1yx8xfmLuZDnelW29xDNJ9hsF1oMPBurcHovwuis5hR4+p5pwcZ/MA5NK3Z8hBbpVNXwaE
geLDInK325sapkklAzbU1soEJUPXrlkyZV43na1QAvIzgG9DXzqhIfVLbfVl8EDWkdXHnWR/S6jM
oRx6Lfgu7KJxiWBguMuwd5wGly4/U6KnXnHEEpeWl9XJUpthQzlrya9pkA3FYaBqvMBIjBDUFcXr
VeT3UE+dygEwMCxHf+acqevEWX0pEoYu7XpluOXyOXDntN6l82y6r4E9Z+7mbd6GcYQJTvYhj3KF
jr4mDofuktOIqljm/Uk59NB3V7cpF1wdB0QpcP/4wabOh2te+lSTa2DiMCHoQGFsmYOGLOE2uE7i
etI8MqanyAnWDkJD0NtdSNMhovumSXGpt6w0PZuyiLIlM4Dq42EaQhLAAM9DYA4MT05si0VBKdob
GcWuEX6dqohFV0UVhUrR5MOyU+4QFHFFyG7wwXVFkx1AGqKbNJvW526eejK9oMRYMW75zI+hlfoB
ki13fsIfc/6IM0bw3Hc4ZMahn5EzNgrUkodpMD3cbB1HeGz/Y/pcWtGqNlg+ui+kJksqtGkKEjfj
Z8hu7B9Ko25ux6DKMjqoXnwrJXSpHQa3xQtZz+6nZQqpWKZRzRx3vYHHTc9BFYOQOSd9EWTrKU+n
+w7PqeHOgFXvjLys7/mbnCgYueV7yET6k8gL3COicqvZGC7biQ1LiRRfWQGJza6bDZC1ohFmi4+7
3Up/NPNYq4ECOe/s75a0WzrzLW1OQSWihBKr9GMgFf0lW/xyTbyeiGqcJjfiKmhIdWXMqm1JmtL9
K87A5nXVUzLvFunaIhmr1b9ieJNNByWFaZ5hVdW4yWAonaQqSJ9raMPGXpUgFrF0dfnBtqhmKe/7
tMLcuJh4F5Bo08SGBXDuB83yaE69fnFmPK5jB8Pmq9XVo4JjtJJaYQp4eQQFm/XdapXwTHuIpiG+
O0pfCMMwXyA8jUAKQxDInWm29S0XdcuEXCQYVF5rBde2ORdf7DQkGSSztPzASe+/tIvcKh/JvwMe
yJd7eH35FXrF7pOMRC4JxQuau2w09ccgdZ0PcysrOzZsYR3aoNCYaNf58FCgqwFvyJZGnnd0cv2h
7nvvsSp1UJ6l0khnjETT+nYQNWiCndULoIgMIfp10pSXBD50LYSMyriSDtG3uyyqh0+1U8wTMaOF
+jQ0ncI60dP1B+67VcAC+RomXCqqoERYRpmEJWQg+PS1eBxU2NxLg8aKsJVxMncwj1CpjllFrp1n
lcVFp9mxEp8KVNMGtU4VO61JlQ78lr0YDlmBsQuwEuywAlWvQtVoEwL8s4FKVFl9gxBAOgGREOlV
bUr2Utg6Y1JgAXLjZB190tDyW8e2jyo/nvM8f7WDuRzjSYA0gZEtlGH+IC38yrPBt3d21AXB3mnS
jUiTKphGUylpEeDWf7c7f3h0iFyqYkjpkO6yzIxk0jJJ+Ey0JdQpnWdDgF/5aF/2IEFjUoUkaccl
pcCdFqnzkZWSYr2U5s7XKG2nLZSmyR8yQlU/17NJhEvqtv19VSziTAR9CuYlZrOISyHTlxrNYBfb
vVM/TpW3BCeWi5llPHgdy2ou/OGexLwZh50VQTWshSAnKdkQ4avG0upkiETVbhlAVvqhJl2gxSSv
h5NSdipytz9jho6WoUPuVZLcHjeMzc7bxYjyEzL57BvIz8ACqQt6C/3NS6/hrNb4Zssc52rF3RK6
bpjTKUoLJ8Kcjs08Jr0xm8B7m26IcVsH0PHUsCaa/bNPphA+6S5FSfSh87HiB0QMmVs3/crvA0iX
w0xBWRfEvW79abeOlf8Q9EqdV8Bo3y38ycHkrCotIcCl/GXHBZ3YE101yQMmgPW4g7C3zidhU2nr
RCPT6C8HkOaUtqJz7qxSGt96YPXPk++IIl6jijvT9lwD1DA65cN3U5BGS4PnfrCQPRN3h9t/ftIA
m36u65HPYF5qj0fVVJWzm7oc0GEwzPSJ9EKYUA2ExudUwEOKa80P2DHatV+yTgXEuBcToAHP3L4l
0sr63tD1fLR0EXxTHZj6ru5T8R1jJaFo8wLQ+a5a5w+dNajvQecMr6G5hnSNnV/ejBiBWJxL1prG
61qqlceuxx6ksl8vYI2I19Bdjf/L2Zktx40sW/aLcA3zYNbWDwByZpLiIIniC0xVUmGeZ3x9L+ic
7ssE8yaap8qqRIrJ9IxAhIeH+/a9ocVUam0jcQ2OHS9KK2tr+T2SZVzCo/smb5ue2TRZOJ1nJn+r
EO/3m1bWm34jDyoNqaYUFD9rUliB2yuN9XevtfEdBQ/lG6eeEZ1Y+V5v++nUnAO/aIpdkmtWerJa
U213VZwNj1zQp1+WVNUvXQEswg2zRH9Q5IJYiQtdnTl+VZeRY2i1+ruwKjC2lRIMD5Ja1AMioB0w
wGYs/NTWoww8dSCN/QhfaiQ+N62p5cc2kAprl9NqdApF0ddcDRjkQ1JVY2GHrCEFL+NL91HG7uQG
reNrgfMRMerSBECpMyVOg6Av4T2ejOaHTFXoVOVR9zUsjN50wFlEuyydELjKWDGEoZ1RfKliQgcX
h5fpDt/3p7qV2x8CPrLEX/r9SSamMIiyMouTu7fMnEINx+XOp33we9qT4EU/oRXuIhgmJnJYY/6z
shjUsYI98zDEovLTaKrqyc8GD2mWRkVaqxZr87nURljcglyuKztXhUBnX1UjvLJDoW7JGGjaiWfd
f+WKbP1jjVmV2Rat6DR2DmPc7lS1RZMLmEz3pkUtWZSpARFICryRj3T+9D/8cawEgqkieynxM89a
00yha2YqjFlKArwr6QuAuIK4MQTyLfaoC/pBhHHrt1L40UsbAzvfx0ojfB/QIP/ulbJ10us/yPVE
AuPGWd7GZI91ANQz3PLoU5BgKK2fniQ42YgkfVP4HRU6sUFRJpnlxrT0euArkY4H5hlWOy7cozBL
8wQ+/B+SRmI8N9qn1A/IkWeCPt2ZfeUPbjd5tegGUUeqxWopEtiJ7nkp0IASjHBQNvqWLiN6KAuk
0L5Uciv7ttRndAtrcki4b5Uhha4Yxg9Ew6AKa//VEPSp2/RD8Tt7hu/9d3P+Wfyv+Vf/Jq1PdSRo
/vfltzCx//udZ/nmi282f26jj+3vanz6XbcJv/qvAu/8yv/fH/77TvsyFghC/523WTO/m0/15/11
d+4Q+Z+r9nb1cwqT5ev/7+3Y/C+T4xBuOpkqPBif/74dG9TgAVHRvTMj4og2+NG/C/faf1HMh/De
nAvE3KpnmNz/q9yjqaJJs2YKbbezJpzxqevxRWEYgD80HnNvLUVCQCRgyC6r0Irg0wrhz9EiTEiK
AwapqXZtm6n50QfGuCaEdFn0ns2psIfQsUIPJroL8gKKUwiGBzgYkkUpBur7a0hiiNVtcs6C+uyr
VjV9CjL2x54mquhlwuVACmCex/egJDHM4mqkYcMuBTF7onyrvwB2j3bvnveXf+US3rf6gx28nEYq
+DL4BO4O9LJSaF/yGfNXXKwD6fF0eNg+7N3t1ra3p/N267rbs8P3Z5f/u65j7/nKPZ+2B/vAa85n
vj26Lj/bu0d+tjnyJa/eHg4P7p6fnvnlAy91nAPvtt3ZvCVvP79km/P7h5ftw+HAu9m8nb2Zf7w9
bJ03XsJHsJ35b/iabza27eydPXZ5Le/4ZffA259cl7d6428OG3uz4R1f3bN9OLzYh43D72w2G2fj
OM78sg2/z/vNb+bc8cWZkfCJnmbzu71z/LY5zi/dHA/2xrl3XL5m1PtdzuAdPt12s79znO3hvJ0/
KJ9tx28+OT951z0vPd4/7/fP8zQxUfNvu+dzas9mnx3++vYjW+heassntoRfpBH3MTGSHs/bh7fD
9oVBbZyfzv7oPK9Y+oOve59/WqyN5RZrasp1DWtj6z6+/vXg2w/25se9I9ordv7AH2/ZwWm9X+vU
kIvAmO3wiF4PT088Z4f55pHsT2f35DgrsLo/7Bm3DC4Sax7XuWjC4Nl9e2G18JxuPyP83O1ttaQ8
J4FheF2IhcfT9jQv6O35z7/8+fC2ZW88sFbPb+ft2/mhtNk457c3nqV9t2NhHZ52h91ut9nt7ux7
VtjROe1Zzj/u7v4sxzvbud/zvNl5bAvXeTw5Nvtzc3x0TidW33G/XxnO2mhm5/iuU08Vu86LmC/3
1X1h3zBja6v6D4HrrUeywEhR6BkzDROn7duDv2Fbst0f5g3PtD3xz8He8dW8q32bER7/2RdOb//j
7vf7f3r78XltiWizg731gRYOOG1MhY5AFuXD4eVh6/yzP4T2dredJ/28xce5z+fZTfJgeBAbGx/o
zN+6D9sX9+XwdHZfc3zbzn49/bXlDRjKw87evXzpmD4XL/J02LHuNkfWeWFv7n9G9vGZR+26su0+
siDeLPvr5h5PsnXtvbt5xA8dz7ODuf1s/ySRb41zgYBDe3RQJFYqDvtsv+JzO5vP/WO3tZ/+5ZkZ
Hk705LinLR9ig9+9/QlA9q1M9fzzd8trMrgk9PNUv+Lez8zCefZr52f3wXVOhwPeev/GbsFZ4/E5
JXabTYl73W6Zc46e/XwKuK88nO2be3h4wGGzbh6efNv+zira8kw4JTZHduErXvto//Flh93h4fD0
++Dbv5/mN/3r5eEttF8m+y/fPuDs8EMPT3z7+zerEZ+/d+6f8bH8+bh/3jzv/3Fw+ftn+4VTZLBt
396xVb/f3d9/vz/uN18Px/2v50dOCueR48DZbJ5d++cdB9H+8eQ+s0XtzfF4h88+7pl6l1n9M82M
/B+mm8MVi5wt+zPn8vnk7Df3bPU/L/z2zF/PTuHZPT2+vrIQnV8rT+T2fqfWcflATN/LBYMjhlPy
xH+s3d3Z5chj69uOe/zXIeesrAPpDzrxf16K8iy5934d0L9idPQUMkHzQj8/sP/ZarPV+fQubXaR
/dd81uMu2RcHmxfiHbZP86nMg+bB89UTv3Cw7wkItnw1/+7hsLvnz/0zk+Yencc/gQ3Tup1PTXbU
PTv38Cdc2B+PbMh5qW/nNfiwnd1pYO9ZQkw/3nrr4o9P82N0969nIh13/+DyO7cfgHqxIcBCE8+a
QEWRJwZgLxrzz99tiG6aUCJps9o2ZaFzx6boKEOqzea2lcun/G8rCuEfRG6WTGPCpZXcqwsyO6Tx
AJZZGw9KMohqhuTNHyaARLG1xjb8cVQw+1M3M6mPQe1mLE5dmi/RMhtM2jzIZm1Dsx+2QdKtqfhc
swIcwwB3wNVFExejklozjCraSkEqBPJ3MSzTQ1MMa6Q7H+fuT1UOyhA4KOAPWbisCkkTMiqkCyC8
DwwnsAbQDXEFSNTOrTGvbdjf14SgLq8g8/Oa2RKoCEJYpxGuL8IkK1PKAnpwrt+05R1FMDpuV8fR
WWxN3b29NK6Y4ubHPYdukjngXEyiXNCPmdLiAQcf7PKdlU3bImwL0o5pstIGdGUm6QCCK5HeJvC9
813y/VrXCtrGhWxuJQzriMpipO91rm93aq5YD32VG/vbQ7uyPt7bMxa+bQTzm+sd9sjdTMU+lWjy
2ESdHq7YuTaF9ByA+gbizu15MYVeak70sGpAAqmHAi2Opmh0m7Cd3hS/K1eMXZtE6sWzbNWsRTCX
q99PIjrddPFG4A/9EYBd21XyfaDrngOqenT1wVRXHNTVwcEcDoMWTRW6vtjKndp6Jg3bpS0lLRwe
EIduwgakqR9O/kp7zjVT6GPQiwIvEbefxaEgkSOLhYGWsLES6cOXE/2+jsgFWoCrXm4vjcuQ788G
g1Ttv00tNlg3GUVVS4xKm/KHIDD8HRDU8htkWOpdr8blt8psX2+bvLYa35v8MJEwCfaxxETSpk37
pwd2qm78le181Qp4BpN+PhiklmuxtoqgmgRgqEVotV/ivIgcaN+VFdGiq1ZY7GxmmEahurxchJ5G
ljywjNLOa6AJYMr0LX1b+krK4tpS102FvkFaKgBvLKxUlhFWYYkwgFBBEeSY0GocEz31/kmLOnix
8FfNyua6ugLhvgbUwTsi7nw5rgjWsgparNJuyJftkq79AXnuX3IpG5vPLwbYEEV5PrlMmt4uDema
GPi0A5R24NE30Kf1jGSVVvvd5h3z32HWvMxJ6oB8oesF9mJp2SeI5mPYJtpMm6LAsFBn0MRpUxBt
iqLwd1mfQzOmazsPiMRO0QBo2mWXtVRf1WDFi3xcMEgagqCRZQ2Q1gf9RCtEL6/rOGWkrEn0x6xW
g/oQKG1arzzBhVrqv4YM/SpnpmJqcNssttlQ+yYSitSvgjCIj6BLu21ZFqBKuupMvng4VnWRb2Ce
l2wF+w7Z94BiAgjPBrTLKKx1BH30NBaH64wwIotK4/Li8/Qj8ZHQDWj30dmu2EAbUPSjB8KnRCX6
VBABbepPddvQtv7ZNYZl2kOhp0Dl6EN4NMrKkLbAm0HT56ZD6SR2JqXNVp7s1fG9s7I41EeKR5NP
qRosgdS5rQ97TF96wi5VfXu0fuQRUPX/YFw8YCaOMhqNVpd7xzR62gh6ZlQZzYrOdNrvO7XJVmbv
o/Nh9hArBBA2cxdpi3OWvmgvro2mBNlo6U85nSIb2j2indgm0V9NWE3b26O6No8sWbrgsIVU4cIj
eHFOAl/jRIIVXy3crjSFk+wBZTXNtD7LoIIad/CJAlfGuWZ3MU69hdiEFlBaaaBXOkV9nh/ow5rO
NB5UJwp5M7dBtEbJfG1y52hTVEQCeLjILx8htAZpCf6CyQ0l7bUR2qHdyFYX7frMEpE2zoTm++3p
nd/x0hPOvFNQOHIF4lhcxoKt4veZViOh2Xk1RBJlWbkKeH1byIbPh52E0kQwaPrR1YjC0OXgYnWa
4l5XC7AKbbIBTNNuEZb5fDBNgwx90dRewAdTtLm0ko11nqsytVSA+P1OAXiHDrjxKJbo4SaVuLI6
P/rvS2vzKnp3Te19Wa8HHW8lhoknOUpoxLrjydU0bm4/J/Pjc6JBFOZxVgf9hksCX/ZxSDmRGn3S
ifUxMIV0l2epeMxTzdwAy+leBpQRYzsljdR/fisgWEi1aub6J9JdDNKIaYKLwXHZk9BYz0mpyQ+S
KLdOIWvlIa/0CRarAB7C2yO+sjJhmeCiPHPUzqjSy6nlTqI3itQTikoATAoF3E4h0eAUit3nVAvn
sxHhlTnikAjk0eyaP8q7p2gW9Vir0IuCvM67Ezib9pAqjXYMaazeg5Vr4Cgr6zXFnCuPlBQHeQcC
ERO21nltvbNaBaU8NQ1WaSeQQeHThe/2YV4ftVxp7weVVlI6VGqnDLs1XaAPy3Y+dHX6K+fu+pmu
+dI0iMisKKmZ234EhRPgHmVLLqY7f/IJYoXjFaJKkeb9D76lQjKl6mdcCVhzKbfrNppcrrjJXimM
7FPMrTzC2RahKTdAyv5wcV6OKFZDlQYqGCNjaLwgo2uF6a0T5MRYOdY/rMrZzkxUYUKYD3P+womF
U1SYvdgiaCDFo1sXo3oSkzY9lENbr/iWa6Zmsg4RbAsH7ZKssum9LIfUDlMlbF2kPQSa78YfQS6O
K8HhteVALMQWmBu0IQm4nLwyNWn3kIvCrlQx3FQCsW7QB+Xm9nK4YmU+ZjgamTzxA8lE7Rs0/AAh
thNtGmxRr2m1zFPz8w+IgHrO52GDhunFZXlEplKOai+3e60juMRRbfLBjB49+lJ+3B7QlQcEbQ/j
4QyghrwEp9NPBkzZpzNZLVsP4rWmdmKFVlpSIiu1mGtT997S/PN3riIDc+lNcL/Zlt59M41M2WSy
V6yst/lkvAgFLIIObpT4P/wuJf5LI1IzlCkY89yW9Fy8K6OhBFDZ50iQaupk5xDo7W7PnzRHpB8s
SugXKCq6uB/oWqYyiZK+xKLqW0wgKpDukGUAv6xOpqFE84J9NnT+Zgw1awf7lvyPMApH8JzFNlD6
+On2x7k2yTxIYJAwxEpAKi7H72dJCqSalWNYEJEJhRBtSBH8/rwRQ9MRqKDRn3WzONX0soffix4E
kJBwp9FLF+mNW4tWoa/sg2tPE8J/cjmwLcCgMi/ed0vGA90t0v5d2FkEr2EEdaQt9sJW0rp91ghr
MoHX5g6tUxYP/YyQPSwOlHaA8jXtEBE3Gs07xd1YHgq8qPv5yZu7VVRiIOLIZWLbSIxKGX08YlSn
1R19AekGqodwJR17ZSxMG5coPCIPajlzUD8JsRUGc5xqBPe0TKtg4bTgs6mimdyDDARug7uNuSRX
NqdOaIR57cd0Cp7TcYCfwcvMFZ+7qPP/ORdhv0a3w6CWws1tHuy7ZZDqU66JKS1bUeuFd7DWKVup
TI55r9FNIXb3Zq89FYBBNyXNLSfy3UfdKoqV82V++ot9zv6mzY+cGPTfy0vGRKsDLSd0Zk56J0ub
Zgjq7Is60M52p7V9rzhDbyXhoergsfn8NuA2ABZLhsmLMGuxDYQ80MQ2tXJ7TCMlpplYH92+CO8U
la6Otvb4/6fXKIcPvFAmfE1M+iJAaMFtI0uBF1HpCbb7Wqm2RopQ7m0r88e+nNFZqJwMGStIQ6lj
cWKTc/aHyuCx6kHoA9828sOYTcZB9axgZQl9dCSYgqUIXigswhZzuYLwlbpYIbNt57EWCjT5J6VJ
b2UgfbVqRfsVoJDhrYxunqPl6Nh5c6YR96UudQqDuNQGv1RyG1ZdwVWtUvtWtv30V9kaiApLmfwX
aRBwxoGS74G812+3J/fjcqUXjsCAmw6RJF7tcsRpVtIr1YOnFOn9gBrV+EUHzZuWkaAqrSy1W3Ut
qvzocmaLXFqpppFlVRa7tO7DKJQlAPyZIHNpLdt2z1ZZ48+bF8ViWtFQUDjhWJ+cPYtFI0cNKLi8
ye0qEir4CLIwfC2nMVXdqvDUL2XcwToS0+uaQZQMmevKzriyZmGgI5wlBiR7tMQPVlNhxBnlbVtI
vHKr+fFIv7gnBS851LTRirErjo9SCVdlg56w2fstBqsgkq72tHQB+K2/4BfjFzhsYrdTq0RyadXQ
nmMl5ao8ePTQbGVoG+mIqOvya0Cv7hrx/JWZpx4LRnOmnp9Bo5crSk7qpprKHmdfBmxXmpP+6nXi
+UwcLDsZvfhcm9+k0g8+fZQxCZTRyZyB14Q06tKuCLGTVhasZHRGIJlvfE+ZdlYnhfXKdF97tly8
wKAiC6JJ6vzz98cM3OGQeEDo6qN9/rUbI8XYjJLlnZqQlrOVuPGaMWhQuLCT5OG/xWw2qiwHQgOB
4URm/VhAEH7fZ4bgdnrev9x2BVecHxpDmKGgCBncssoneSodLBnjMiLD+xU10vjVbIxuF9NLsaeg
GXy/be/K0MjRgzrWyAggy7O4xiaqEKbtmOPXc8N0Qct7DvQ8VNT5nc8/MqS9qF3OQ5up+y8fWain
hV83EFNbo1r5tjq0rUfZL1MOkpyRC7w9sCs+FYpSBoaXQ4JhKXMVDZme+K2Q2VCvw3ZBf2FkC5Cx
E+ybtfyrGatO3JWcNSs3p2t2STdiEr1TwCSLtUK/iJTQsIzdPiODM7Shei+PFBqrLAy+9rma35ld
IKwEd1ceIwAFQgD6pEnbiYvt0Bno0TaCj6tryBJ4Gbu8iMvcMQyoy29P7JUVauLnkPsgZ4zSs3L5
GCdkfoyuT+nJr6fJSdpJ3o16Z+5bmPjdPvOFlUTLtaHNPGSUT8gXc1m8tFf2hl8OppVR4lT1A80g
spv6Wv40mWGyskLnFbg4r0yiKGoNUGwyl4tzWNVL6B1GuM9FP0zu1Yr0UaRqwfb2BF61wrmryYj2
EUotrIhpEae6hjcpo6TclPA/nwIh6D+dC5MoOpKRMGeaXpj2LqetDii96WMxM15rg+GARE/GPb3G
QumOmimu8ddeWxVkqOZ7DEGFulSBEsVJr9oQv0Wb0TMkIY9pXkImRDxlG2VUrjyoa9bI8c0QKtLE
3OsuB1dkdaQrBZu7Gkv/mIWVsq1j3ziIw1Ccpn5qVw6AK48Mj0wmGuk8bGoLLxkbdGMNNAXYKEzQ
mITQqAzDUA7VxMrArix2TMyJMXK0qrjEMNOiJAVNyD4eus5I3RTsgEu3qRnaYehVz7cX4pVZZBIp
TQJSQCpsacwbpCFrfMQUdSuA1JuPU/6dVSqtRJ5AIpfMvxp83jtyYpMtJSYBwb08tqfcTIdgkGEa
g3PLiQXfVWUaP+tWEzaqVw2Qtkn9yklwbU4JqrU5BT3nmeZpeBcqBE0kFHR2EmPWyVGmmrhJUgUe
AlVeS7CvWZrPhneW9AJYGKggqN3bJuwOuOom2WRjDP1KGBc8ytvP78pRg/o3d/k5NuFMWQwsbWjg
D2opox90anYTGotfJt2z3FKry40wWOPRKEPv+39gFN3gPxAkbksLo1VKP1kISRSsXUwizc3x13TU
vwZ6Vm1FvVS2fR2oKzavXM9w/ETV4FOBLaiLea3NKYdYhkY9bkpwDwXZ0SqG5PvoBdHfaDPCSZGK
lasJYnWQ+yFd2ZMfY+m5KoQLJaKm72q5+UUk7QYlCWmLNAbpEWWqEUKDyv8poKdynkzB29ReWZ+F
ol45+T56nXm5slOIo0koLI+jrFGtsCE/aaMKM9PqSHQlw1/3ePuBfvQC3Dph7gD1ytn3ga+3Q7Us
DOERtQmogzd/CrrAbfI6z7aqN+RvTav5P29b/Dih8z2XlBqCStCtLP1O0KRCIFZEECmyND00PJn2
he5DiKHgEgq3aCMgRp/5dCN6qPeuoRauWf8TxUuaasxx9uUmRa1FRJmKMFQsiiCZFXotSLK0POgd
q09CyQ4zb+pdWCKLeE+yWPp9e/QfnQS8NyxkTklyDWRKL+3rVCQIk3ES8FEpNLIqP+NC7XdyYJrb
T1siRTrrF84GSbBfWuLuIFtTwikJtwzaVdlk0hhsxdT0t3qnjcGKO/q4SxH45hpBXMgzJa1waa6G
aDIamprjRE7KXxwgbtxHsSvFHhm4Jst3cCqUP4reKHbRCFPL7cF+3CxYn7mJCb4NJNcW8U7T6nAl
1FgHORadpEIXIcvJ5E9vydmKSaGfag8Q00UgwA4xQWn3RIi9YB2jUb2HIV04/AdDQbyaXQ/ak975
xUSC9RNApTGR/VR8AZSOwAOd290aFuzKzie5Dem4PFM7fygnUT/V0j5rM9uHEd61Slodobz1D+D9
hqNpNsKnQ1IK3+Jc7DDoJP2ACKt9eczL+REJQqRsks5M7mlf7zepP6hfbk/htbUI8hK+uDlhCS79
cgrTKBS5b42c+UZfH8SoVB2SCakrj31yKOpKPJbU2x+1Kip+0AdXrGyFKz6GMI4pJes0yzov9jhc
iR3QD4Jvb/AF2S7JKH5RzcQgjzkY1YuMSn1na2pYvtC2PlYrg/8YFxBh0cI6l41RElsipnJhKigp
Q3kpTbn4g4cRIl8lsxmdNvChlwyAGT7Bmar9Bw4Hw+ALeMi4nWXuvwnDuvQ7LgGjVNaOwCc8dOYU
vEpGG6/ErovtPnOAgeiB2XuWEeA5zz9/F2p5XZCllgpRBow0iMaYSb2T4OVb8aDLpN6/zZj4s1kz
j0v9pZlZNw3NHyV0I2oUjZW0budPiBHAquuUei3eU09EiVYRvniDN2xLqp2PXtt8cjl/+BgLj6AW
Yt8Q3MINUVUpMmqo6xEY9jvYsBQ3tqYNLA6NzW4m8QaYcXN7My1OrD/WAfiBWJHIpJLBuZyEKkfd
PjJaSA58vz1qpQ7vpd922xxxmZWNc+2xvjc17+t3j1WfFGNEByJ0W8sKN42SmK481GtK7wvH92dA
1pwYRgOR/OiSHF7oglgLwihw0Y8z+qMICtZzapQLq4MyRpb4bBSN98lobjYKkp7dSI85CtUzW//7
oSmjWiK8bvlu7wXwugJvcufM1UqwemVoBvk8eZZe4J9lqNzSLAI1MSGcNYxmemqlRIn3jZIa8p52
/ZoeIKPA499eIAuH82dolC5npBa2uYxcDi1HcSgIRySY4eqJ4JGJijacIBarewlCysEYLKcxg67f
+W1Jtf228Q9Lhno+ax+0AmB7fO3iSK66Bk43D2IrxGP9vVh5o6MDfF2xsvDoKnz4gMQJoyjTKtSC
F1Za1LKgJpYlB8Zhv3NGJcmRwhusjYB0FQJWnNZpVmRbpMDXVJA+bD9MmxSfwcPJlFPUhauzolz0
YjTzHEnMA+mLrBVd+S1sGhmeMjAudbNSjbpmj33BmU8sB1x9sQeDSU1kT4A8eYxnHvB+Ml1oHxJH
a6dqZbtfMUXu3pqVvYF/sCUvF05BR1cVA6mBdrsLNl6ZTe7AuYxLg0/s9jJZRATzAwQFQYmd/xC+
WDY6RrFeSkPbM6pazE+BlxU7wZtSByJj/6npqPF7fRs5UTood72i9Stn8od9OZunNEJQB3KHlXo5
UlmAt77JoIRjkZo7YYLXFeJhEtMiTN6lmouPt4f7cVcgyk4NmoOYmiY4iUt7hT/ECKPi1mT0l/Zx
knWbMoRK7LaVj6O6sCIvdkUMv6cA7a/nUNGHrdnU0WMfQN5J6LF1nbKmtnTNHNnZGZxNIwXjuxyU
BrVcEcIE6OLExCzaFmo1hhB2axAstpBdwnSdbcYmCdXt7XFem02FTkBgsAAoSWBdGg5INYLhlwVH
MXP9RxBTxoRG8OmzRmA7ARRNRocKEDv+0kiSj0mABqbqjAznhyXmmUsVo1jJwH0cCg0QqDLPbRkG
sfhiDiNoBfw+siIXNmWiBROKbCEMpcNnx4KVOUdESZTE1DI1VecKjIYmqt2FCps2SgKw/Yr12nr4
6D4ggwJABRQOoRvO1ssZI1WPhkhpRq7QwdYXBCLHG9KO+8GjWH97QB+OuBnRREyFfhoKOmShLk1V
CESKYhjGbkmr2N9T3KYvkFqXW/jNB7c2c+Hok0RdOVevjQ8khEL9FliAtcSSVBMT7JfMYoTIDCVj
oOy1nBloK0prqk3XTLGjOF+4r5AXWSwLLQm6kNYvKjiT0jwUQZ46OcxfP1QAhp/eTHP3HhgkMupz
Wm+xzsUJ6daiNWO36Kd8Z9XJP5Wir0EPPj4v1gPlCHD/87G59Lc1epqNSmcrC9AYv7b5NLmToAYQ
0mb1WQyK5JxNQrVWG/u4uS6tLvyEp485LVte6MIOP+27Imwg4u/k/e21+DEWoahJBo1jkxZ06puX
axEC/TAu4WZ3BbOF5D9uJ3s0hsxJ1UI+SUHkpYgVeMpehXb1523T1wbIIcbNViYGAmh9aXqYauSj
h4H7kK4Prt7K8V3ciGuZpKtWZt0RbpOcl8vaLbxrIJ48DX03uUPXp4ApX4JbeeXw+rjkudPgCBFe
JAWiLdMsOWzOmdQEkSu2k9fu8r6o5S1EgXG6L1O5aVZc4rys3xUXGQbmaEiBQItbFLfJy6nr/Ewt
ywk9Z9Q51Z0fl9NjpoWJG1VzrspqO2tlmVzZAmT9rBmNQsTx4VkFjaoKndFHrmkQbTSNRM3KEHJz
z0Wl2Xbgyu86o67Tze0lcmVa8ceAbrCqc2Yql+NshDn4KrvI9Tl8tloWTQcPJWTNzrnMrzXNX5lU
gn8UHmf3z61qMalWJo6G5ZeRWzcNOisdOAfoDA3QQOiuWnWwj9U8TD/tlkk0wts1H3DQhJmLWE41
+r6u2zZ1M4qhDrkl70XvUfmYUKD6+/ZkXtkJFK7Y5iSKKecuEVRNa1AFCLrUBUdvOJ3UaagMWb/+
EyNkoslz0Aq2vA6LEizgBmLBLgDofhNkouhmvTWtnKAf1gXpE44x6n7kbGag6+W6GGZFjYq8u0tv
efmYkHZ3xbrqdwG6rt9vD+iDg2S9w51I6MH+VrmvXZqC0rGawdWlG+VQ0Hogs7xDOI00ubq5V4kW
rJllj9iS2hdl/Bb1raWsLBFKqB8eHfcnoJIEyDMShA73yw/BdS6m6TMuN6MGMzJa55OCwsoXWJmh
OHf0VK1TlJrCdEpQ3kbAPUKww0xFPXYkSndeia6OKKXS85QqY/AzjMFiqIce/TXhW2BkZCi+e2Mc
ZdHeEKCs/pWlEXpYjhCKnhDZYdxlcbQRe1/0FCcYs64U3aaj3Bvt0ImvlJduKCwhd/Qg6OfXB1Op
/CgNJMP+kRqx6L9P8oROa5WibfSrjNWmdeR2RK4hEvIQgYxIQivl2BZReBSNSIdu14i68XUIsoYC
edb6VWRsZTWEEnKUkMFG3wf8UXUWk5ktIVKCxPxGekdWT7rf1eIvVM5U62vMhRCVo5y2KGQwmZnU
cLtEiNqMD58P3rGoorRxqNxm/bM0CjrtknkToSmUUiSPnWhsrOrroCpV9FDlmqDskfv2SBAyllz7
USZjq0yuUvaDoe2rcvInxEU6JClQJxITSzX2FWzm/a5JgVrZNTH/AOf8GEKUjhZ6aaX2OBaeiDSF
p4xPeTtJ2a+kyHQ53DUwBX4va66znZtUeSHcg5fNvfsmtFCgLlupDrmodDUfVQdZ8iq1vkhTqzJl
2fRc6AWYVsuHOmKDplzZOK2hJdFjPfPQpK6gCK31HQU8o34r2ioJWockU9Y+13lE0hXO7SipAq6y
UKnvA0VuhicdYs6YW4Q/tSX1ykiEZ95OZGiGv+sDROhfQ/TNSmELg0DfJYek7drg0QjaopuF2ona
Hnu0V5IeClLocCNnrsoSY4ejPuTfK4OOfe5dWWE136ZR6b0BnlgUbh5RZ/FhyeXEllGPFwQTHaOp
r5A9p+Ivau1zrgei9lueJiSjSUpDkyw6AZo8EULZZldJEMK3ZV418GvnPSTJDRvZeokQ/wOz3ha6
Oe1GX8uyHyYK4VGMfEsQjJwtSWv0b/jKToY1tVXj6UvZmsAgd0JtjTXqjFFWab4T+43SoplnTrL3
u64yeRa382Dpp31zHCXx1VTHqaZnXR2mCjla1GDGH0WAovmxlwt1+goVa+s/K5bXZC90tw6Jq1ke
EvW0RUyGjdyUhyBAHo7iOYXSiYZ/kvHTt0QAPdK4eatjvOpL424cI139hlBEO21NL8cDOcDu6kB0
aSWSfGFfjgmVVzsrob79kakpGxX65hGaBttA3AuISBYJWSWelEpOCwt5ABGhFzdohKDuNmJgkga0
JzmmFnBqBTo5LUfq0nb6pQUCVSzXC2pQQOjUjWKuboEIZSYdc5IwjZIdiVPW/wBhKUQQ5k+M406W
fQGUKjw/wJLtMTf9+KdWVsOsrumLk/ikBwXkCXTtjJ4VQZoLRKa1cbBa+zfU5FEQwMjuI/6O5Fjc
1TVcukmpNvdxLmpJdaiaJCjgQx5oDa6djkuBobsFOm7aXaZEetrCXRQGWXBo8NYRGGnJagpbgcNG
c2RVEIoYbvPeLOTDpKS4r68eTOBt+wTpdhlbmzqzjF76Wnk5dx+iO1NTorkmKRjnAS7s4WQCGqqR
B/UnFR0A1HilTV2P0AK5lgDr/5c0KsdyX8LnEUYgCps8RotNk3vrl5nK1Dy2TTTq/zQFnPknSYxr
8c0I0dh+SQ068kH9AVYCeEgjaf5LVvDJttwRLTj9EHbdSdRhLnwZuSC330QYv5Ndkvi6fKpN+Kgc
3Jf4l9GkEByF7VgcKm9KdghmS5BE9KUPxbXf+2fdk4MHi86DrZxY8QN1tYJ6T2oghPVihloab0g3
VYNsU/TOgwdEi3qadwsFWatXRBnH4m/GFCqv6BahEai1gmDt+FiUHKQgbkcHHEKi7IBbi8mpHjNP
c/WeMN2JI0suX5VWNtHfEdK0LO4EDYHMJzkOk/JO4gT2vpRqOIx3+LvidVKlMfjmZ1bp/Y3mpJk+
RrFgGo9NKU7WK1igMt/WuRAabiAV3bgjVh0buxsyQKMbCPO937lVS9UXYKthuh38cLD+YsnmrDlP
Au7yWOlylkEir0Y6jYUoTRabfOoq5TeihmSnEdWsZFY1a0QcHv8PR+fVHDePRNFfhCoGML2SExSt
aFnyC0vSJzOABDMI8tfvmX3bql2vPTMk0N339j2B3yJPCb3N4Yve9mG/KUUtWe2Hx9Got7yIZ0df
yXUKp+gE266w7pWlUQAWsK9xPf4zMXCyH6PkAPOhnF25wIyboYl9eaO1i88GvbbhfmBDw0xNRhJS
Udg0ScoqYFejKy+u1LH0BztlIWQC/RORDe80aRcPE9uyZeHNyecga6d/iyrZVlQMHQ96meIM20Mv
U93mw8JYXLLNNQdpbMdzHMO5ZC3VTYb7SgSrn2KUITIo7iznOdaDafkg4DsEYRXaiij92lVupvCB
4LF0yQlPA9tV2IocVcn4zRYIp5CURPtfofs6ZlrZGMU0uHffXMHEDLqhK/wsGoqx/Z6WPX7G4MWN
nbQgDJ9Cvdqrgvcrv1OlX+qM02d4j12EXy5Y8FBE2g/PzdbV/4UV9ISrvrP+U7+u4ROLp8X8/2vh
o4jdESqDO4U3eh3K5YVKIWYkXZKlfh52wi3OBJrk89EBAWEzv0vG4GqHoYgEG0/tG3AJfqxtF9fE
njvugdlo6YA5IPEgw4hHHEEwNE19qsMgv6O72dq0b5v9sxLc39f97A0SdvC0YsGe5/Y4Dq46hTHE
v5N0dHGm+SA1pN9UDxwUX1B56FvdOZnBNH6A6OUt55Xr7cPHi9lkQ84dkwXK8KNUW0MykMHVOmfb
uC7qeqpMtKXSxHjHSItLChKE7GoO1SYme1MQewF+ptbRlWrHGWYaXAv34AiuodS9/FXZ0nmksEP+
yWU2ul0oDr71rIvJriifOe68P5PfASf1tmT6Leuo+B0UNv9Xouw8uSPxJ3wj4DpOZdWhIznR6PA+
dHUCWSKeKFYJjunDuz5vrXrqul1PZ09ONZnsHTs6IHBgBfxWbJoPBzlEAkhDMEGfUR2PZjglLbSw
LXa6rObPPFx+Bybhm+pMNue552XUKF0ELYxaBF/i1nKJ1FFr0lAv3meyBu1t4Xe7PeBsrvgMjp39
cyX2ga3yvar/dvw0VQZFQJx8Nr/hJhBkcGJ82Gtsf9CaMpqd9lTLhv/IGJYavFAxMA2/dou3UdV1
fiWLfPXSiEoFC0YdJ12WuE3/oJowLk+RV5Npk0xLOEMcngjfd5JdJWm3T92WlQZnbyoCt4R/TlxC
cNyXtn9eo6kNXlpV1G62hqKG1GujfoKFNFgLEaQAet8XfkLwfLFG7qHj9+x/DbvjXXVF3QbX8D9s
zh8SkuoSRjxYBzaDTDpHM4cZyHXZnHRrxIOHtar7cjsYRSLmzCRh3y7FoQT/6R58FSUg/BJDxRdG
VVDgFNfRbdLUkTxT48Zigd6j1Y+6MFd/QoJX3iHCcJ/U4Cb9g56SZDxBCHT4LC5kAqolSSL3it3j
Jrdj8OYF2xTf6Jw9gKz0TfG8R4V20h7n/a01OcWlWeHGZWbvE+8QdrKwGcFTCbGLpa0et8Hz/k4y
Ke+qpmtlOgNyBgsUJ3VFJL/hYFx3V/4ePWf7KzoF+UoYWbnP3jITWRBgcWjf1TgYZmNqmhf9i9eS
6H/88Nx8YV454rGkrn3dF0G0i9N51W3nBkuSdSR/U/CrThUX5mrsX/FTBea0L+U68ajq5NmwblIf
c1vNIFTRqMurahVDeFJYdRRkImBdp3zOGQfvcGTgMHTWfZeruBii2OaE/ccjckx8gxs0t2V+3j3j
kEMUFEV7FtTT/Z+y9te0jyNVZTDFOLtQNiLVpisrku3VyL7rI7M3rzmgHxn3eohmlw0xQc/C+xVW
wpwBm9n6ChbB2N9Sq9C1KX6Wmni/hP8fp16C6TBZyTo8CyzlH2T99sdz9+K/su/W/4h/KT/XQjV3
OsCbd/Lp0h/3elGvOheNPTg8UO+Lr53p7Chfv46QTTgzW3f3TxG0ZYoCaE7iEFBQ+OfQta669mEu
v6KzB8We0e/Tve2z9p9Hduy2IxtI/aHM65C7QHBrZdh4ycfKGxlXFINwgaAY+eEjqjzhFDvLTMkJ
j74znmDuRvZ3rZNYXcOiohyejRMdgUlyD6VTpf35CE2jqNJQiPKjLticTzGtOe1rvWzrdDDtkPtn
juLuHhMFkLIaKhdrN0sSwmyFrZlipEj+OaNn/zmzSP5NMqCzNXV+ocM5S4BoGQOQyTDYNRV9SOsd
84D2HN/LJTASVOjwua5gFjCs+q1Kp2T3vxFL6IHmxIXbNYvxd5xH3VerN+Hf+Gynn10njOFOhuDe
yeJgCnxic0X1WR3keE/KEpKP6XLD6wLZ7G+o+/VXuMv8M5k38bT43vKUiGRV556KB/vkHLBVHLWI
TseqrofTKtupOiaujXMIutV2vw6glk+NXO1XRCQpnAixzd+1T04CSS/aD4GSedG5cUbjMLgp9s/J
kYZV+T7W9sqoyf9aVwnbJ7kAOkCq6/0YLXF979We889b2vWXEczBT/4whZ/gjerXMiAlg5XGZrpZ
woISKUBMMemGxwfYJCbc7TCsVfvPDo4ARG5rj/Nt216qbiaWZer2pnyAgSaRTVujf9xmGrds3RKl
jpuQTYNzs1luRWv7kQZhG/4Vocz/bsA3nhau8McQLstHOQcxSBe+te8I/t6tBY9Hra/5zVMyWKyb
NUpQBzZNeVnblYDWaPG2BhZBWS6/kpE2PK2hGtNVbeWlTYiD6tH1WqtPAMECJvIuiUYnMLBmSeuh
CqIzyqX7Ec4qCMknmcSDHANed4+1y4hBFT38wbLWPqYygizK4+ghvA+T2JLj6ltWOJS13c2O5gvG
xKOxP3rDjOw5y3k+gyIFipzM7RxmHaSVIl0mQH5pbqR8yIe4fMN50byu3sIciMZvmVK/TwYnzUlg
CEG9xPZZNUXwY7qkuV+naipubCl8eUxiipjTaNt4ztRyUVSc3C2u3SFq5pO1SfLKnd5VBxNU+rZm
w3u+Hrsm/NsZX9zDF9uDkxuX5Z+CgnW5iYoxeS6THCIQXy87BsxYgjzbyuGCKLKRuhpceHZZIXv5
Xzz4FhOQzptbuY/7m1yXfs6AjIaayKMN1NXGLwOrN3HWkzHl/p4XdrN3nBZBe0o85R1bGc9Q0bFM
UM72Bc1dzofn29mS7Z2m238NlF+8qJFFX2A4Q+ClBRDu/OCpzfnXgL6+Zd3vcoQzvQpPo4F5k7FF
Mz9G82YI7yXbgS9gX8NsZy3rgVw332Zlf6HomFiEw7GgbA8y0UjnOjBAdI4JSxBkQUJejVLeZ/mN
wpf/dno5/ZHY6f8iE2y3RbNA5J7LJvkTr6b7j0lg8zgufftVB7t/3fExxwyVnPbXohKRloHnHx/c
muTXvp6amL932XiiRA6pKHd846WuzMEIUcOvzEG8YHpuCPeg2fdwRXB6RsOjoUuFOpePtXvbbyL4
a7YpuI/CevxsKiX/+BESWjrJZv5SYPEg8DbMP4FSdWHLsVeDXRuXKf5EYaZIBsdX3O3BYEeYmW53
D8wDZJdT2OWuXwqKFMdd3MOWR03HWtcgIN3Rd3wIrFkfMUQe/t1ez0oIxo3uLPs6V+lmRksLxFop
zf9edcM5b8V6n8cXMEiIFAu3sYQslE1lFy9HqqZNZxLw7js2/fzRW8LVpC390Z61xaVqG6TprnRI
JmFq+jDqssJnYf8mHrfx0zObfA2hbnF2i10/dXqO/wSF727XCajn136uu+8Zi/U98RHddoI+nViQ
TY7/7lgGqanHDczyfzW4z43RXAF5SXQmR2wYPVntRH8Wv6eVw0Us30pjuDpWUHbtIRyVbW5mp/Zv
m4kmmdrX75aDr13xXsUd0XT0DDkNaSwJc5qoWu7aXc9QLGUzmJRXPPwSApDWsRxWwo9qOuKsKZSC
TUY/wRwITfncDHl9N+4EJZxzkbjX8aSin6KV+gb/OlVMYygxXJjbr0yWIfZhQ87XzMYiLg9x0GOg
bxiIEZfJ3vx9hdj0vTZzEp7mufNOQWio6PVc71XmjeP04Qxr8hhi7sNrr4kkSVXQNmOWkP94e8FM
BynCW/VStGqGwzlrryGU1VB7xQRH+ensF+0LTGEQYe3a+7DSpGvvZFzA6Iy7uXqOSeIFat2DCjv5
wENP/Mb9TuXGqnPrTeIDcxHr7iy9e9MhaILprmE7br1SqESvkVjH8obkSC7HkrK6hOplxVVSOtac
naKHsjcGMVvqQcEhIxmW3eRusz9MczMkx92WEEj1NgY0YMHmp4nYpodqDbnVdFQgYzbLqK+qCKHo
uOM8fA/yfv8cEuvAQYylulvs7LkgACce7kbl7Z9ZqP4raRtZZCEVyjciw3ZfR+tcHuiZ9a/ZbqJ5
dIhimIvnBPp4dbCdP0PmyZdq/HD9raXsqBa5/AKyXoTgqeJh+1K7cKZUq5m3QMRgq1Iws5LOcPKV
f74YAFhxrsbkOwyqUR+HcdrXjzVf3JcY4fBqM07Ji7Ob5R10ZvLdLl1TnmJX6zfC0+WfpRP1mK2+
aD+cils3dei4f++iTgheCpPu5I4hT2kSwrw8CiiO8dEueV9djcy6p9TT0oXM1iTULDtt8UsoJ8aL
rvVIBvAZYDeHqgdumxJX2tljHNedYszhty/KEpxAfPquRWrH0n6AlaQM9SJXR8e24R9z6MzAX23j
IZoOzr7Ze4rngV52a7Yha5noVUe289uWmVo/fIrNhHHx3eyXkcLmDMNTXIs4PnrE9VBsrMO2ZnsV
aCZT0TI7mdjsDoZz68c+69C0/3lb5BD9y+9QeVdBsvZ/h3wh6TSPlsGHZrbT1myRvzDpEWHX30DW
E1DWuJCYDhGux5R47Ms20/sePC71qu6MI1Z9sPNKK1Ts2Pay0o4EyZfj3K8nz6PGwAFTYANu+3ZU
CDRWP9fj4jn8z033y/Vr6rat3p32tDP1lVmoq/CpbXANwOtbeiZuqo1+EUvnw9nsw+U/FuItgEJn
c/pDyM/cH9oR7mk69knxaDaCcVIGJco5G1y76yGwJHQyh07ikUfHk/dNnk/PiCotvf3WafdyfDef
lZULxzT5avzximo6FblrXr1dJg99a2d7xq5fP066cL1DQEbE05wQ4Eim90zquw5XD7nKLRcqAWfy
XHFaEkZGb21ZF3g86sK4Wdfpar9XUtGqBVyDbRrPS2CP/S4I7xRA1Zrbaozdq7HvZxiC6P+vJU/V
jLOmgXWu2NKGGwwgk8ULvDJFCmVd0YiGQXFeCj/eD4QTwwMN8nou0pjg8RxaZm4/JVBF51zSpV4z
U/UfumgN/5V+IhfOrWLesokHCHpa0+zOSe2F2g9j7pnXNRCtgLlbbRPZGLKJEGGqqM36tsfwDQDV
2hjThb+vjHnxw6pfKxlqQYZOuw5U+2t8j0g0/s6xyDkI/oxCyLNdd6Z+7owQUK3DLrItn/CPuhV3
U+PK5kuU1c5QUibqNUeh749tJJINUrGNHxNbUzmxXTSWqeNMO3PmrVHXue+x1ztbZJk0IJlBHyIq
1zFb0Phafsm9owGwMhizAATsSzK69NUuS5fPSD4uI4zBXSiEFhB3s4rRpLZo7h+XipL3QCa3um5B
OZepKYQZDmYtzZeXb05Dvbf2d7VqG/fam3PxOu7Sf8L7u7dpMOegBltHj+OxRe2737uAAVhZBPPv
/4sMaWKS/sdbRvsgYBu/CYCYzTEZh/on8BXXaW/s/rVuYnzwN13+gPULJ5oDP3+AgxpyBOWd92Ya
SWavYfp0FXmd950vHHl8VJ4xdNF9OSxWj38jLRjM77shcWuJy4aVZKJcyGurgyP3nHxAQZueaVX3
PvOLYHvHJC3+apQJLrKktFPaLK6o70ksRU8q5sG89Ftcbvj9d9AHvReNP6NDZgvVevgjCHJ0MprR
+JfnrTWT3tFOv4VtqazLeXHum/py0sB3zZ801+ecrbNrbhFH2L7FyByJNK8mN7y3wS5DpJm2ebLu
Rr3LX6kfPCtCog0N910M4BiObRQ6z3D+atC8OaBqBKbWBIciahhTEqMde1fLIInKCkhYCQ6zq7d/
fEOXw4pSE+Q149Q3dy0ZlqqFbisNJGOPgmiS4IpL0GWu3eYI4d7edk/qkjRwSrS33XHs+Zr2g/I+
DWPR/ctFK2WmbTnQChu/e65tMgElbUkaOSVSE/ri2cp9GilBnCzE5fM4Uf6PHAdxifjE+sjCZrx1
RorswpIAn7e9SRVnHetJpoq2a8lG4E8c1LVMW3eRbcZDsr2bpRavhVuPgOC3cfzUKmdaa4DJqXSx
pn8MiSf9Hrl5Hpg0u49k9nbe44AXPmdk1yrwGxeF2NbaHf/kTP6cc+1vy2PrQJ29zcN539OB1yuE
29ig/9XiEnp8yRs+wiumlvfjKqlw80yiyrDYll9aMZtliXKkoRWjUshEvSofPbZhl+M4m/FY5BMS
v8XKx/e7eRQVY+OET8pVauCrLqgVOtygX45CmD7qiaM422rLExt3TvRv9p3tGQy6mW4hhXPlbOzc
uFlkAvvJHDyCSosJ+RwSfVteVxJ7/OWaIxOz7zuf8q8rmNsRQ+PlGWPd/b22xv3YVBO7KdxJccvS
e/cTRiuDZ4KeCVytkYD/LE1korRxWjT8oIiG63YS/D+3oxkoaWXUBNmg4uAfukeA2oGL4CIWt+xc
aTnRZhEc73wzO2EsrjnUTKaQD727bWyd342Qg3cUMAurbK2a+DJHzhHjo5L574Esue5Zrf72ZXFy
ffCBoLTQbDT6GLEdEmZyMNN8XslPv2Hg46xpxyP0QrWkm0Phg/fMungX/nmDkfsBqrx6w6Va/l2Y
zX4Q5+mWZ3Tq9m2oq+Bn3LvSphQ9DjN/tLmvvhvkvU3iAQhyYBL3G+N4v6deXhMCAI1CqmtHNesf
Db4ruPFKnY+HGTcIDzKLnf94H+3A9HBAJ65Ms1Hi4bwZjqESZX+cxkreTqRNIDdZLX9yv2US4HZx
fijHNVxPUbXjJqyWwBF0DJ2YivsiqFs+M8oARFGe1+3ULXDus5bf7ka7nYOWzELmj+rX+anXO0Wt
yKc8yDbG1f4x0IGts95pfOd2z5sxTwkmCj7Au6MI6SL25lNNA/scKeH2WRIIsV0DVPdescNekNBu
SW0QdWS4dLPLdKa41AFpkef9Q6P9vuFwX/WLGJHHuKUhfsBV76MnZwoNpHgxt3+jnuoIHj3D6rQR
RcB95jX96zzY4D92LpjPaLV0UTrOmuWLd0mSoXvvb5u336lRViL1FVhxrqQgesCr26tDzD28I7XH
A4eSCBbW6wzpEKcCgEtzzpsB7q/H8cHkGYaqe4RVWb3WqtgY9wSrqI4dviTJOM9jrNzP4Z5524J7
2FW7emOvC9pwS55FwR8f90OovX1OuSLROBZump+JEF15QPFxb8K1zRUZlkl4E6pYWAb6q30p+Srf
+n1nydjWSdVlQnH2Zab0oKUL3Q39iZFQ8TiVl3yOZg3dN+GUyx/2PXj99JJjQNna3gJLlvF0oWX3
WDFkHnvXU83794lPgANSRhqhy/M5bBVlFi+n9sY+dStGDISbYI4kN3Giia3CYYYN1Lr+Gea073Eb
RPlRgpROUqm25KTNLOq7YFvzMI0tEPi0MCQTZQ0A+f4q3sLgpw+G8o/mSAGfXUXLdedSEh1iPFDy
eVfNcrdJp6vuqM7Cu7V3In0OjDZVFgQtphoqB6Y1rmvc8dAaDxi72AsenjIIug+zLXyQwa+Kp5am
64+lJ2DFR3QEHOxxn/9WcdFvbFPuUZQx+EcGQOodb/ueMuXUMlNXWQOydmF91h9/ucvafYtGBNWt
9cLgiu3r5Ts0TXB0vHIZfjG6R/OaWYrcOJSG8F9i2uq/DW31p2H6+ib7EOtE3pPok/mqoHqbB0rz
Q2V6+TBj98AhhgZLjpLZLJKDkSrbPGLICd1cx8+o7jgEl5JpOTfJHI1ZraqJn2KNePTnuNcy1eUk
3xKsR59l49o3Z4jiJW09bT81IdHuoS6NeKKe2HGoDPzjo7j9DRh5fFO2c5KUs9qt2YHCd4JzTI4U
LVvRV0QehXqnd9unOQWCPjBqIEGeMVcfAQV3Fys/A3eWv30nWp6koEFNp9hM355TaOoRmqD+kCNr
Xrd8QEq6fPFvK0rSMGsqM3V4VsitJuzTJ5jW9JgsePXb/sxdWH5Fcg1m4qW33SfnaajCgxRBBEid
L9DNsOVGvKs5z0FWeX6FbZnMMPTzHsNWejmTWVrhB5bpCFbqTseMO1HkVP9GwFTzn7Jm7HDh782D
bqg8j5spemQt5N32kNRG2pOtkbUHG7ZDtkVK8slytkSPe84FgzYe27+9ctQnDQF73FUr9lfP3Ry2
VsSwvspiq5+9zbgMjdwVFY7ro+sz/Boo0008dw9mzodfrfT836Om039i7OTLbMB59Xdjs+6j6Lb2
ZQoVJTYO8BpPWJX7b2WwdWzgb5X/SyBzl1edLobP0nQXByI9CKh0Ytzm8+JoJVKzJNwXYltq5CTE
xNcwxNRSl8Rcpuug5x/DwsXfkBa0oN7weT99igSqCTSu5AiMvpqzYdqL3+7sYibqUXQuVI0SuSIA
2Q5LvCV+Ol0Wz32y/mqfWuBkPaNLWX/iqKMJ2Wbzn8VZ3KbldHmKp0lW3dXeK/3eIQjzQCeNrTLB
YMBJ0Q7KJGXoxChqD1V5X869jrJReiP38MofOg2lXOCyc7ZxzDlia65km2Mcmgo7PxVTjsWivhjt
UynXcsOPtoh3evPmwQ8YdfPN1+KhH+fikXUawnNzV8trz52ZAY8XixIvXBAQEKm6JT5EDNXeGCr2
H06xesExchrmsmasQKuLDgw6eyUMrujXQlTp2o22jHMW8wall37aFhAxBzH4/ODljJR84BVgy6PA
sfcuSr+3B7/cnKtVIL9zhhf2M+6D/DWgiuF7CsXy5fo7Kj8L8RWYGTfYaNTFWr65eRXkN0Syrg96
IDHmxKvAwYY1j7uyC2Aho8CaoaBy90fmTW0fclVs3XgnJGdLGs3FrA5zI4c9FeGWP7BvYZ6NF89f
Rs5yvHLJDLnVDVI8lVuXI0vK4JM53srxF43FVeezYc8sturOzjrg7LFS9Ld81AlrQ+SVZbaxcvVT
8fzwN5DhfpqcNvzXy7IJj2I0+vNyPNCloXmQ5U0lcR3ltiXWEL30Y4hXl32H0i80N5SIGc8wo/jV
jCwXYI8J81971ED02xnE4UUo984ckrwrekoiWd3sgWaC3ef41Blg4P44DWJTv1TScXm2Q7t6PD6j
f6MCNCcyb5yuoYcK1bMz2/p77fbob4kfHENm6Tt/pn2gKQoaUnekLXHbFJ7DjmGxODlleWj8PzyF
9R1W/G+bT82Q+bqn2osq6vNojz0SIXXjXNVej5/J7oicHNj1UB7rmJI9NYJONK2R6zAbJat3jSmn
jI8k3cFmCrXwPzVmOE4rn2u41sa5KqeBV4LBf/I4eb3/2DOB1od89dePwePW5OGT65enwQ2ltarD
WzPh/Up10lVv64ZcxkxqDe7ZwV55wjFXlscFY99INlQv6eYjhYoRjq5zww834tVQVryqxBYY2S4G
xC6AOHQ2g6k4cHP9MbJE+r76U/dLO5X1r+qmd05a2FmeOVwHlUVzN5cS1wQjQXBAzBMac6M0+qd7
URLx1MVpxEapubJJ0KI3tFU4cQJ5DHsBpbDoQFY+8rbxFe8TP0I+4mOagxDhw8T3aq0gmk0+4/F7
lsqYHmirwgi2zIg/l7EE0wrujXI+mj5q/BOkIEba9eKP713trT+r5g4ikQvF+VDP2/ASJa5o7jD6
Vrc1p0WbReulq0Jj5h+BXaYq0oja650cUnHL1iIydrSv9acs5fqDxsffOqpJJQfmVk38MMqWgTCE
w51+gPxbVFcdB+Mf9uD64LYMuuo3poN5puAy/YJlphJ4RiyrLCobexxYVwUjtemOddrp3mA0X7KY
cdd+BSGxr8oHtFbrveKw2L8ovAx+eBvJfHqbC8UqyHEkgiu6Fkj5n6R8r++28O1yRpOPu0NCV4zH
YhGkQ9JfM9wuol18JESiEdsVh8mvclFJiRusjCmuu+5lQsbHWOVUzpfAHqEPe6WC/Ig5JMEaRWva
HuSERwil+/ICyGUjrNDTsRmymDslpMKOcJqh9CWvczfET/virw5i5c7HZEN5OOO0Xe93M+2M33ZO
hgPCyPJcYJpe0IdcNTDTjNVbRTyCf1i6biT1BxcgRaZqN2bFU8CRM7qKpj/GGOJiGZvnGV+KKBUS
g+CxQb8lxlH1e5RfDcyWK0KKKHCzzvGQDJHgdHgidqwnm4kotfjE5F5xN/ke0pzERk5m3LjTLuvR
eIhWviheKB5XcyxJUL0hTMZlwuJoIWiOJx7f1TqkKgx1u+Wp2jje0REZ+FyTCk4zjeEkwtu11+5n
oDzF/rAmRpO0VaPsofWN/K/cNWegqKDRpMJvmdEmNR7gdOGwfh6bofmNMdHvj3T19s0UZVteCwpv
tI2q95+iwiNhy7o9T+Qc6tlFNXTd+5Xi5nOoTfxCXHCC+QhaUX5skp2Vzt335l9jXHl/y86LgkNd
W+d6D4qufxiTbnxaNx04eDdiHOzdpbRvc1+NmXQWXGFU5ILNax1Of3TZ0OfWxIJyyGPizA9MxuUT
xwEaEjtmWHJ93QiB+U0sjxxTu8n8WuFx7GsSjdbh//eAnBOTdk4333M0ohPjI8rf2cRorjaSVe0B
wwPyIDaf4WNjP246DBjehhu4Kc6/wurYPzuCGV/GmMDlKnFCCJIcLiI+uqtP+0nI+vxfW3jTSkGt
ijcyds3TVo6GG6YPi89h3rZ/RYTN7qTGRH0lXNLjMeTFQokY6ngggqaO8IVulJwZTzxitywF7w1b
DBR+tN7qmxm9/uz6qFpTl2j4N1RcZjTrNG/3Xbcmn2S/4OZBMQ4GVIC9xrLsi/i/pm73r4reik/l
NnjaljYyMqurOpgvcl5gMqeKmr8V2a6Ae9yddXvJpA7Vs7rsdEwmwSyqu73FfOI4/PgFst3NtG7e
nDqRtwa8B1KUuIzqYjzGfYLtmrsFpFJcyL3IEGSHX5DHnO0QOaFzFxQa2EDlrk13pn5Uf4aOU5ki
DuvR4vUc/Rge22/spvUje60zPsPKa8URR3j+OHM+lRllvkubVnXLi4dX/HePdvMahOgIktvxru0a
/7lufKmfhnpdiNpJKrNdebGxL1M5TcSg7qNPDFDfzPl56/z6een9icnTurG0sjk700ZqF0JTdy9W
8ZEuSYTHSna0i3YawvHgzbw1x2KuLOdjso76WkvrLazjrjJOmK0GnA+BP/Nfl6zzfPfV3ouMrLWO
RIPa3eqvuMM4cSYiw+T3hh4HQxek+meLb+5H0hrwU7uXMBddMGvPZYmdbMMBg71hdpqvdbT5a06l
/x+hUJcx62ZXyUFADXhkFcf/YB8Ep0fLetDHUFku8nF2k/PQrAqVlQ2h9sri73ymV+kBG9fehH0+
YDlodffBzaaGTcRUeV7T4DBhSHLIc9ZkqCOj6JHZNNVmwFbAbT1ivztUICZjxIOF6wlzjf/mbUP1
ZWOcvVnTRFS5bP+NQzY4cf6oa4nPiMqfIhfZtVSnzm/DF9F6GHkWQkMeJ+HOezbE+bKmrL/hZuoj
p3tVUbX9jZfQfQkRtJyjm/+Ps/NqjhvJ9vxXmeh3zMKbjTv3AUBZ0UqkJOoFQUlseO/x6fcHdu9e
FlhRWHb0REdrKFZWupOZ5/zNJApuYFkUJ/CG8kMnrlKupomgZPeS2ZifcW/Mn0Sh1gAs5bkvO8RD
0oe4w2VXUNKEDF5zpTyjJw/gEzhueqggXnUbCd33xuH7iA8enOfjNPU5GBESqL/rOPSfZLJpIGrL
IQ2pxLLEbFlJhRGkYDfjLgG4AQ4AAv/Ny8ZAdUEkTZThDbPYgbDnNxWwdTnnHtU3LsdA8u1WQSdt
41eNcdNEmjAQqhNJI/cXRd+rIg4fLC+27igbknHpPW8S5gTXkNumLkBtGUKV6/5IZHvm0sBTQwZl
aTc5ZAcbYpX3Uw9IVWxrq4xUdwQLYYHzasajOukpWhfifMJEYpmEG7ULSMsmIDqUjZSaxu387tQI
Ku10qPParxyv7cjtod8kX9XdpD76MVHMRuAyxIGIZ8nWrAquM4g3V3/2EP6uwjJtZLerROrloQmr
gJFmQTpaU/qJ3U2j8B0CInM8jEiim+EkPSiDgVRLCe5SJjXGFc3u41yGeBNn1n0Te5Nm81gPuDR4
ksSGEGXhsQ+V6dELu1YCED7nmRGDa5/VqFZKZ+rJwzgTDhTerCs4UnAjZ3SXjoUvAJ/lWW2PiiFd
QxerbkzLB3BsSCk3e181GsyirKIfiPSU5+V6pNQ7DXHvbQGKqv4+kWrrXsgCVDQsi4r9J6XrqWZQ
Dq9dj7BfQ7HgrD/IkWoJdt3gpdxklcBbtKHsvuGxmkXQEKM8v5dHCVgAmLEaEo0nUu+CI9duyiEY
C7cSB0l1zAkKtDOIbfvcKb3Qb/q2kqKtFVgxeyqwdG5aAFAn4HO+H7kSKcHw9+CTmNm0kyB1TppD
gOdiNsZALqxSDo/oj1npdd+F5p0WxknpKt2UQNPKwdjdQvmhqN3CU2AwSiX9LcWZVG/HYPIGdxxI
WW39gIuxKzGKlTsRxLlbRFSpGNikECSyQrL3OSwN7hIl1hcCQM+OS8jIXn1JsgFD9RDex+e8GVF4
mW0ArjFEaL6DmVUpQua1fl1q1J0dZRoLoMVmEaHFqHoSyFsily1QSLmRPAnIy0AmFSReDyzbTeAP
/c69YnzMEym6VUGlizNgkNwx2ViDh2he/Gl6HY8/8rrkCskecuOKNAo2jZGIP7jx9Y3DEyXjCtpV
5q1UKKW081Rz+uELvXgNxbQTP0EmU373mqTMyZkEeCZeQv6BxHAwUR8Vs1vIBYoEhl9pA8rsGBw4
gIDYUcYQifcBpgexk6siE9aJovbQ1hVl5bLVKe/GYm0dRsFv+l3PfH+ZOMGHvUo24xCRPblvlI4c
Ehpn7RWACE7JHPTJDbcDjotErPPOnmqSGDszLCsSWDJsgi/kJBOuIHkng5fKYvNeT3PAsBw3/m2Z
gCS2O0b5Gwj17nZ+6AHFERP4YIKQ13fwJL1fcUEG2emUgReGOpgJMBEsVZ6sYGQz+0UwGuCzEtIV
aYSw7gY1PPVXQrINZVi5CB4CNWt4+YpW+YTOkJ6QZMuSX75UVqAgvJiUEmzupACTnhUPUg4CgCAL
/kLV0Dy2wxpTcpddPP6wRn3quMcrYEF6UrUaKByujeCk1eSzGsJlcKhC6T81szLuOYNqZZt7PnVu
lm61ERu/4opfFUrhzNF53MoRyZ1NNDSksTVzAhgZmOntjEEd3WAoh2tuLlmt730q2uMmUCWzRFqu
FK7rjlNzH+e5cjDJici2icA8T/h8KKTbGjLg78oTp1sdtmhj9wAr2n0zkX+7g3vmoW0qGDljE6ha
vsHFqzGupkZPiq+8C4SvgkVilDJQIYLP1yNuuU1fSE9JNqkid0CeR78sP+oEm+cXGEVPgjS1K0pQ
498MXEMtSi5WphEkFFJj4Gx9kvAAgMLxEXRph9+GBXVpqxRweey8HfGivcy4nnUf3oobYB6A9Cdy
DSIiZ2QhF+TuRBo1qwT4Q0FYlX8Ibe7ZbVy2OyPuhztBSBB7FTyfqWtaN4lbaXe5+SXhe24er1bo
+CYytlTBTrnWcFirBthKakO94jmUAGVu9yIoQQV2Z3FLjcKyJ031P1VDAiz4cuNLVzEM5mhdFkWq
joo+66ecto5PmK5Rusvs2OPI3VSSx0ZKsQXcxLwqQmBNZNF8mNnUz0NeVHBEN3EG2oRLDAnvUm++
r3yjJfd8+Y0WEisAnr2ySpkOP1eJw5Qw3ci3ZIer0teSqzCBh1p4BRttkzS9hr6XOe6yjAyA3PtA
w0dSDuBJrJWRWkoAvH4tTAxn1VtJeacsVg5E6FblSZylPulWuHM+wI6EbGRc53ruXh6FpTbE3Nqs
8GHM6qZgYhYyKUWvZti8gwQBDmz+VENDAR4HXYpr4aANPzH6lVcURc4tQyT3JF2b16CkLaQvAEjW
eVxTh4cOKN/pwEy45kpgcRtxOICes3ZFBnc7V/SP2T/MFoc6SGN9XoG0Ly1WoJnDQAT/QrkPITwo
V6R/w+IxVTkLDmSCKG1fHtr3HT1tb7G+Rl2AmFIUEA8zsedF24/XI+1+Ao+hgBUvG7c0y/KzpSX+
9nLL71c2LSM+oyFqbOBHNX+zNwKR9ajlUqiysnFIEo8+2FYO3iL/oFbL63hiEsiygZFBEue0FZoO
FatkRyu91By1GfpmptKRonz/xQBvvbJu3u8L1LcJH1SPKQgym6fNmarlWanASq0aTrOG1LBDxvEb
5Bppf3n43u8JFZ0NAzdyyj3o+87D+2b4oHJV1RByNnilXB64wcDFgj4cOgA8YSVXpHNv/kGLCkJM
MOChJizVCyVe2GXasueLQOh/eSOJLquJ5kxiFcR3qDWaKzoj51YI1gkmRAgT+aeluniPI4RK5ZZq
ADoXvRP1Y2M6hVF32T9YilgQoQkvqSqzthjLEDA5NwrGciqNEqxzY4E5GsqVVs7NGHLlEuApXFDA
xJ/OWG+A040DWmlACOhQC61pHwVytRnIsVLBJxd2ecLOLUZLtEAPcC0jmi12mJ5Xmj+a8xKROuu+
zxAGcQbfN4RNm3CpWYkkS5GieadZiiEyiiqqEUubktxqE+7AMI8ryU+fQwp64ENjoCtTcWXW2WxJ
LDTd18tdPBO+OBgQIZOIlTg9y6djOnnmpGiARG00BWB0Soa3q0fyrUoabcvEM8lCKOpOVQA8rnT3
zGwiAku1GU0mgou6uKh0cpgHZslOr73WfJIhXkecxVK3x6ys3frwozeXu3pmN8wXMqxZFIkjaRla
6t5qwNgl1LKAh7oaypbbVlDWXMnPzKIho+imS6gUIf286BZyNX6UzXvOk2NpAPUe19FOqWtJ3EqZ
CBo5jMTxVgL/G6wEtLMtcxBAYcMsEL3006n0wP0PTYpHQmS2vKMhw3iuV7M3SJLU0k9iO2DXHiqn
t9LwmW1CeyK3C8SuwbfNX+xNJK2gvBswTBnYuBiOdSZ2G5RghXuLDMpKRDvTR+T/FAxM2CqzXfhp
U2UiylOvpbDz4f65QgW0bNAqiLchBaT7Apjy91iy1vSKz3TQmrXh8Q/SyKCIizmFMI0Gc8cmCSUE
dMQKOBLUFm/ni7AUPrxILTAfFi4b2N4ggnnawQjSOfkkOughCORaDTimvtTW9N7eb4XZcUHEZFVD
8U1fSgKKnYmLR4kPjICAwG3cx+D5gqhbuYqdaWXWxuMfoicS+ovw2cJXSTPN4vgxwIgWUqaB1gn0
D29rbtFsORkNRVlE/ex0xAYx6Aau74AsAI2ktxXiOrmbV0Kztr/OdIfALKFmL3LIsRJOG6KipPoZ
+VN76lEmDVO5cgAsrigOv4+Kr5ai6GVhEc/1Z9EbmQtLP2QkOelufCR4huMmrMF/FAOs/w0M62J8
+uiSQ4wXs0Yg6tpsrbKIGyGwbvIH3JgVpeDJFpjFthiHwb3cypmOGSZxURU53HTeeaej16Pf6ldx
yVPcKikZJoFxhZlMvTWNNnCKwV8z5znfHk8AjEy53y1V8TtZbA2DvA4QBKGm/oedKNVVz4dpE4lR
ft8OlfLrchfPLBC6iI0Zpwya/++e3ujjw1phIMcgC2Hu5lQX8mb6+HpHk4fEmKbMUddaCA1btQ7H
HdKB3Said2cOEJ7qKB5X3Cvf3wtIRWkcJQZnJZT4xd719AC5qVk+U8HaDqQ2qiywZvovQPatndWb
cHBjf6CEVzfp7vIwnpk5rlvoBWp4FUrkUk5XSheKYVliWGLnuup/hwKkfZ9aS623SY5sh63HQIq2
l5t8f6xgTMFQzpUcTs/loR30cmb1uGjbnpJNOw1U1o9EoCJ5Jcg8z+88GLySnZcB+dzLDZ9ZMiay
niYb0GT/LbVm8b3kAoveoN2hVnUTaWpq10XRf/geS/csdC9lCFdIfi/Or7wY4PKbAL+sxMx28Bo9
RN6EzGArJEmqrSzQc0uHo5ls4DyigOZO569VsMQCp8q71BzCHdpeYOuSUECV3jOia/QIx2uNpN1O
4XL98PHhNBhG3EZMlo82L603NxEjJHft6xrof8BMdxKaT5scTcWVN+q5BWrIvIm5Q2o8VRd3ZjSf
CgXFeZDJemzYNYCFH8qAqif423IPT6Te/4Ne8ZRG6JZnD6H6tFcTcio5FEFWp5oXoQvLvdCBeSGS
tbIaz3aMV/58+eDf5uKtjzIVsFAUGlBw8eAQ4AxMwaTOrSHZx6km1p8nmD9rmbAzjc4mKbx7GEyO
8MXBMMnAlIsJns2IYxs1KihcIzj4HF0bP03dy0P5/ibH4uCFqvFO5VRQFrEl7WNYtsjqQIlqIBc5
4TSUyXe4X0Y5wBAfe3ntVffqi3KaD54tU3hZmYwrt4fF7A2pFfg6pQnbYtulm7BrxOt+QEHMCpts
75mUjqSwrHcByEg8AAXKU7Y/GhQEUzTyVpbumXhjIXxCSFd0Yvvyehn0IDNxh8rB1lT+BiNdIHw+
SvGXR/l8n980M0/Dm30Y6U3SiR7uN940DbpdtbO4FlaRquakitXcamkgHMSe+pqZoFhbJJSiES43
ceWJxBWfqnPrixn/y1iByLDYrTlicp6h0mUf7LijglZ9UaoyBhIm+seu5o12ufPnhpjkN2cJJ+ds
6nbad1Wf8KZAltE2NKVEdw0GkTGm/Uqvzi1kAyNxCXF8hbmce/1mhEEGq8nQ8k5AQq988iKfOmIp
+88Yb69dBc52iDfXrFAOtldcDCDqyAAEJC4cFSbirleBCKRQE6xcOM62AqmEwEPug/h92iF4TV4h
Y5uKTbAfmltkitTW5aUFA/ry/JwbOex7OFpJvJN8WFzjKy73JqRWGhIacSuATHeNvDPuCxjDX/5J
Uwg/W/PFGg/w0z6l9VA3lsAkFUNT3JpeE1DhNIHxgibqo8d/0BhuV6TguGJLy1c4cjYB6tBceDsK
MNu2bTC+BCHudk2Sbi83dW6uuKJxACLHzAm/6BcYJlWvU1I3iqKl90hZmDe62ZkrsWr+lGXgRCTZ
mNNDnBBLLeYs6fQxnFh3WQ1u0m7Bih4Ijv3XgAzVtmhh+1zu1rmVQbIPiCJoJWpYi+NPaSCNpzql
M/S0MieaoMdVESZh3OuDlcl63zeyJSqLgoOPTMayb70qWUkNpnpmU1e7wCvvc7M6ApXT92IVdisd
O9Oaie4y9gl4vsxws9N12LeKgNs45XWtF/Sjn1rCA9ZOUHekdrpDos9buW++Xx9k1iWMc7hHyDBd
F3s5FHUA+0IOqZ0a+1MhTSM5N7n/fHm6zraCyyHbmFQGNc/TXglCpw8T6kwg2lBgVTu/ugHCueap
dGbs5rsQhRYeBySd55+/CbSk62FHmeDqs27s7iTJmyETsH6Patrr3+TSS/78cLdYgiSZZNTqqfAs
uqXoSRX6AU8CFMa4rKfy7zAzPuhRTWKB94BKWCKgc3gsr5SygNhENnU873IFFd0a7Riyy2rmAMWA
oCYyZyu7+f1sEdc17Dd5U3LFXBYEy66AgdNZ4PmSsr0ypsi7Ftte6T8c3aFUiAbO5QbRXTYX0d1M
wfsAAIlRxmjyTRqnL9MMNav0aM0G612HdEXiBW6IPJFl3MsXmwql30poRYiIUjmGT2kuFJu4CT6c
n6cVnqZcJ2azBDp0uvwAgoL2NpAbrqDhlnacmUjh9GMfK9ddWwDbi2oLEB08eTY/Spflap3sXD/n
sMGLnAhCxfH0GyS8dGbCL+ilKgErE1ZKcKWGWvrR85/jZPbY4mDmZCY0njYjIg/fqnMaD1qY6VpK
/5IBMt5f3lvzXfvkSCHjOduFzLVwa/7faSNVmNVVU+s/WjjCRS7c6+E+FY1tLsk2jjdccCB94dew
sibfZRfmViEbkdZVZ8GgxRyCJUStd9B/DO3RCsyrtNvIueckeuRO0/fLHVw2Re5YpPqASQ4ZVxjQ
i+ARoisxAQ2FFawP/g1qJ57T9mn3SUBvfWOmHmAyTlP3cqPLFfLaKDV+apoyV4xlai9CdUjr8yGw
0e+I7+EHJJvJHM2VVpan81+tmNx5FWU21lvsN4rQPnLAdC2A5tQDKhHmVCwqSg688jXAxJnGZrMQ
eGhUvLHIWET9Ks+xKdNmNGLg0VZfmJ850Dgxh8b74MKnXydNLRa+pnueMZU0BTexh8SQejvEVT56
ZZtbIfODNwZ5NSLJIi62rRSAvEedkSCj7XqqxhTbJmP70ZVAdRYWBHGKbBP5kdP9BeNgijQdcqIX
FgWv2DpAYTH5aOSl8nPSymIX8yBBE2Dg8YggqGejm/UkxtLT5Z68XwCkI5BmxZxjrjYZi1kZEqGR
/QkpNUyL9N/SgJ5DAkF31pUw1qySXpfu27DEBYPGSBFQLaG+tHSo69FIUMeOKhZVdFRkuDMKkLWN
+qoS0vIG8G2+bfS23SP+KjtDGMkHVHKTldj4bhfzRsbzRAK9Zc4czkWP0xKF9TQwvlshDIASmUVn
0OO129TZRkB4MKZUbHRx2QiyL8gI+0/xWKbWRikV7ZjhVWftPjR7MyJG5SFECYWG8D9ZxIo2SQYr
0IfexgwvALlcmI/opkAhVaNg5Y236NFfTXHLxaqVGjZ2hqdLXvGMMM643Np6Cvm7poNumwjSx4LE
ayuUfl47gwXmEokw5TkyUlkA0yaQUWCDEX2liNNawW4J3/urGaoLs/kez1VtMW7o5nTUzwRg9J1W
7aOhHK9QkWtvtNbXdgEPZphdgwYRE/5WH2OiAlG69Q8aui0OU7q20Reb8PXr6JQC5i3IhfhdPtLM
ZCT0kIrIxyGxazVOPg3IGWxDuG0rhtyvuLA3e/C1LWByMguH4j1349N5VNUU6eeReQyi6qGF3IN0
lrKbvHiPZPFey6sfbdj/aCXsc1TvS6a13wcq0CO3vrKJD+jSr+Up5li5+EIc5CYHujV75S7RQlAs
YOWaSOSLUmUpLyn6r/Exq6ly3qGdmcXbOJxS+TOacOGvKUSNegWtdGbwZxtbEagSgAnE904HxKsm
uUX+s7OBhqHhq+e5C364cMsgStzL2/XMHjppav4qb95YpTTKwTgvu6DRhUPMgrjiMtp+fKfSisUe
Bck2n4WnrVTQWr0sYQ+1kx9sZWsQtoWM1tQ/6AvPKokSIEUIfbGOLFwWEqTXWEd5FP2AFV3fCJ2g
f77cyrnFAdSDLUF+hNrtIuoAuPCLLoVVHYdStMOyNTBghEj+xlf95kosUHWQ26I4Kl3UPX68ac4o
UGVgPd5vFKjVmdSnUAsVknPXg6T1z/giCAeo3tpdiqoc0mm6fkfsX8MGvl8mAOd5bwFX4jJNSDid
QKGntCNUEfodplpeR3GW7wOrXqu2vB9akwogUyeaIg+8Zb4+EMtOF4t0tKHlfRZ17blTzQdv0o8d
Ci5otjZ7Q60+Bmsh+JCRlFELIM0qA9FdHIvwj3qe3dkI8xSxgu9WgTD4vpCUUHeQmC0CNBtrnyIM
Ep3R18vTOa+U0zBjSpxb4BkovwCpWTQNeAYyWUzTpg4gWxm8aJMXQbnB6wiyQ1OtZR7mz3vfnkop
BEwy4NXFyh2lyVN9GT2cukfuQB7S6Fvi+94WnHUEudEo9mgRr/n/vY9lczkQiBKwUlbOMlse4DUI
MRp9RQSNBCcWc8GN1draFuhrrcSys03xZocEipYhJ/bpIkWobcKvEZEZlAN7mQNEjMWNZ4VZupWi
SdI/dmvDZcbkrAZQwZKda/WLE1sY4E6bGgwMbUC7Q6jQtypijNM+uEhmpDpNED1BKfKyPO2U5QE4
m9CgcjiEpn4TNSgSuIkeaL/hhplooRXRms/wu3FcNLkcxwQCoImjgQPVs3AlNX6JDKlx0zLpVjr3
Lqy8wvCBOHC7om6tL86FYBoDEUkktETHsj2gVZI6cIOylXXxvhXyGlThKXRypKLdfjqEqIp2kVHC
UrbiWtuUQTeh2KRPu8sTtdxd3F3YVewrVrlsokR62grMLAnPJ5AureeJnwerwzTJbw+jYnQ2BkTD
5y5fKw+9a5IR4+Eyw7Zn1PbyzZdIhjIoNUSKsK4kd0C/XHOsvBHuJJSVbi2zmfXqxmZzuaPz9L8N
IyTFZK5pM+yQRgFbnnY0Gfq2E2OMoJptaLdOv8l3yrXsBivNLCuZBI3TdhZnDrfFVi8T2incH18z
lx1g/z7ePV/uzOt75FJvlNPeDHodwPyjFXkHoMDGy2Mj3SDz4uJ/4mgbSm/2p8o+Ip9vj98ut718
fL7r4bxw31y+eD4najVbagl71ekdQPD2L+PaOH70XF2O5Lzh37QzJBl6EBntqPferoRW/xVA89Fb
mbDl6b1sZXG8QMePEmHuzbTFG8RBONDJnGJlL797Jy1bmffEm74oYSWp0Txf1+XmZ+w8vGi7569f
1pwzX819Ly2LRdgFyJyMUkgz5QbYqYP+gP0Vsc3byTEe0e88rKyEeS1fam4Rci0cKwkfNNc7PxF9
tX9l9vFP58vKhUM6EzDebt3l4zyts9pACnTuFQpYDskiB88gx3R193n3VLuPaAWtTdhKuFgSoBpT
KaxgbrNzedixwcLNt8n+9XgT2He1+8ybwEZsc+VgWZu/JbheQaRDTub5G52f01bc4Yi1qbfBTXjw
7GTX2ivzN5/1F+ZPXkSRWIVDCb1w7mTgpPyj2ih+OoizrQznvFUvNbQIGaqAFVFA5dKeEe1250GF
yKv22MXGWp/W1soiaJhGVJvZvNFM7Xvr7UO0kgsZs7MsRopkreD8mme71K9F8IhMQdYQHPtrAJNb
fBpcY4sHnPMYuqH7J6R7ArFo/7nWy9f756WGF/Gk91O8BEoaVr7Ix/prflMelZ/eHelGZLeL5/Eh
O4a3yp32sLJi1oZ3EWD8Zgj1fF4xCmsG5QXWZ7fHM8zxbMMpNtnGd03HdNYg2++SLYv4KS8izShn
cVLPG4MC5DbcS+5D6kz2i2cXDG++le3Vc/xcAKAgCIh/ZsuB4z6N2HVsppk4L1lMiDcS+0NxLW4O
qmN9Sh0s/O7rOxStd9VOvbIOK6N8Lq6+bXsxyujJjAkFEu4qbr/RvybbYNtvRzfe1gd5v5YzOzel
1BMoWgCqoyi+eBBECFVHY1XUdoX6uyjBvkWeSh1f2qxyo+n+cteWgYBrP3lPkh2KAsgf0MLpqOpN
KHtBok6OoDTKFn0kVJWlKsRjbZxWYs4cU95uEZoC2UmhHw6SaaCLddpUYsr6IHc4Z3mw1D/lVpaB
B1aSlRi6HL25FZUKFq+BmS27zKuouFTjB4ncUQMr9xbRSeNYdUntiKOc3kZFmj5CZZLuPjyKZHB4
VnFppwiqz+vnzW0iRyihqgu8GjGcLDboshJT1Sa9R64+WVuLcwhbDCNvOBI3APE16FeLfYAbTzVZ
hjA6RtZlloP2Rf2I+BsaSpWWK/FDInUNgq+pgW4tme1asNFGTO+SaPS+ak3W5AgIdF13KFNdvgdN
UuIxVIWFaRcivkmXx+Xd5ZuaK7UxXSLVBC6M2tXpwKiYaGSNYWBiKXUdniNC4o9EQzRrA3eo8XlF
BlrrhmiLw2n3XFF5/OXXlm+6EtXBaRsVir7GcF/eL+evpLA+KG8h9YqP0elXEhBpCnGJHxwsFmKE
hhXZxowifSLxjxhBX3TmcSxkjt2wG1autu83m8KkAU8jH0yGXlmcTii5Cv0IO8SpGvNHCXjjsUF8
6BbFzTWU6JmWZiaNThmerAJYntNO+vVseWfJE3J6kQ6UAq6Tm48RaqHUqV4uT/L7fU0Kk5wXsgFw
NcRlSd43xCHNkbJyDKRwNk01YPBU+ivlk3ePHKYNVqUCJJMCMkfA3OM3W8ynOKFEU9s5nhB49oCj
qB2lvmKzoNJj2E75xki8ZCOLkXpNNT950dJRWolg77ce3wHczcxWAma2zLSNU9f7ecnuMtFy1jd+
7glf1FgEE2g1aOEckC9GyuXDozvHMQg+QH0kMvWn/U61IFXyxINoX+co4IxqvE1TQ9l/vBXAzXOx
AMwBTNnTVvy+ozY1Rh0yL/h5ooSEyjBm2h8eP1VU6IhEZo1a5escv5nDeFRiowEY4oR9kV0nai25
oYD6TI96qJu2g7f9aK9mzAaISiogrBx1sWbkUawTvGjRh59C/xjlwnTw8GRZeSS8DyimrMHZpFOU
3N6BDmH9UtIbzdrBHzZzRRH9mwSR9r1oagKIDa1HGXaou4Mn1H9Dsv7Xr+F/+y/53V9hv/7v/+LP
v3LEnmbY2OKP/30d/qqY+z+b/5p/7f/9tdNf+u/b7qVq2urlX9fPRf2vbZv9fm7CPFv+zslH0NLf
38R9bp5P/rDJmrAZ79uXavz8UrdJ89oc33n+m/+/P/zXy+unPIzFy3/++JW3WTN/ms/X+uPvHx1+
/+cP6ulvZn3+/L9/ePOc8nuH5jkZ3/39l+e64VfNf1NZ4VAmxURoej2X+5f5J/q/ASDMlEYVhgsC
F/MTN8urJvjPH6rxb9C+MtnfGdQxM7r/+Bdba/6Rov2beAoBADgXPDCyjX/8336fzNX/zN2/sja9
y0P8yv7zx+lN5XW3URkFzsH3I5OuLhJguZaWUwPjh5w58sKRIT7rVo9XYyMr+0mOaifAeXelSHp6
LtAl0G5ckJBMoMAFE2VxBxu7KYoomfB+FmtT2Ygjgm2bKg+61pHTPP3YWfvanCzCSYcHyQRQsjsN
Kxm5j4xtCfdRGvnwkMcKKlyjH0Q704tDFJ/qMQhsufDlYFtPTW2sRBwCJE38z3WJr0CYYabJfTPO
IKvnn7+JOWEvh0OscPDlU1O23wIigrCJVHxcHCim/i1KsWqHgZdfNFstqOMnHOlzwBt+ifRVa1Ti
5LaiT5GxUcPppvYD1IA8iFeIjsoYddiKiSSl4zWKmqMsha2vHWNUik2j34dXQjPJ035Qot7AGysY
c8cLMgPnKkTYxH0BBiRwtbaRBgf/KYZG6xpM9rrWSAMXcGme38rwwSvuIpiZOKkw1D9wiVPDT1kb
h/INMtB6gQWUPo77Cq+m5i7pB8bZQssvf5wAHsabomAlIBE2aPW26UQ+2EStGOPDFqDSdhBD/tvq
Pf6dd6CmN3HuaZ9KQzHufQTU8Tqb60521eP1inG2IEnIemkido7o80eO3KV8eTZWuGtm9DWu2or/
7BdD4W3DSDKPQCqEyFUbo72KzBgLWiXoGK4pwdqm96yxPLYN+KlvmYWdBu7xQfB1qprpngtuox8E
WeUraImnKxs50/zkKqwKH7s/AxGxqwaPiGkPKHVsXzQ8KWdh4KAVvgyR4jWHEbkwfVe3Gvp1SYEj
tptPZpgi22jyOUoYRtlGnkrqZqqVDyliZ0ESuDGE63orSl24E4aIsUQRlA/2al9oDqirgjNMidMR
Ov1ozjpYelnhcUCYaNiGSoPoXA3vQdwjiiumnwa8BXS7CUv02pCjL8pN9/oJbajSSMuMR25e96WB
CFwYWntk8l4HwaDTOILTei7kfNlJr9sIc3TUb+6aAaVETCAbDNyKwXsagp5nMICxbzLuVq4ciWp6
xE60vPGaJks3yD/yKEe++tmLh+ua6ziuQ1k03oC9qSM2YDQKRxlBcPQGAI+g2IIDAKzyWc/YHIw/
cd+W70cftTnb51WnuV6aTclxLGe3jTeB++8AeSEggpEgVFAfnsGWXF1fc7ZvtqoFWKlQpAxp/TqU
B6RcTOOePhKnTMTQxZl6foMyAlNwud35cnMSIrjvwPaFNz2XdeQll17uSxGdDHxDk8QCjuZj6Uu9
Vh2HlVcichxzTH/T1AzKotpPyENVbAYYLKKRrKa4sEgNCT2vqafHojej7JAKJoZ1lhdZrdt1daRf
5d5YFDcRuEzjduo9Ca1aVc3KT1EmaNVRQWaq2irI+ykbrzbYgJ04hdNBRTlsUxD/f0u+LHkuJi1V
wuYMcCuMEmMUn8wkF5V9gVtYcRRZYJi+YT+BdEDZDW4cx57yqYhxVUbfTsbKym/H30IXzVKUEDhc
P0YADzukuvvexbhq4MAcTrIjWzh13EWjWHzRoyj23A7JSf0IgBcIvFYnnnJIMB79rgnANnaCqQcj
X43yT0S04NTY1LwcByeLQma2jHXiA5wfAX8na8QE3RnikaAoTVVofAq6DrlcF63DKrblqlL7Q+Ol
Q/q5tkJPdnO/s3YYXLX3USBJt7Lvm4FDEUp8SlPxFt/2oMZu3O+vi7DOtkGld7qtK73xPc3SWsXY
oVbzO6/HoWebJPkgfKkVZVQ2TY+54ZVIJRidPB0zqZ2ESu1TL2X6t0EUvA1WMTrsWAzunszCrG7F
zOx/tvg9YBahxRgSefATlU3eh1bhSICU0p9iXqf9Ri01Op0oAU6E5C4l02lQlJX2IgZC6MEjs+m2
QlpodliKMFWnca7pe7LypfNiQ9uSnkYK0NP9ZuMXaoPSfJ8o6B7GVtnehePYdV/q1KRNT0/LJ1HL
A0cvR2xklVpBmMYfjOkYhU1+E9e1oB7NPA0fDBVRqm3k1322GWsv+oXoSGki1lpq4SYWEoLqwHla
OSUOIyKg8jSLq93UyckEUA8xGg8FB6Hrf5tKNUjK0UK+FSMV1Z/E4ohJSAoUUq3b1GnLMKrxCstR
fu0i/jMWsOxxOrWEKd6EiYzcfGeEHII0PZbRtvK8LN4IhuVVd3EtKfFdic1hvPMwZ0JkUx4y7hVN
g7WEK2mpWN8PJSc8Jz9+jW3v9uB9+jsRlGT0mBZykFxpLHtWoY59q1gjtF23imj//X8Si8NZl1+O
YjcQKT3svGkwoM9VsanXCh45vom9mdR7GoXg0Moo0mr4p+k/VF/wR/evA70w9ED4VqFdq+8mrE1Y
2igqP3Vhx4mGWQohfqQOGjmZUvNDn9P6PisygjEOZWX9NGqDisWBHuYuOyXXXGJiM2za0bcyJ+tw
p7OFtsKlESUGKX7sYJ6MrogmLULcGJpGX40mqOK7XleL9IEHQYrscxoSN5raZEFGlhXixKhH9UOo
lkJ4KMcIjfByJEL/koGqGK4+tLW4g7+Svcw2bX8mlWR9buS80J6CzETjvM0lbk6SdIxjCSt7fzK/
KpEaW9teq9UHH4+Mm7yVxOsSwxLYWXaJb/JAoHSCsorc2ZcYe08MxWvjEHVy86M1xmon6e2W282j
Msbdfj73yVyBVypReG24Ht1Zfp7ccTILTpuaUMt44A2fFAxjvnaT2VZoFQqhcY/w+kOmpH+Wuddj
eIlS3k7Es+mA2noG1SLE+mF2kwkIxolTWmr/JZMIhEko57/l1JNsvFj1+yRP9/EQVlvsb791WFDZ
WYY8cjtJXwszf0k5xq+NskGeX5X2wtDXOw5H72Bk7U9UQ28VoEMbuekDvMaFL/jHRrx38YW35onh
AoTMo1keq9FyS2FAD7jZFQjEb+sgDBwz7A1orh6OWV23a/Eb+z/sndmO3UiXnV/lh69swCxzHm5J
njlH5aTUDaEcxHmKCI5P39+RqtulrP5VKDQMd8NGFQSVStIZSEbs2Gvt9WngGTeBNOibDe2V10D5
+uz7HtQChi6vgiJ79GuLyG/STqvUVBsPHFpYFnn32UgNi8iHR8y65L9aLq3l9IjVZefqWX9UhIML
7IqHJei3JJZfkCDuQ5JhL7CG9ZS2strWDpCVASfMVu/nMuwtdbJUxSI2FJ/YwaZYtDyyKfWH2bGM
Fqu/ZalynlZvubcqF/QTHXwoHkxoJ+YqDhzdD6liPC9v14skGb+ANG0jQZ0X9r0NPch1ARmVk09E
MR3VdLB2Qw5vPvDjM0I6Na030w8OmlHtGzhIYSfr5TkpOeVRZnOVskkHMwLKrDO0C7NI762g2HLs
IkI1ACizEjqDn8ive9Kl84K5s2nNhq0+Wv5trwdw8izVX9op83YEOF8NiXOrd+MUZTU3UxIMTyMz
p3qRkWMq8wsVOPuR0YwQnPaVmScs3HNAZqxd7Ah8KTawOZfDslQ3jpbVsSHNDc07Kz0y++PAlZBs
VITm5QetC16KUeJ8thUlamTjZSOUl/Ux5NmabgMfLo7B2rNxpurWEBCJyWQmo1MoSWeKiOTm6wR4
kXHszqu1uJvHapNj/SG0th/xFrnVtBtJ8tlPjVs8LDopkrzVFMaRISYKVdslsgNuEI/GKodQM4a8
izNzKI8imbt72rnG16Cv0y+B1hFw7HqQATbGAtC0WGi4y66J28rxP3t+YxDVXYLlSvCVbOsMRWGo
ixIIccd3xvg6rE2n3KculOhQFFZH2nNv+veyGyBoZMXE5HCy2tqG4K92g2qQX2ZpWbE2pmsa6/Mo
qX4V4Fs98750rtmDoqvyWyjKFttEOY5bd17c68EIvuoOkFQ/1UDf9cxClTvDSFtidstAGReB4o+F
/pCmZx4Hp/XQ88du17mANyY1QFtZtey6N9L5W9DnZhy0bdlHLWfnJ8cH1VLCM3SjXgBiiAfDkRwB
E8ZcN3ZiuWNMl/t8xGXwZYq4jP6TXlTqqs5TODuNmelMSmMwu01rNU8x4D0+tDklWpwWUruq18yl
5OqEtxvGxoJqILJrJuTkDoas9xLoY7lf9Uk/+mXpRaRYWxshgX5UHLGriDyUhW2xIFa8yitSnhnr
pMIInFuvc855DcNqxa7U4E4wIAehLhu9HlKL7LYOST93fb+se4rhcY78pDUOUG7MuDNkya6fpuMr
vrWFZLTC+NxjdaxYEsFwRRAFIPM1+Pb3aVvYn+XgjpuyHhSh26MWIBn2uf7oTcT6Bw5k37pX+wQD
y0Gv9ZlBP401pz0zF510si+NoveOKc2JO04jT3kl9FhK8DKhPsp9OXTNVW77OrxIznqsizsnNUsT
f71m3AuZmBu22CbqEyAnaz9PQO0M6zav7Hxvs4DuVW8SY06DdZtQuLMc5qTGsx2evF4Tu2awAoqd
ajyoc6of4e3u7UitfTuIYQqhj7kn5TjfYPxVh44M0RkS9AgOAER6uylqj65B0KYGRtdBP3KGW68y
M6/qWAuKXIdkWtevvS9lzQjg2Bz8ABj6OgfboRUJYcOiKaNsHSSPtqVK75PSBBVWyhzkDoaBiv22
0F6WSmafdSEF3aKgqw7nmcpk741GEM9dRS61VlfRKtz2JL1aj+Zuyt7ZUyVsLaLCdx4pEscl41Bx
jkWKrGkCELs40y1LD8wwNiGmBvRuoe7NxLBfjbHakcg9EEIpc1idllcQd5vPx6QqNTI/VvWgwMIA
KC20ZV9IvTiptFDb2pysZ2JB2S/tNnH1yFRuMJxGd1XXpQymx47et73tahe9pwKpNcJSTtSdP/b+
pSU8g3KmGj/RzmPMCpTUtNMTnHGZP6cAw6qBxXoBJtCcI8Tn+4nz+8gD7WffXKYDIRhBiv2SMp0R
SeGCi9OBk0e9LYCND1plAEuavufZppAD3dn347GHQdRb4/LSTWZHUn0JhCgSrjlfu5Pmg9BK/Vzs
XeXg4J6LtPVOcnVuK7VCvpwBbomdGIV3zAyrvrfswI6yqpbHobTmY8OcApksfrGpvOK165XRxysk
4wunZSIOd2HW32rzMh0LpzkPR1moGgSNkKwOPxG9YzK2qy2TMrLwbdAh6A2yxvKlWKIhGVN7M1Lu
pNcZlx++Ruf64G/pkYaOmZWhZfd1vjMHzwQtkRp7xpq+ShyFn3ICP8rtNBXE41GKKYzDXXU5JY12
UKzUF0PGGM4w5o/kSuUnVnXj5NerczVipCL62bV3THSZ23FwkkubVfzamcDVm36uUQOk+YMzgRf1
+hV2GqMClyP9TUKvLPvVH9buyXF1eTEznXqr4bbdNa3/UFhVf9BRDC6AXjZwfnq5Xbs53yg9lTsG
ndt9Ypoi3bIGdTEJ1H3FmD+E5843p8tSmWzUS6C3YEVyCn2S8unmTSxO/UwIzuzunEan0IDykok4
qxI5nBwOlJsMXGZsMSEH7Y8tfzeb/XjQm9HClA+YY3tuNR99UDBlxCOj7aGqtVsiwwBkWbw8L3pG
GkOTaSEKDq3z6ErfZiiQczeCo4oHR5ls4qs8nypBnSQVH7hURnqTzK67hYpoXlZwzh7TZFm/FYHm
gU3TiWKvdXHNAVIGEamechNU0HD0EbU3LHutjGalDcEpKagVNVe1ZPxDtmbD8W2uFmnzAnzIJyUK
QNYNlf2umrTyxiU3A6uinQJf0lXHApY6AaIaA2zZcagYCWWcfF43Zl9A22b48K1v12VTD3YHTIGm
5HaqtUxtm961xqh1zPMNyTHzNHkTKAXy/Vt6oI13WOSZYeHi/O3ow16fAxxeXOLv70hbXo+VBPYY
6gNY6TEf7IW+dGGaYcoBIw8z4Y/wqFodNKxppU9WWpLCX6UqbIRtfTKsAW/dkiYH4nvyY9Mh/oZC
VvX9MEkjiNxmtkFflG3wzWEpumcY/L1OZ3ZdyEhulJlytCKufOCETJeYT0vqE3Voojy/Cl15MbYI
2mTwkTl/zhn031GV3SlbzfIgyXnYaiIjBAIAdLrpez2FgFLk2N+kaklAsbOI8Y4a7A6Z+bYYrBjA
rnxic6sPchLW1bDOai+0vl2Y2A86ZgOnproLirS8rAh4vK/dpbyiE9WHoHVXvn3/5HFZjkkhym1v
gbLYJG45SA5AgkJBQOh+q2Qlt2M15NbrMljl14rsdC7s4r0g6czHjnj3XdE07UEXQQ7aMRCwKWRZ
5gt7cTrdKpGQoEG8Xz0fhtFw7lZvMsd9Z6rmSY1c9KhlHbuYSv0czj00UMdYAN0TCq1ebddKBXpM
e7rcmX3W59Giyvy2AK3TbZLSdL9URloNET2bc4977eD/kmmuqr1nlquxrdAAXhjWnfqL0plWL/Jh
z1mHTGbN16pZ+q860JsHSCJEks2tFggeI+pSvr1ME5ekpC8puJyytk9luUzbuvCzp8ztKH7YQ2nk
CirObxRnkhvVI7gtBEeQX5okCQ2x5fCIzVZtPNOdAo/FTHR6Ijw7eepr7579W2fnmGT7Ng2eTuRh
E2CUXstFktkTmMcpa8794u/9Laca+TlG7uaVfWHMgBtq3q2PCwIkSu2Kh7wcCjpYGelxEYxJuKBZ
v4K9zrvxqPlrT7KHPt3nSvM2ee0I6sfAyJ6Gzq+OBRZPIxKJk35VXUtjwdESg5NSMmr0Guaps6rD
YPnN0+iatbPNVoPumqbAEMXlks3pxkDzUEjWFm3OGcADuGAWddoUxM/YkQI7/2W2KzYYMbR0IkC9
0Ivy64yeLCA4ozsmEox31E6ZeOVPU/Q7I6WGUVbds8q05MSMWzJxdCjAx204u/GXdA5bVKylvT5u
q86zqewXQBu2rO0H30AYZWfit/FMWty8wbjyDJFgjLvs+68X3/tOAO66ZzOvYVb46TFNm3QBCOea
1SFPoORUYTkJduvQTepB72DBDMa6r6Q5l3lEa7Brr+u04MswmeOA+ZSt7lqfKpBEnhl2y0TbyfI6
bCde3UKQRRRI5Y27BrRnlmDunhvb4bvq0JvnaPITfjSK2qxPCIZ6+2CZwOZ9jr8WVLrvcpdQna/2
KhvYhbSiWniD89Rb5aVkMqp/qRvmDTZ1Qof191YO/Su+JFMVtIKGWiBxZIWWQzTovaTdBLU1oSpP
GrqD6wzFfDsnffesOYyIRT86+D96O5AxeFcaiQFoLFLnGrhdyodzrZmvOGgnZCEJd8TdLc7a0/Ka
RMAXNZSCj/RD11BcJzqvpOK31xo53iD3VGnUp170tXyuzoNlYFMAWj7o5lDNtyyXyDISbFd5qdmC
mzLjuF5e1stsF9DT/WIorwyWnvpiHMrhicJfqsfGnRPxYEh97bZT67XnDS1NzgRfxjci4Xf8bbVk
5GYnptaprggW4F35fjAgDXmBRlB5rZaILV02V4Vg+DkmEyyYT/6cgREpXOssNLpWgi1eIwJ4g1eS
jzhXxCKFpjlg1pg6ke7yAYlSSLu+gAkLyULM9mM++yanVL/Y146xLRtvre9tMvXc8H/qgOppt9lO
2CrmakgSXpKVza6Q3bU9QZE/+K10nn8tUvzsPcH06BMn4+P/YJiUvMmPw6QFIW+BnkN9yEyrv25m
i1kvVY/ujJRLOO/WMgYQ279+ze8xUH+QK3gtEi9MYvzRhJHEPyojZx7PoCieQtfTume6d6MeJdwN
74LjXWwOq3O0F8kogD9CcOPcQ5LidqHVEqqp7G+rqS66KBh1Z1OYDaTNWa+3i9U7X/rJV1OMTsrR
uF87NvtFWU3DwUX5D7arjXdeb2TbwOiNo0J1FHHgnuOPfv35PmrDfDz0SDxSZzUca9YH18sKC9Fg
+0AQo7PJvd2KQ5rB2ZSWM9+IyZ4uLQBQUdGm/f2vX/lPVxNPCl4bxolocp2T2X5WpXseNcL24bOO
hUlhWVbuga5x9p45hOyEAfL/37SycwMxy4bgj0OFEtUgqO/nlxRNLoexpo0k6gqOsD02tJ204DgX
q0MgUhKQa1L23rXmjN2x8UUQ0r+XaaQPvtS2mmonI8wyy/x7VrXz+2IK4uzqxY2B2+GjYROMs1n2
bOiAbsz5xq/r+abIBOWi0Atqg19/7x+lvvOLkeJCfxOXJ0/ThytOtjtT0NIYwjGoOVxB6bSGCMKv
ffj165x9FH98cM6klvP3fY6Nw137MXyCo709gvIWoW1p3mMWGPV7oRNauM+KgHBT+JDUTtVKkMMp
WY32s0L//vbrt/DBXkIGBUYunGp0EfGL4oP4+XqvAS7LBrxsqE/+fIP5j1fMW+/WMA10OctZIH8u
fM2/ftWPNzafGHcM6S5odmd75QfHB23gLDA5uYeN7RcniIHuikHhrLhUjXge03z8K1PenywtfE4k
PIbCce2gkH2w0UzI9HNdokSsWR5cz0sydXE6W+/BItBYfv3pPt4++A55dM6joedwij+l0zbopgGo
bKByAbthSGFZakBdu7V5+fUL/XsXz+GbxCuHBMoA3s8XLxvSxhY2yPV5bcsXh8HNPoR8wC+QYt+F
nvDntx+a4q9fF5H/w52LbRS/ruf453R55gE/XED8LfBrE+J5OP1U17ou5XGxdfJWy4UIqY1pt+5b
7pXzNydvjTcHnkUVmYUvv8rMytUGZnn/ZraFMDfIpc6ppIm9xF0SVLdePVoPQO3ri2DmgA0Obywe
A/SQrwAidRW3ie8zwsMBE1fNuHCWzvMOIE86jl+r3D+rxnkwHyF3OW1sTsHy1XJG2UdaofXFBUYM
upy9275MwLr73WqY8wF5sPFvZsNjm1lykeaf28CvlYoyuydjLHQ1r7Z23vcSb8ADpEU4fyk69bH2
koPiWDa8B6aiWpBgNrojYQC2R0e3GbU9mi8lfmYXagjFoOUtasm5hA1Ex6833883msXWdgnGcPVv
7BG2zxEqWt5c6apNPpVeaqAkrJPS6+PgJoW/kb7qELCHuqbsMiWgMbsBRIxHJlhvUmmtKJu+jV66
wr8OK1rcl/0oan+brzalaTMV2rVEorpjEOz85s64uArZ4K1QzfmQlwf69dkazAdBKabtsVAyBYU/
7xxmCM8Ed6Rloxm/VZUF59Qtx5TScvF1GUmgJ/qFdAqaJk5pq7gT3WDv265ZOGRrTvKUZ03jbZd6
CPbzmlqfwftNj46PiSj2NaBiR621nBPp0XYaLVnh55sm8OVOgEDOQ4Ubb49i4ruAdxPcLkthK8CR
8zSKkyxX/BHd5IAlP9s/iKHm0+l0ycuLH+eSwiYY7LnLpvOlCsjpPHRpjvXqx++nGemnJz3HZHuR
K+HbFx6n5s8zfvmY/KC526tlDdwYK732rNEivLdRejnA2HqyfkGZLU/N9zTEsdN6Gjc42nbOEjjb
CaC82lbBnNSRvg5Dclk09EC2olay3yBE1vVlPslljKqZRP0YZrSEjW053Mw/FNhVLLzlplEplFXI
pTT4FlwydGC6DMQaz0hNE/h8cQsBKjTqXNEGJ9JU5t33J/9vWUnv25p/P3pCf3KV/lO36X9G5+h5
2fxf/+rQ/JNz9CpP38VPztHz7//dOer8RgAbLW+yPekbkf/63/7xwzmq/2aAQzuP0YMwIkIcH+e/
WUdN6ze8zUCUSB81yB6zzX+zjhrGb2feCcU7CC6CuRnA/9c39rsz6oev959YR7/b3f9QYFgGTwKp
Zs55jSZ0W/9QzeWCyMK0RxVLK3M81cXagvnW15I06F4w1I8tsYjw+OneXiNwBrlK9ko/WjWe9d05
LmaNsnJcyptEC8bqiMHOAbfOw9rfTL6lXaFrrjgrMAeB1Z765KnqfJ9Wtzs3r86sshc5F/5loBrD
DweHgIvIlb11HNgp0pfJNLqU5H1jPfqmanecLJJt1SSjd1r0hiZRwow7aldQC291NgFdK5ihwu7E
5aIEuo6TS/UgGvw5oNES6n6zaPp1s4JdrpGFmmz9xmK6eBfuuBihCRi62/uF6xWbjgo43cxQJ6c1
LqrM1ncLj7jAx+iM+nvTV0HfbIdz99QPm6H18cKuEyr6vl48ZW1UkczJF1+ZSxtWzmJZV247gEJN
xqFwwb27WYkCPYpz5iaL3tswtMNTT6tpCfsloaResFduUetRJyYidT8tXjrRNuoXG8lymLIbunVO
E1uD1l20rY2IQoe5F2E35EkS0+kdcOtQosYCD9anTiz1VqWpfUI0Ib1BLdXnBW/U2U4aFFdq0dC+
LKL6X9vRLidwa012F0hQkaBjg/PJ3hzjmpnqL7WV0hmZqmDIY6PNKfz0TohD0ms943OBmc20rnUX
uHWb2FeorLLD1cLUWGwXw7MxTdjoR3+9lmY2bcpFzbu8NeHj4Wz5lHd298rAlyxD0U8cTEuj+bwo
I9uvPF9NXOMzelzhFLw1KK5GhDLvtpvc17Vqa9mpMdBIScqND5f3rraGUZ8I8CXBfj+ZKd+VOyWq
jC3LSdv7alRWF5+HwIYvaS/m8qJO28m/aGzlI3MOjruA9VlTLDpfJ3DhgUH6UiDXq27NymUrlOpS
euEuF1YzsVuen4uy3eoYv+6JIixOdi+C2Cndi7GdL9dAfRvY4sKgGyBVJ2gMWZUf0rFaokaDyity
Z4j1PlCb2R8uKjmxZgOoeikccb8I5AQfUTkeOj1Iw9nzXyfRQSqezTTEFYXiPo7OvpwwSghn3qVm
x56dVSNKwcxSn2mPqtIfS3TkXWsr9I8JQne1dNUOF9PF3AWxMeUlyXKLtV+qbmdK7zHR8Zk1+R5/
j0aPwwko3OByabqA4Lnqb3JuPq+L+0Iz/pS37oZ093RrT7b/vlb2m1bRzIV2ri2redcI3YvsaT0b
NEqe/eTsJjXN2FqC8/6cwSuevLdUx+XmLrhlMnib+IX0uHS6fsdOfY3kWkSoJjJqOUqGq5ryl5Hr
fZqTgO0uvQgwOZXh5JhPTZs+gfDELpZ+sXvvbiponk959SVwVBL3do0opw3AzAryiLP6luPdYS1G
VBWjEBGK63H1qi5SnXadZsm+SKqnLMVGUKdrExPqjzPX1JMHynb3k+y6B6ebnrVaXU9rGZVSnThs
VnunHS7npK0f6Hv0kT+o9ptbGNq2hQQTmdQPLVdxXo7Iap+KaeXMOo4AcNNzQn7aTxhIGVASlW3i
LK7RsvPGYRQZcyai8sjg4zyakeiqfOu7rR42BDztMQN8IY1g3BK7+ObT1r/sV726agJxA0F8io3R
0kIjcYMLKZAgaVViH8cucqU3LhGog/NJSOOpmvRt0dLKCzK7vFWB2hc0FkIcYwcaYgCCk+fMtV/o
WFdRR3J0XNnzE2xGxTohki3ePGfjWjK7bHJ0z1IlGyS5Yk/pDXjHseJB9OLodNLmW7AurTwQpxTp
/Dh4WhnSR+821Ionv5R33iBvOq1gCaFEjQdvfSX35lNtOP3RxZ62Qxn6XFVpfSdaa47wq/fxpDP+
kyvT3BuJ2ptYsK58UVm4Q7ATdboe51Z/oWZ7o7ABbGSpFc/5ZO2Enb7U02Dfj5N9jboat2ogfdbk
Ni16I9jXWe7HmRq7vTOJBzkPb7XbXqJznBoMOSzXw2PdWs+Swe2IxUa7mtXihdxyFSbM7pYwrDnE
h/yg9HneEsp51Kf1sj0v9FO184bEjAx5VpZcj07y4oKfT3a5be8gArd7ED9b1Y4jxV67a50grgia
i1Sv3YzD+NZS8S9pf2UZ/UGuunYYG/uW9a2+8phUIp1PYcHNTRf3aPe2NPODozffCOo5una2QUlJ
47ltL8ac2EVazYgujXZb0TsNz2JOqM3aAVPTsRulesF0uOmwyNINxzrKDDDOQMDSFJX9a9suN3Xl
t/gO1auX2kvsA2c82SLXQhSYNlTS3JZ6Cmc8oFKWblyPwRum+2ulKvu2LZyji0ENuHuxitDHSgUO
w6hLDqtYlFnukFhV/01XenmvWm7GsE9xIGP4G1H4GDuw7K3VrsVZi9G19nU2ZmWzpXiWjIJMYbCz
s3rZJqmnDBVmhsk9tZWt6udXzxIrPhGGZQzRbFaj7lbizDxr6OIAm/95H5v8yvfu/aEspwtV98WB
gZhaI01EDU7u3pp+3eJ1Q09Cpv1mGgOu30PPkmGuwCEJn6TVKQtGsPMsnYq44M1KKidTTuYpN6Z0
/WLrvZoBhyP++sZu1sugMndWo00OZlGrxY+6w4sza/TCZbMPhD2aD1w8sx2vllTTj/qSBTfz0s+3
Uub6CwmyZhd37BVmRP3gZPPdWa1qnb2nZRwJGAO3tjTg8UU+lciEwOXTEpY9rRbuodvK5DnUNq1m
Tbo62DQtcY6w8zKE5jIAXDAoottdWn9OFnqhuEfo3Rv1VGnXOYH1ElekX+rPc1NNo4qZAvSj9cze
MptVtfEycLidsXhNfh1ZdCMy+xN+/iTOcwdxsSxRdopdV5UOfCcrxQNpBgWozwixhE4xHnCxXNYQ
vXqTzImK0ae4qjtsVkZkrY1jhUnWecbGby2mCpyytnBq+JXHulCubDRXWSKEvJGJLlhkBdX17VIv
ixdZsq93M7puFaUcJvPnxhBfcId3+YORyta7m41CpQfGBLv2Jbe5UTeUUDfkfhfsJ6uZeGKbCJVe
ZlKz2rgOBGIQ2846ZXVJVCcg7HEnR0ULPIcPr1xEZycZ3vGLLPnNVPqz+qxaxMwDkz9zEmc9ZVk0
z3zptp3nZFy01bze+6lju9tRalNxvULuW/xNLoRPNMVEDB+Txkm2K2mWQ370xmJ+ampTfkpqkBoo
ya4hNi6ga+YixqC3r7BjZaR4V4QN75q5woKtgkLJo1Vp7p5GS++BI9ALncebI2dGyVxvtDpgA10N
up6kfQRYHTMqmpgnHUBPZwWaKrENmEFKvEIjVV8XmOGNs7S3pBzqE70uq4PRNab9mGGJYzp6wu4W
d/Uqg83sZW3Llzb6WMqtlXnONq9YX1caLUJzxWfDt5DUGS0NpV9Wx1qZTL84i9qJuVufzMTqnoeq
GKjVcGIhSm9m6Zi7qSwSKIpaKjEx1siz2awOAQaViNOBdjEHXnuAhGNflOMw7Vd7ng6a9PpPbcVq
5yyEdodSTniUKtbNdQVRj6Sz9yonO+o+yxafUtsEmfRjT7i0U9pEEhXaJ+xja1qe/AqPupegpRPi
195L8oQjqftV5LedfakREvkV9O9wxABaPBazp19oQyq+oVFTJXrU+O9VorvfRLfilWUoQ3vxhwEJ
0OQpv5rdqtgYtYnbLC/XGIgqpwaj9Qfqntzcor0X29KS+svi5JUW0rKa90xYcADp1VWQZOK8r7x0
5IcxyEU8s0bG/E1vuOULZ9Zs0wFPDPu2LPbz3GY2ric7PYhcnxlxW1601pkOoqyXvSNwokU5IxGR
NszFJk9ZGLW0RI0gX3qLFQagj9l8ZtupImwI3WdSjtNNUGpTVHdJ9tjp9Rz7lToFg1SxVelFiD2C
44k3uMY2GFhvwC5Y41MgEwzGS+7FGUcoVH3X3oPWfpd+n26lk7W309Tf1M1YX6Q5t/3KwFnE5ERN
0VoVESAw+D9VHZh0/nr7ARrRQzIR6Vzo+EP92t3aqYfxNB0Zy8ZLdjSYXsPwmuevtTgfZJF0L+sG
v40xGEVcFrK661OsS+ZkIwLaY/fEJ6FEXYJh3LX1uHCSLNyDlxjr1VTL7jAkwuODj/POMpcZwzDB
/tu/34L5p/2Vn7ow1917c6fE+7tinPdjv+Y/YSfmPHX5zxsxUfvayn/899P7e5U36f/4x0FWX5s3
+cfWzPkv+NGZCdzfAtouwBQcC27Idz7Ej84M/+ec1koKJs5pcF20RH4f6WUq8bez3nPOzfDP3iJa
NmflkpFezTB/Q1vlDyANOfRuUCz+RmPmezjs/+7L4Phi0vQMPkSgpUHzJ+A0MZUFydWWuXOJ/nHG
U5Huc4Hf/rquMZHGbh3XzV3VMABm4wjS99h/XOvkrvgdsff22ZF+CzV6noQMDGDbGlcU/8hyj8Lf
2sPGtZmFizia9/JuhEqs7bRkL8pN4zGKeFGbRWhQ87pbrziK5mBNF4l7mDK805FTxa7a1fOpWw95
u01ICVruawEd7jI7eY/yvn6bv+Jl/dpgrrtaahygz4t9qJO/CEq1f1aI/vwNnaWzP0z5mX6biiSz
zZ2PsfvL8u49tV/6L6YbOU/6+8jg44vRxd5L+6X9Mrw3GbVFuL7MlH93uOmT7bC8L3ncYkixQoYA
nHY/FaeheCXII1z7XbFeMpyzFNulPTAaZKR7Z3iutG9LaQABYMaxuJmW+A936+/duT/OLVq09f6g
9v3pI/kfIkUoN6SVpFx0Jsk6cetXzP6fHO2hM29sN7xav2m3/ufhor5fH8tn5n4wqjyrPOrHiMGo
oI/0OgqqsPs0JfQYMLxFgjwn/uB/8G1+UMr+L73Nv7pBPiZe/Be4Qf5qVfgYg/7/3qrw7ywKdMd9
zAlonjpuk58XhdqoiCOqXWuXN8wa4mqtooIzQJkgyiyMOv/6SfirV/swhfsffDXz/Fx92BOCM5oB
ZJNFAO/3u+MPK57AmJ7aGCd3Q4TliqRTO+I8GfPQR8GGJT5a+YeqNk63jMTEzl8sTyjTv34D3of1
qa7KlRZAZu/s3bTRN9Sn6xDZAuM8COLQ+UxY1oVekXAQjff+V5TlPjQfzJ4ZnZAfKSU1RlqO3R0N
5T5lGmYn/NB6yY/U2eQKGfzqQ/2e3iojqhmWaaPyQbuiBlSn/IFWLj/jx/J93Ff67/+B/W/2QjCl
gJ3mNGQG0yN4APrMppRkE4cqidz79EJ9Y1RKe9Aui08TwwhtaB3Tm/R5/drN8WBHzdUUj59S3NVV
dJGEw4V4dGlvVeEFnmn3s/Eo38Zdeb08Tac0rj/1oQtl/hOjOzi3dCe8t7ZQulOGm+kC05pgwj7b
rs/FwchiLQvzb5yy0m/da/PavdJVIcaFf60udK/e9CuLbXfcLAZvOLK6Bw7jRRoxV0R0hHDi2cY5
FjZf6BTE0g+BDi9MLd2pXUJTvYqyE1MMVfTrm/qvL/OH9f3/X+b/ipf5r1YT71yM/B9cTX52pnyv
dSixyS7CImL+C3vftRw5kmT7K/sDGIMWL9fsRkAlUjMp6wVGCa01vv6eyLq7zcbUEjYz3dPdNtXZ
JIuZyUQgwsPdw8U5BpT2ry+PjmkBpRip7JRi8D6I8gnF6Ujfa82MCJckAkcQjeVfS/baJRfG4be4
pPBDlYkSH7Cl8eh0XTJ+JQqK0gwpl53GmuhoNvT2YbbCA10FDl270MId/qcvtKjl/L5wDBwdZY44
neBo8uuFQ09zKOpNJTu97/tU0gt0sGlxQUU5doGRM9pNOQauBnZ6lIH4s83NETjr0BuPeljEq4DI
AK74fMoARR6WXojaCCpHqY/Og7Cy1Qmatz5UZV9SVYdKRj4PfevJ7SjKqc0n7RrM45XMaGlUP9/O
wobnTaJGwGFB35EEnFxwgqAqesapaSZVjSFQtJoEOVq5TRiznvAc4R/HiI7VCYaDUaKA3Xfco6cA
5JNmAfjQFaP7w236eXyLdQ2ylDcQdZWdCZ79BhUu5QbNMSmqSS/1UX9UXd0VH0ucDfTj8NLvR6fe
R8ev983aki+hDv/iS76kf/l3LzmTuC8kUlko5iJEdztgB2Sneq7QBg+c42f0TyOltmLo10RrScT5
e4jW2r2yKsJPRuifvtcr8+ByUsH1KAJGjGf/LbRW04dpjLS37Dw+8vR4RG6MPD3dXS4rUYnr4nx1
nYU6CdDR1xvsOpMX3LQbNOUQ3vOdwG03L+UGWAVw21UKB3nTkJE4qKEBwnJJ4NvtykNOnp890+Ic
y1PxJAocDiV5kAmyBeSAxjmCioI1/fKDmAMjwfyfiVnql3rUowrt1U4xk+QG+s8PaHc27BCsDRZy
uAXlNzWascF3cC696ljzlAePOTJzd9pmRc+sjGWJ6xj8jmNZE5irYf8kmf+swPzQQfg0/8Jityth
gFBkBoHp7RZG0Gu+bWBkCkc2SJla47C26dfmWPr1jhviquH5GuvdmuMrgu7GMb1Fd52CcozQDCOT
tVZK8MNI7EoRNaTbpEfwkFZmBaR6HJealQGt7ZjrQnya6D98x6yu2KJk7l9dsasEfKFShIWn3Kid
0aMNUnbyjBYOj2Mx9V1ZNoUPCbV3JENh/L8sJQt1+btLyeokLPTqbzEJPwogGhoAesH3je4SMMX9
eqtIcSLMA+C4HdP8VpBv6C1z9t8yYLc/2rFJ3gOLoPfc1I9P9NxYEnEvl4NEdTKZ7naij67p3sXE
/VpFoqEFF/07afhlUPIiBpN2rd4UMwbFOxqpTRgaqp6BFWCHt6rTTYzxocdvjQekBg8b+VHd1zZ/
Bu7rK95ZUs6dsPVbWyL3nP1WudKTYqJ1BejzlQssHku/A1EwOfvW+T6lwkm1Jg/xEnfDUY4Rc2wQ
SKOjq5sAagQzAL6sljingMT2uA3t95n21kyRabXe6y1QUuTbE0JTnAXf+Z2xKMinlrxz1Nkkjmb1
mECVUOupJQk+Hum8N918T2HtLAqSm8b07fAFpvolcBo7wqeqRHAi+npS9iTbnZBwtRRrY8BCMY6C
lqhmSizUyxB+01MNT8t4R2MD3Nzxd/lDhEuqpnKjHVi4THD4zUP80Xqd/QC8Gw/385rQV9XcPQ3m
w0EnDwhv0YfTTUYdgFnsclJsBhPF7MR5wEs7VI0onmfpBG+XPOCVzJS3iw2YUg6X8xmt3CAkUohq
bRuLPR4HmpDt23hEbaPd0dpE/be57ejbvQjVn5EOxj2mb0DoIxn+qjbzXUZ6+3HbkX26AdOmCQNh
DvRxv403tcl4YMZjuNvmO/Zh6Aa20Rzs9Y/Vx4Qi0ALMLZMX7+INsKkGkPlIBBlmytnjSUT4MN5N
nnRkl2Uj9KmPr3ugOuCRkLfDk+L4R508ux8dub/nz4D2Qmc0IdUO6XjMcWk1Jv9oPSWb1lJJbxUb
kLV05mDO3mBre0wzR0eyCYgzgSjDzanLaFVWdgJzDb/aCIsoVdkB0kZguxPpeSvFneIG9vamcCJy
3I/mbOe7wTJPmpMSwXtqNpbgYYj2ZFvUXPH61jQFq9f+7Mb+WzTF2vwsDH3dVhUQN67zw4TK32vH
wdpzBJUZ9JtgzqZBMuo9TztqAQ/LfsgJbwenneddzivTs660Fm7+T6X1U2n9Zyqthe/4e27KNf2w
cCt/T/2JcvEfKHOktVQAFsDdUpd5O05u/TlEPRRsE8p7TN5h9rGxeru3O6uzZnvGz+x+tEcbuSfK
Xpu8Clayvb6PZaTYayijtYvnfCPYgq17s4nSWlOxRQskWFZiRVZscqA10m56t3c5qpqMaQxdZyDz
813ljIwPupJRyZffdyawEciuM63eUrzeeg5Mw9QtZklVJ94MFneZYEV7U7AHPAuMCBN5GpzZ4TGA
n9qENj0Aeo7cPUv0GVhC1yM+nAbnPaP6qYB1vEmc041stnCMenJTULD0kmRnHKpXcE3THSxtTnan
3cOTiqBASNwU7sM94yubr1YbZvpte6/AV0A8QyPwACeqkHNH3tjcfLABXT5gvvH6gNeZU/H29oZs
qEdjK7EDO3UyOK8ymezOLi02LaHZ3FXmZAM8yCwd5hToVDNT52u7jfVcWeuFKx8BVCEP6gKRf6xe
h9nrKKrD8KhNANNZbCW3vckynGwZZQ91xxugmjnlBuVSlmTzSD0C9ZCW8MIjS3FTO7BCO8ZvOeLr
mQXwbSw46oztEMvPnquc0OYQzIjtyGpoitfxbrugkTW7mZPg1dFN9jjzohOCP6Jbsrd4e4YLCmyc
3fTIARwVHdhHwamtAVRNszWZ8PR9SySiPVoKDeBNo+KW3QweIKOAqPm4DSDc2pMF783U4HFXFuBq
tpUlHVVHsEHih1d6uzR9sBKirgZir2NlgGpLRbekNEc9jRW6pLrlN/NBOhe7aiPuWoeG4OICaCsF
8iSGI3i5GxEC99yqnNzOLHvYtIf2wNu8mXv4pP3Z7IhOQy/DXxVbnTE7wvVsTZ6mcCThGNLovsfv
qVWYIz6xRzYZHJ5Uhhy3Voup2CLuBAdUdApLt1R8abghOO1s8yAw4Go7YxfZrkF7ot5Ox84m6G3Z
UDThOuGa+KyqisWp7Keq+MuqCvBsf60qloddv5M5cP9CVfR2A0XRWKoDIExrtP3z+P8NA0AMbWAm
XV9RHn2H6QfB5MHt5js+eBYnVEnkZmxnDkdfexxYIbQWoBpp8djgONCZs5WB0o9JdEdTmjqeme/b
/bBRH4GHThhxokBnbzqi7MDErgis3JbgPeN8gd07UST/8ZHykScH8TG8aWnqGZvWaR1sPltyUH21
CQ/FBkl9ql93DrTdWhmKtmI+lxQgdR/r6IWrZUdCSIDtaJBpWvoefXyYrc5SXme7N0uYxdlWHtPN
DK0kQ0NKV/Y79lOlAlFp56RmhtlrqGylZuPE4KfLnAD/DqApAwv44+aInwE4dgMvslK7cSpHeGG6
F1BANId+BROBE17Y32WoTmHvjc7A+4Zyis1qj7+D7hVe2CcIbmxX+PvQxNpYGfXB0gpjuM0c9q7v
72ze2TvQ+QIdzb4HXmpHnuBWDn7iipFV0cbJMG50gdupXdEU3xOMLLEyq7QxJtxjDiuQ2h1GwLQ+
qutxH5mDrz2K/nE/LHIBXh8TxA9sPDb7iXHiTgq8i135+nVkdoL9HZTtoXczqFymdjU4EEDXAlfi
Kdlk8Bl2M2X+Q0qMs+I1m/QmvpEfiw3UN2xre2huBW8wRxuIyU53dXJGnOyZM6PgIZidg05HrA8w
32DlOgsWA/pbtVKnuOrowmwPswXtTpl1EbFegcvkEcj7sIwD7BIahGhNedMn8Y1CBSQUgD1ucafI
TuzQCi0zPgOOi3AmB/POTFcFg4AGBmtyUyeASZtASpjhtdZGJIE5FDLGCpx+yFXosDiFDvnSzNjK
b4AkQHe6XX4ocCx8Gu59OA2grz8ht+sF5qVA1Y+TIsqTO/pN7EQmzLwPu+ZTOCXgRqdWjZlTMJNI
yRiIAhWU22sOmKMd9DTtmp3mXMCty0wVIiEDbCh41syaJuajYCu46QYT1FglxJ7tL9+KUPyU2BIN
UAi1dbfGZiD37A51TAyGjOGbbucinwuT22GDYLRmbXUmmgAQtdLOBkZgOIZFYPp6QjREDWZ656KT
DRGenYtQ+KbZSF6zExzxUX5VXxtzeg0gmY0JFIFd725wri5AYomDNhEp3K+MbBHKMfez/WiDImaP
pYXnGTioUjtx3uikFv3IoR8+PlJ6fkM6nV7uDs8xubsbyBu8Ph8LRjs3vlMP5pZ5ewKZyQ0LsTTk
ll2lwj/QsAbyXIOg8wwXfHu7N1y0BENRMTGrrME1TgFWWMdMVfCnJ4gWW1IFtJ4ATbYRb3IGt9gC
DRPrp+FZxISwNODTwmpGJvJC8Hp2KLxCeG+wJS90Pawkc8fRSgepY8KEbDlEyKcxhbMMcZggrxkU
bAU/k2pOsdEcARMneeojh9BQ7uC26EE0AeyFidnR0GXhPWIZjgVAs2Nw/CgsdM84PmQ/xwN1bbgF
pqglPGtgCYErb4X4GG4lZIFG3xXTswjpyKUOCL2xQZ7kGq2rLPF6JmEblnmobFMgg3I9n4yP7OzB
NnRxgPGxA1e0FHs261vFRtszFXYCFGx3AAggfm83vIU2lsBFDyT2rkr3zE1VdqX9AhLkO2gxMz9e
PVVoNabH4LHauZ14nVNB38F7PU93nVNfgJO8bxw0SeM5pg2hibeFAz0NzRxDA6MdDxobNWhWgthm
wqoE8cAxAzwO8nE8ixfxEu3Qk31Q9sku2ACE9aFwRjCO+zCRLESKyOrJwNmA6UKmhwWCsTEtC8sA
sFHsWxW68Ptnc/gt2MmkxolJhg8LsXEBqopNxlaJBRjhW28FC+3h94ONdyGc2+NvhlNP1c24hWZ2
0gt6QnDV1kXA1kTgrrXgweZ3gYm2LBtx6YfhoXY6s4LfGUG/Jfh8SIEFcDaoF6B+mxOM9gxpeq4p
hVtdQzyxTljB0GleUhxqSlM84xyH/c+OQCDg2CAaCilEuJR5t/jZ22yla4RamelkqplF19m/EGaE
yQdtLASfOSQ9BBE+gxMdJ8Q4gbRt506KfcOIcvGwYijtCgLMjHKHyQgh1QLi4x3cajTFmIYz4LhV
fhxQC2lrOxak1a5qLIDvjpdMkaBjDvtnspkn3iHEOmLW2J+P1oyzgoEzh0TYFmbbFb2h2BMGKj+x
XzDnKZVO2QPU3ManGY4zWCtIQgbVxg68OHiiYpQlMICjbrPjTrfhCYUGx3bSrqboOjMuh4/UnoYt
twmxma8PO/V6p6XGBgg0KJbM73tP2WO5WNCdhM/cGYbc8i8qkgMQpYNv6ht8XUVRR7nqd4M6kvIh
wRDYIUI56KaEL2Zckzt/w93AMG+zOxBnbJlhZgLHPgGoxvhE5lTAKbFzM3LZYXDGJnrBybvZNGh/
QMcrNJdvsdWIobRFeyfamvXKBDmCUzA4IY6AcDowBdlu3nfH0nEjO6c0fe8QqNaxuh0SIRXWzzAj
iHLroDeyIvQNcowJYrMt34QOk2p2Qq4e2GzDKuKwA1m/ZWaIu2XvZc/qtHHZv5VN7Ig3zHKy02Do
4BiF0yDeTSF2Kw7h6hlbXgR/f56xf56xfyEUFNaOE4twPYBn2jkdEI2L4fwyw9HAyXtmalLcrxVl
qquHFzaaTwUAPw8vPw8vPw8vPw8vPw8vn8l8P/cRsgjoMjP+KZlyzVZ/UqgCl2WBwdQ3Sg0Qk944
GnzilSbAtWssCoT+qWusH8IWqYKfh7Cfh7CfhzD4XT8PYX/8IWzVi14kqv4lL1pb0cfLFg2er5LM
AH8wkuPyNe8BpAmEL/KddGSJVVY5hvwjQbAC2V3lmkMscTbVEDcGMKMlIo+hINY0Iw7D4tvfo0ao
09PN13cWl03oO1io+LeH2UN4G/2SluIMCBuAaZaOKHosTCB8I7zMAtXX0DBCEVt2Pl6r+1q900Xd
11/3TlfTX9dM+idD/h+a/gIg+Y8cHiCLAjWL5xXQIv/6BDnUPTiS+5YJP6J1iNexmNv9/dv9RF8Q
VC1Q/HCPJ0oT0fQtygQHfJdYaJ3F+xCH2szmy81MjhXeCoRicnvLkSNKCbz8mB8bRz+1D+JJOkj7
8SzfllaJgHaFyhEN6aoGoSVyOp1eU6QKT4hqpuSEUNTszR6/QU2qNzuVqSDU39kFoqOhLdBiM6GY
tTJZ18eIw3VoE/x1T2bvCYA/54+PS0guSANgrJz5FpnnD+QAAMSJJ1BAgDqPe1a2ydnb+y0C37uO
+PTtLaao/UDmD9H/+9q8R2oDcUGF3TBKOFEV0rGf7BV29+d7zMV1jvDJrY1veAcrKji/fV3s8eMo
+qeVWZzt0ygxEj3pZNQqs8cWKR/6bbBGsyCPGrFv0Yjz0JOA3Izk9trL7qB4mVg7gvqXHSpo7tAj
YwUE+GBIebC0XY/kip0jeQWQISQmcC9gcaf3byi1ma6z9oHal9j6mMjXd3JNof6dU/3pThblUqM0
ccooIh+gfisf/XeUWTuDp12iZ/XMn8XzeGosLScjuIhQYglSVIOMAuVmou31C5oDZRGQIaybZnwp
XlUk+UzA+HGA1gVPeELROCieVasfSP/09bglFun7atwLRx14SloPXlrUiR8YHbP5zlKgGX0Fijcx
wVu2jwJ6l9kgqrY4M7kkl3AvEpa5i5ARYjFtVh/89ZiuDXZfjWnh1rc1yG0SgECyHhTkR5CJQipE
studjjouls9DQQxp3GutCW3Rxi9YBSqBhIfB9lC7hI4pZDaRBWyuSRkJMh9jqKiJQY5oQAoz3SNn
BK8pd5QntKiuiAKwgFbmlL3+SS/HechrEYfxs2yBjvGyJC3yBntW8gP6PPz7e34oR+HSYAU3rHyp
RybOv0fuB/VoICtELLq5S/GTpbdZktlH+pml01k5E0t/syJ7Ju8RzZB9d+rSCmRTOge3tbGtZLOS
SI7AM8gRUX7dIIPZmNFuRJTuWT3OlstKfkCuCHOPxC9WUUfitEHeD/igLJ2GIDQbcboZr2VJhpmg
fk0+snqF3pI8Hi5CjkTxR+kM27c33/r4uNu9Z87NKU8AMk6w/6CjIhPfQuzBy4dhNqhQY9FxFvNm
dp99HxD5Rt4aiYLOZb+zLBCLlSO9iOA6SN8QUUTK9l8UL3HRItHJeeRPEkQeAPzXGgT067pseoc7
yQWyMrJnoIOjAEGjULyeB41xKelESnrHk7vMvLu7AMLPvt4hdOL57S1H7x3TkV/vgx97iL/olGuD
5ic54kcg9oFaAJ2eN+lRBomciUozB7hhrArMqbFI8058WLnomrUUF5nNn9by32UtV+VhkbX5TeRh
TRmLC+fpj9sta2r3Whn4abv8VLt/LrW78JD+ZFZ9zVG6AkV8kq5/h6O05nSKC0fpz+J0rrn94sJB
+vO6/dqPYFXAPiUyRDEFjQkL7agUVQDQEbh6+vkb+HutYzG6m2N+afaCiyJv8x2VFFZK3pM9eFvh
VsRmd4cyehp5cC/czENtD0GxD453rwCTdRrUkgGzylFtQIAjEhMTFOr1++RaV5FT1mUQ3hnwvAGf
Hp5LB0zU8bmuyDnFSQ/Nmiuu7OrtLc5nf7HbU3+YyAbLliDwoGBBH++vHXU9a7KoZQ4WD56F2w4l
MvKDZj6y0i1WCzuacMZpfYvjBw4giZts1WutaEW7PasDjW3WJtIDvYa0E2ifUWiFuj3WPGDGRxRZ
2dnewJGflRx1yJCzgkuU8lAwqOA7eBjQQVAIZACzKsOwtb525FZvbuEt/KVuTvph5fenlVvsuwkc
5QCJ7oHXoSHYsT3fI65x/4hzNGrveERBHOckI+LS02t08uScziXaZQSK88jKcYKZrb87rH4ayWKL
gNCwUVMFIznaG+/y9Rqu3ubCZv6Ot6mwGf3qPheBAkUqIrWrEaqpLFZLmhxmBGlscP2RFxZ8edkc
RPL8tHMC9I9G3uaAkA3QafDK8QXFjnhbQRFDY2GFyfomOc1GtrOTuFNddau72SVoSeF+PXtsRF+N
eGEdZx/I3fqIEQPb1t4ioPf1x8s/POZ/WvmFFWuTQi5EDdoDHJZg1kkmmty/sGYyYQeGWfzMUYEJ
3hVUaLJK9NQUXFvYsrJxdoIP7dC8aYBy/wFi0B4Ri2EnUcDUI3oh0fRmtmqC4jTSD5Z/8/XAV+bF
WJ5/R5Xnwhnzkp2f0Dp2Xjtg/9hq/DIxxiIEX1Zj2EoVLrBt0UUMajgTaFkUxDYUIVSO3DLJAF8k
fUFc1d4QB51sOZ5Q7BcQEZJ3/P9+AtbNXU2eSvi0NcEo0dDGIoRgeKZeTW5gC9HgdEEc74MnPMry
PlZWV2Kz8IX0GAvbwJUzF/MhbgJaZcLgHw3yWCEAzKLF3/bsmd4EEzr0O2uC2j2xxeOcmphfL9ba
vjMWavzPv+8Mpkk+ecr/6L5bE9+Fwu1+c/FdKN2/pvgu1PXvJb4r1hF0dL+ShX/IOq4p4Gsk65Og
/WkU8A8B83QdiSgNzKdAflxo4DzhhEZRB9l5CdGe1DgFgHsQbHyArqMXuCh30HcmeilYkmqlc0Hg
mcL4e8X2y8UX2jmdWxHkLSP6azNaHWJ0FM3ohZ2s/RXZ65hZkpuj2J6V8xtophoBNoU6z4uCRqiX
bX0JwMBTEcaxgcMMmNFtpuGBqSG5vek/oSTdPhzATkZF8yPGXfSOvuWR/gVDFrpyClOiFx7/nDaj
w1qNYgTsI5t3Y+CHBOgiQZKGBVpjS3QTnH8yO7ZATEfxIro/RDjQosmbovnM/OgKL3ytbIG7uTI5
C60/VeBLAbUvMH3ADYH2PRDg4bEtYHomuJXsVx6qf/+Nv3bTsN4adBvjGY08/ncWi3Vhj+gtl2xm
IwrCegO+GfjLCk8zr4l14rBORfZp3yqC174/whN7D/CDcSi8RQsYivhZmX+JZAZShpaI5KBO0G1I
R7R3sSw7ILfY7yj3R0cS2sI1dAz01waLAX+F3ikwyjnfq/dBVQEDNQKP5usp+1/s0y/itLBPWSBk
XZFAnHickiryEpBNRW9uA7h6cA0bkps2e4LJSGblm2/fHibzQaJArivh9Dw/vwHBBjY8Jm/nDy+C
1Jc0hDBk5trargr+wi79Jwn+D2GjPmukhVGtaj/vywyreHXnWaSCPdiiMfcttm83t+ghQi8RGsiv
Tn+E9b19eangmJ0/7u8BPfD+rgP7KcF52N8wDw/9tDvv4+MDvYQXl35wSMeyxfVEwvYzvaBFL0KL
DuiXEc9AgxvL18beBcRjZEXnrd7dwqL/te5uXWktbP1PpbWqtBZuyR+mtFY9hcUZ8zf1FH7oaBuM
h94wBFG6Bic+uVe+r4L8a4QthJUCmxq2dAEFD6i7mXjPqs2T1FvR0T+EnAWn8f9ccnG7kci1agyu
JCfUhLeR14FKodcgYGlf5BDtp73QO1ks1GYCsjE7n4GRKguAGpUTAv7ix2EA0H6V5Q3l+PKU9eJL
GVa0z6faUbSkARFgz6+N+IcOwy8jlheuXBYnieI3UJxAIunRh4uSnJCWG4lMe8QHWzT2uiVgQO6e
WVGCdwBt3VrF2zXK/3cO3achLBw6kBvLoLnCEHCwZir6JrBYoxyDs0sJg4VhfYMB6oTO8K4uHylq
Ib72AUTmFX01goXXlI1dk4QVRrBnp+O3854BIh5tYPq18FB2d15MziuXXJv3pdvx28/7Fcn8q7te
+BNN2bUDx+GuBbuCJ4e6sIoi9oVQR4WygsqZsV8YMAKQfHoymAf08THXMCPnHNUEkYkCicnFkjDv
V0HYH1EOFCl93H89Uz/WdZ/EY2HaR73nODHHMO9hrV+YhwmvDG4nQhrMpX00nZ4Cj6gkJway+CoD
WIjBNjqHmp1DWGO3694yT4ANfWDxGIpG9Pv7j8vH1yNdFWS25p8Uzm8vyKtLurCkf9CSrqlJxlr2
eaL+eDW5tlsXej0LEmlISshgRvannfu13Kx8+LK2+R/78CvRxBe7/Fof8Uko41FSeH+AScJuabCB
BcCUAJiEJvv4oSU71gUf0fRQoKSqA+QY8DUA91WSA8AZWMXTG8s4PFlf3/Hanl5W/v5xe1pYcSKW
IPK/hROxYo2uk/dpxX4Da7QqJAsdm82RqpU1ExKeAkosQCEvvCVYgIYy6FtmEzjybTRx5ncUFNFN
CIAktn9ALaKDWsYLevPpimeyOqalNv0zjGmhX3/LzcToKYP34vR9LzdXssXXopzqKAjbxa//5/+C
NrR+TqPn/L9IV78/d/9VfPzXpX1uQfEavTZ/AepLQcb6/u/cl7t38FWHxWeuy+tffCe7FI2/yaCz
5HVJ1QzUzzMH7zvZpaj9jRcEWTGg5RQdP2Bq/pvtUtT/BiZLUTZ4Xhc0HVn0X+guJf5vqqbzEuPw
0XTQff8jbJd4+0LHC7oiiQoYZRQwm6mSuKQWa7RJr/hR80nb9ci7xIlCu7xG5cSAoIPU8Ycyq28E
ubZAHJvuUl5EUqboPF6qvlVZv/HV3q0a8K4qSOk4SoJi3BrcWIUYAAlLG4H4EBlmZxjnCOXEifHg
V8+FX9JgzMBEFnsToB/TTn3o2xqOktweej66nbSoPXJNZWutBCgI7U2vpNce5NOkHlLbz9pTHQEQ
pI2/BbIxm4kvNiSVu/E+b3MDtJJKTSWpvvcH1Qy1GkRgvjGCxHY4Snm4rVpJNkO52OVp5Khcc1IT
DdiSoQAux2re5BoG34uyWcoJyt4LAWCSXfOuSPO3qR+tJNZD0kSDXXH9RzWqg52mgHwM5pc4SY9q
gtviyjT15Ar9EFr8TVWNzlSl2tbC/IObwdZTFN1jXWenbspyavAN8RXjVYl2shJsovB+5Kr+W8wr
FdVaRIM7ZY5JOQQiTScMs28nRpQdlNxtDtL1vB/J2FYDGQTtRgefDi2buKLlnJdgE50f1RRwgymc
Ax7UuqkkZaY0hlupEcBO2TXHPBrOoDQ/SjKowkWQIwvFPjE0BJSL/GmuBeBolaNnJAHgxvl8rxR+
ToW6BrszV5SWnoi8zQ1+7Mxadg7j0kqT1On1GiGq+Sz76V6qswNnALGpDjuiceWl7uKbYKpDygVc
YastWKxlTnvlRv/Eaao3ajognSq8WU+lmkjtVDlcKmdmb0gG8phZw22xV0gn6DyZ1cJtsvSQxiMV
pLI75bV04fSIuyS1EZDcD3gwyBu5I3bzPScHWzkpLlU9V8Bar16idOSpMkrCB+eXIukmdXB7zdBo
I03+faQLaMqQwsAuokjaiNPgdXE8W+kYAtElBWvDVIPFOlZG0JsH6ExQm1Nd+x+VIO3VrnzIkxxA
NoU8kFFJjlFUiTtJDm2x1zTbmJrJ5nxlpHFl7KMaB5XIQGdYq3lhVgPtceoOgtLUNsenaB+bBflk
6MOzHLWzXaUaR4Qixriq8DEpMEeiHkwkicCBzIXKLunqxzo17ngu3WtpONlhxdfYguJ4kPNsk84K
kHq6+GnohMT06wpwm1J5n3QJdqNYHIZy0Cgng7M5SKMXKe72QqHBzGoqmj4k3jXifSr3CAtEMrAu
44CjWQfusEweBJHIY7Hl4iqjTaNOjhwWQPcDXTlYmtKehHr6OggRuKSjGjTQLaeYbdxthTq6U40A
IJgDarZAa1gPYWhqgYo/i8dXI092fds1JPQV3i4bjop15mkjct3cWFEhEl/yXnTEBkVbVZcCvS2S
MlxLcY1oRCwDqPxtkFphegT3O5obsEHC9pz7nG0Y32KhGiEK8Wsw7PpOMkwpqk+h3AJYKBaBPyjX
QHjvpwxMgLEWXCSxL10pEaqdyqkNVYwys2qwFNgiH4RgHAROmt/331K1HOxJ8IXHwagvSjftpmDy
qTx2FSirAuVQtgZQt0Ylfy26ICJd3qnmkEnxRuZGACihzH9ENAWM2AbA87TiKM3jPpkDrxL00ZWb
KvF6IbcgCOVpMLjtVPbbJjXeZq2/jePhPs0UWmchyuhH7j0CJY4VZbxv8YF/DFTAT82iJ/fTtimi
hKjKBEJLNabFpEu4UMG5TZvwZFKGwWkKKduLk0Q1TgdQaYBuiAKBIq4/hXp3iIsEuoAPUrcbwLwe
BMO2U3SvSTjRLI1cdWeD33UZ91iprQgOyp5/j3VJJ7oO/VWKevyS5GLm8XnRE2EcTX2uRzBY5rnT
ZShYabR8MONmVGypQgatzy+Klj4l9U0xIYc2cCIJ4g5yJKdW2wcDmZN0uvWBr1jU0N+d0Lf3kyo2
ey4QvXyYrbnLvXAaGp5okt4QNBTNZFBkoFBGogL7kGl0EObylU+gPqdETfaJGh458KnRPm0bwnch
ONnTFiVQWnAcsmcxydGqUXRAbEqmQzrJ6nPflW9R0DZOLYQSlVvFrQ3BDQvOHlreLHzQ/JTNQNpQ
9YYAGSUhOnBRdD8rEZDU+sxLuGQTKVC+Sl2aPddgffyQ6FP7Pmn6aFZBulV93d+IKiCRxmCOKRIL
NOlzK+dhY6puH7X6Xa3CGnT+Vk2GN16o6ByghVQBKqGvh/sy4N/rJr0TNH+2CrlW7LCGMBVKmtlq
OCKvFOadGfV+Yk+tbxt5CdLORhJINVadG4ZGZEt1h7qMbriRe/5pjGa70PKQGkX9nPBcS3MBCmCQ
EtVuuDTZGwYsUD8PT5HmlyXRGkFwqiZSCd/qEHTdr+2pnhU75rrJyhuVd8Wcmx/HeX7QVTCbSkML
z6LMYK84cbTyVindUSl6GuZj7KVFGL9EcdDb8szleKMWAuJp9FEo5ScFDdWoe+FDKdvM05C4XCh3
D5EsTvfKNBVPk5FnZz5RLGPqNbNWjkpgT4pSEcUYadnzF4mTH7I8aW5jvh/orD3kpdJuCr+S7bCV
0Ts3gAuuKKBkuURrLSUFRV4z+N+MRtOJVpYyCfghM+UqtBuj8EaeLwBm9T40qrTzBR2cDZxSmf2k
PMex4fS5pmwygePBao+mx0mFLdNufK1z2qGXHuSgAFZjze2lQMxJIFa5NwhtTqVKAL5oA2uZJmW7
kXTAmwEyeUxC6hfBsc1jLzT4TTcifZyhA1IUEqLkldtCx4s8ULQjgF1qxS6LBxJHIDRPlXstqnY4
XZJcTGlWGcQfGsOefKGx0x7wrY1euiDjvs0MGRlYRsldzQH5f+x92XLdOpLtr3T0O05gJvHQ/UDu
QVuzJcuy/MLwIHMAB5Dg/PV3bdfpamtb17o+zzeiKuKcssoQiERi5cqVmS6Zp5seE7Sz/ngfdbpx
FbpfL5iN3eptUQR4M5tLOpDtnEK/pXEZDEZdZMN9ysWnBWpNs8x4W7vDlNNdLuWDLzGclmHO7Vqg
E9pSRLpYwPKNQTSYcltm7JrZAe/8hMnoZFPoLq4kf+Ye3Tr5ZU0xKMVgCMYwRsqi5Z+6Tev8a8nd
xerRblIPVTxinKBLcRGCahOQdF8lw1mSu/Om5fsy9DFg127Q+pz0fbhnpsOR1wRJ9SVFWzG53tla
X4tmbCJbTe0+ndeHhmmK32RSsciG4awdpg8YeM83YJExvWbRNwPGhTtFv6SBvmAU75lf1u/jOF0d
J4HtFGYfJjXquVh6EDm/gVED8uVoabmSSLdmNzUo6qrk2eiTq3zovnT+jtDp3knMhvHJxon7pimf
Rpc+1g3buz7cjaY7rKS8rFJyCFp63apqM5Oi2zRFyTfzNGPYFc13s0dVW9Ut3xsbflQlnir4Bqvb
pyboniVNLtQEEiZpMHul3E982B+n5GWWRyp3e6umb+NUbXONMShyfFrbM0PTPQTcQPPdTlTmUthr
s06fxoVf+vSSyrtUr++a2VwMpYql9LsQsocu6y41RZo+GW2UMTiyZu4uOglss6TD1WBR8gmsa2db
xZ0JgZlc/YW3/Ex7snFoI44ZyTFNW7UxocW+avw1C9XfawvDBpqWl4tGO/DVXLVtc9OI7t1I1A7+
40pr/IANb9VcbdfuTniCqSvVPMa8vCnzBY1UW35F82XTd1xsJoLHpMU4KAmHczDL0zzSXaLLxzwv
rySAqvLsAsL2D7nMHlwtkelN8xSjhtGimOHRyofbhtGnPFXlZmzEgCdhOFsGcRMsX0fMAgsLqBJm
v2zqkETdjBq+2nzoNcBL2w/nS0d3MxfoxijIu1Gwh9Z9DGZ9OWvzFZaUb6re3vEU+vVRZ5hwV5bp
dsqmL3W2mm3o7I6XUl7VixP72lVn68yvi4LeThrtmD2GHHdeI6EyTGhcHzzrXOVRNywfcoJege2a
xSGesfRolqN5moGVCjxltCaXZY1eN/ODCPTeEZvBi+Y+1nK8Q6XdZqH+pkVVbsqHC4s3MCMzih5H
PAHDjCaJmPrJtH4axxtTuusl7a4ECe/NgJaEnfgokz5icHt4M7ouHrh7GNYvVn8uFHlexUVO1C3V
W92mzdHtvVsWdebX4appB/Gua4pvc5NfNVR9qJhSsZLL1kpM9MNvlyXkWk1okRz251A8b5fcfTes
eTenGKzjPvIieM6EP6uK+iLN6XydMhVlU3Lj2sBGfhTneLQRra0R73O0vi/w3znZ5Ww4sDyI8lV/
q1vUF2e+OZBG8HgqA0zXnfxV6cg+5+s2bbOzrus+2ZA8dk7HdinmnaK93YYdx+wmPA1lNR3IlF6r
DpB0JXA2AmF6lPuJxUVm0X2yxkgE2qWxncYwUpn7Too+cjzpcEz0zpIQTeMZvHkejGi520/iwKaw
w782sSjD94nLnlxlAbbG4TJl/Nq17YdxLat4FvV07iqN2tJFfZDVivpaO64bIYovvZP3kDo1+7q3
nzMOLIlxtO0eyPRhHJcg4kl7INXio4F0H8ekfapsjelFnqSxz+YqDqbia4WgNe7WGVMamybYrUM4
RHmov6RTc0d9jYbMQ3jbFQV6+SbWRUvjbzgdrtZUX1tJUZ5RMB2tXYsb5Ve1TRKho8IbH9k2fSIa
bgCFwtVZEGbTvsBE3U3j53VPwwVyi7Hx0eQqqK0MBv0ZXdTnpafIMS558shY+j5rUVOO+Hg+/m3D
jYUnTvGAkTPeZTscDkoTiEoiyhM0ExgsxorL4aJMgOBJl74riz6eJ35Xh1DZanTOzL2LSjVtTdM+
i4Ddlt26S8qGxUuQlGBAUut23ZTUV0HOEUy0BYYohC3ZzOPS7zLdYFRGk6PmfZTZFp90hn84LBzT
24sUaGVu5ts+seBs9Jhc5g2KLzDmnPALOdT1zlWujQozQQcSOHbgtgBSatvyUxLO1UGT3CNE+5oS
3G1a7BZMlc9t8LEh4SVycDvj+blW1Xf0EojEUn3KEhqeNUtj4aeLKYhmPn6q8ulDUtQHIjVC91Sc
rx5P22pkVFJxyUeY+VzzC0DTMtLwVZuuymPrxsgReakVPFzAmvcDc9Rsl1LBxieSHfC0VCRA5MEw
nbFVHFC4CXdBzfLPrJzRz9aOaLuK2Hqf9uBg5myY4mx0WXLIizKotnQdMdE4XDGUDLcP3iO5KNLk
avECbWHbFXPuS9IB1/EPQ5J9GYzdsJldjEF9LWGJoc8+pzC1OiDv89AHG+bsNilcXHb1Lqs7zJJf
2VZlPWbeLwlYGDzLRdXIyCYW9cMJOsDIAVNN0jPNML2+G9KoM+g5ywhGOTY5BHuqvmBMXBeAahWv
z7spf5YG1elyPDc5NH9VdiHbL6VOHmYf3o7TGEuudkPIz4NuiMahjP0giygf/afE5LEvqy+dna7b
Mrsol6c0GOKmXt4Jmd7Mi/1IanfpbHumANp0o+LK5OcqpO/CpohFvkS+I9mmJtOlbIpbUVkwScNt
Oj62c3FXuLCJ5LpuVeg+glWQhwCQGICx8XhiiQRFoAW6+qY925XFkl+SDPA0aa+HhGNKYrlcJfN4
U3LzDtdyk2n/XqYYpbySZwnctwp0F85atMjxzUVe53d25uZ6nAv9oR06uh2adePXBh0TSjTMJ91T
OWJiVoIOD7xhl5CSBxH0FArVPuai8MXD6FPQWe00n/ssf5cIl20VxTxfW7fX/cghrxrW+7UMTDwN
UFXN5LGv2U06J0HMUXUQDatEQ4Ou/ZjaZUkjzu6I8ZhC0pUfeNNG/dqCgigd4PtgdnbkkU0ZRAlp
9t3brjkkdDJXtXELqJxCDLvChmddbm81B6EYhQh2h51vwg8yXR+4geccbbVcJGtwEGl2BWIIrdir
TONhEDRFlFjke04BcrgrLAYKpOkhWzMEiDK4T+v5vsjLj2MLSP2Dw/4j6v4q/9o1HvMJT0l68P//
5vv/+8Y91/d99/zcX312pz95XO/fP4rUwN/rbz73n1/8CyK3vF/eDc/dcvfsh7L/kVRAkuH4k/+v
f/gfzz/+lveLe/6v/wR7UvfHvy3Nm/olOQ+i/Td0fv5l+fzLz/9N5qu/QO0zYZiUoQnwj/9D5pu/
8D/SwBjKNf6IH6fN/03mC/EXwEtIDQ0xAvnI1/+Hb4Y++6//ZMgNGGMwm16pf/3pn1D5L3n8gIPp
Y0JLIWgoQeTrU83EIiqfdSui6hHvmun9PGzDmuS3AUu7+6DT8+1P3+Xv5M7PzQ6Pmbf/Td8GXFM0
/VGYR48tCAW19ctUucITbfWYIcydy2LTMYm2IJx8Gesu2f1+pdMkRSAYxt0bJSjYGamNCE6yW1SG
ZRH2PZC0W3jKtqUDN0LvnREEjxKi4LGu4yzgnLEtXkRarIDRFbVdyXZVp/ESQHSZ9TZnccKK9GzR
vUAPLjb5b8LLOW4qssJT1w0NLkst3HVAEh4nQF75xjfK3mP4pyK7MpxFvyGDLsWlmfOyPWSlmco4
Y24w24ZUrPk6s64GimumIN3rYNU4EU7npj2rcw+KoS6Yx6wPaxPM/ZEhCDhfhZW8RqRf+dsGKB9N
SohbkAR36fx1cLm/6PLVBZ+rAl3GrsI1DW5TlSdXDmmSryXIVQyIVqyaIsW9W+ZNEpgVLS3wzPte
RauxZXNTFjS5atbZCgPkZ30YZT3CpWWjk06BMp0Y3tZLVQWdiIkX5bRhGdGYSb3OANZnR/P+mqYj
K59qggqkuJtIVbQX8zKU7WamyCthdEOyVOwihFrJYQrF3IRg2yQGueoSfIX2atnQAmEzxhiwsJYY
vtBUtnBRn4c2h6hncM30sc2Kqb1SKanr9+HULBNYiEap0URFS0f6IZhm6xcQiGL26GeSJ8IgqJkQ
OPc7Q1UD6kPPpO76aEmIyAQ8bTsZsbXUd6s8LyqSueCm71td+Xc5qdqg3Dgk2gb0UJuSCmmFSsrF
9XGTqWC9DfqW1RDTwpEH1c06BAO9S3zdVo9pYYoVo9BcxsF0rED1n8uaNGBLTB8uyztsgBu2cYUf
VB3bSvqujZXLmhJpMZopY/CwqKW9C5CIqW6rnMibpFfE7zzLR8Tocu0e23SBEbWjX6qd61BbsME5
6hpE9WAU6Jouw7QuvIp2s0LcV52NtlvCeAa7l+6moOq+roXz67Z3QzHuV+pE+mHoqgZJBvxtFGHE
AnI9vSEzRSuikSdVDWZ0NM2G12j5ELUBkC3AigkgnK+nHhiApKHZJ0blZ2Lya7XBuzoi11KBPg7s
CJCLhB0+WA3mTXybmJrc+eQr1VwzXYbishzntrzIlzETAH90Abyjcs3wione+7OkbY8/Ws6iiDhu
Bb/WxFLA1TmbtNrKUCV8A3LWQtcF3ruJcvAo7pk2pbRnIGOX9MLrIMX8AM66L34YVBlZlc+HHPEK
PXcEzOYRh4OxX887JAx6DJXorO9YFCZmHcZdMvdEV7tGzUrHvR2rca8wdDPd9Enm2N57ukDDNbh6
jkS2uDO+eI1JbtrZapPkCnAh45kCVeJIjXoG1XrUWowDRo51harPQhZqzPrsa6QJXT4Z9CQivTW3
1jjjzxzItPeWpTy9SnCRw71q+cDu01nCfLekLGXxoWmSWZ+JfnZIrQpZq7Z4mmtCShI7A9r7Sod1
gpKPeSX52eIRI28GyRv8LjqnOhZFRtxljYA/OxAelu0eUUf2rRZSr3G2qopHurTIb3GTpcdIHJBr
buh6n7NyzHZKOzJFbVi3F3adwxkYeFIoi6gGNW44HoRqY1k+zPewyinYLJnK5APYevBMEevLFGhH
zgbO+okHIaJO9FYysljBxXLJ7pKMrSEwaDgvzaesBlnEnxh4XQO7nArcZp9uKpfXHXJNjHJwYU2/
hsP0LW3r2rdhPMokafyXsVVJLlANvoxETt9mnvmqffj/+KhfDt+ASo7FYP93fHT1+dvn9LP/+rl7
CZLwf/oXSFL0LxkwroOAUoY3+zhQ/F+KBwkkFAZCBpJxRvGKAzH8j+KBsb/ws4BDgZEU78VRePc3
TCJc/aWpYrhnQahDrbj4E5x0xEH/C1uAkYDS+PFX0Bgurulp3VzokiFkWYZqiqycD2uIuyFxI98Q
7p6Isxj+fmxG4pfW3Bz3/BIcAcVQNvuijkfVXmS0fRiH8XFQ87YBxRV1Eo/YT6fwCho73RaWAhAz
Et8bPBYLjvDwJ2nWLKolKVIkRXuj6Q18U7I3wUSiP1wF7RyBwTTlKK1D20wA4J9XKWxaTUuxYDoR
zZCqp57vpRfyDWSJs35xRJKzwAgqVGgwtICyEwVyQWxYAkV5vJuzjNeui/oq3VmZXyISfz8Xxddh
Lrs3tvYSP4dMcm4kh+UGCKOlkCf4eVnTtJ88wQQ2IB5wT7rfBW4hW0X4cglc6N6wkJfw+bieEEZi
JUE5QoPjZfj5UwbLQpNQt31MRPAxSBo0Z3MLOGV0PXljpV9MgwtJoe9BWSRkSDQ42VmydA0vihnJ
OZXN58sq0fPQDeU/WIUrhrW04YKx46H+ZICjnQqdh0MfZ22GJHWxtAkmFJnWz28s9MvV4kJx3GGq
cViKn1p6Ic2YrpkBmV4CtoGotnszgtEI4fR3jjT8u+/76uz3hv/KaSHU4UYDDMIZnQY7NEj02gwA
bz2X9VZLQHwkJsiubp15wxBPjwuhIC5YGDLFAQfMqfWjG44eplaIuJjSYt80oTgkwKZvrHLyFWF8
8FCwdQoPSOkPhdnPx9UpmzXhuIIAWZI7pdBrIUnHSwc6fK7pwViTvnFsJ/fruKDEtQ5kgOA0FObE
I6qV1m6eXRnTYbkQmVE4NROcl45jQJ/NyjcO7LXluFYa1ojLpU+vc+snGbYDK2OO2cd+S8O6zqMx
A/wcy5GweJAlGN7fG8nJyWGLXKPfDeLikEsBfuDlFRC1LjyCGQt6W5ODk+betsr/8cY4PmAAIgJR
t/nl4DKWtl555BWCefKHlFbyACBbbLOkBSc6ie6Nc3ttU0f3pAN4KooH+uWmZHh0+hUapuLS57sh
cMi9mpT8g12Fx0Wo0QKmfyJjrwXSbI6FRTzbpkQSlJSbpuPoBdFXPkZGhG3/+KjwjsEUcV7qCDte
7iqQZFhxpW28JhUI0FBilhtz8589yjAIHBFABv5zRAM/qid/8olmacpRLRriJJfrTT/6oybJN7vf
7+XENx1XCSQABwJcxkxwSo702vg8XBeMOe0y8JX4x62HPASxmHirAclrS6kA7hdQjcHWTz5bz1ka
rFNQxvNaomvmIOd7z8wUGb4UYNX+DStfATSvLYUvd5S4hlzQ0ws8rGC43Wqg9Nfpezck88WY8yFy
y/RWP6dfLRxZSQbeDG8KbO8UqyWU9fmQZhXexxSZvVEPmPCYN8E/2BB8u8IrosRxWy9NLhNNMPVg
6WNdEH+1Erqyaz60SXpNQRef//7rvbYnc3zs8dxLiYv1crGpqNuwC5Aop8hrRbhd4xVt0vDwx6uE
mmkBDbOW0Dac3NoK4gO14IoivHXdtvDrk1zK4A3zfmUraP8mFFA0LF2elonkIyuyhGERMtTlFuGf
vEmheb36/VZeMbcXq5ycDnepzeuqq+I8mbKz0JUiWvt22JZ8Cu7/dCkJEMF5CNoSFnda2KgmMi/t
KGysJg52EE+h3ViuiscyHMgbJ/TrtsBSw8FxCp0JOlacnJCx1vJJUhuHqpAXNgjqyx6k5mfEEvKP
nZ3U8vg2cUAUrHXyBaeEE+QFsVQDv7pV3UIiy5l/Y5Wj4f4UvsHZSa0E/DZU64jkxEkEUhfBVIZ1
gLR66tLxig9N8xHp07C/GJF5hB6OkzJ8wwJ/XRNBiEbEqAD/EEGeVKJOCK741KQQLjLkDhNLuw2x
Sm1KD9pTCtBHvzcQdjyVl5tUR0/EdGCg/5enfZQbnA7LmhZK78EkPg6EMyCTjYPMvjdL+IEg12X3
oIqH7sjh+WW7FI4+gf/1H3sWjjpOigGacVfzxEfaZMONHEwF7TAU6hguDG+r9+AvycUqRfrp97/9
ryaHggaA5WPoS5EVOflaXeFTJMTwHE1r5eqoXMELIihYky+kTCD3+fPVNGJslEnA3f2rgv+nJ9Z3
pZs7B5w3FUG/7Cqr+EMH9X2H1K9Rf6fFXhS0/JzzeMUSGJU0DJCNQBuuU9jAk7zIhwrvH9qoH0uk
Mwij67G0KaI4yOOjTMxvefLjk3piCwwFIpiuABQGmxcvPTmFUiojViPba6CLG/TzstIqtjTb5K0D
nyan+99/0df2iNuLZAkAC0Us93LBgUpk71s8h1A/kGhIxSNSHVdtmSexLSEH+v1qr1gLPiaYoiCU
JoA3fLmaKEcRkE5WcYpYJY9I7917srT2UMhc3Pz5WsfnEOz6j1TZyVqhU920HFWbKvTzFrIKclGN
KEIpK7Dkv1/qlVMLQn6MhHmIUp4fDZZ+Mss6q1MdIlUAFYTD3OfWBg8cCRGIbkO2RQhZbEskl994
w349uRCsmgZxggt4vHsvv2UTotQhzynugvb+Cvw8RmfTiR1MXkBeiaTm7k83GZojtsBODdKep36R
cAIFUwiINkzztA/HJi+iIe+GyzKb6HmR2PmWcOhwfr/qrxaD3CvlUiFNiH9QJxjUy0U2ASSgSEKt
5X5t8ZC1Fqpj6G/fMs4QH+zl3YP/EmhwAIiD3OHpBxWFCSA2QDengtcQkq6LrG5b00F8JOq1/lBC
dn5vPWRxUb4MQ/OGa/vVhkA3wF4pNntkiU42WuZ4C3MHnX3Qdf1Vc1T2txLMZQQpZXFNVFm8T1Sl
3sL4v+AtCUJKhwr3H2Vr8DwvrciO7bLUkIcioVCZwxym5aUR2VvdjV5bBT5UCsR7nAanbm0dV77Q
Nkd8Xim3CSykfSYNhzcs9BdbAfGFi3D8gkYxvKUv99L3czcyBezIuiXbHgFZxJYex5VN6z9ZCpzK
jww15T/6X/1048t16PpKQVbMq0mfcd1jwAZdIEMqyLz//Q145dsBYCm8QlLCvfxShsvyEDoxyOhm
R4KoovA2KOYpmz/klH/QhpyDJIL5g/M6hSET90NR1SsCIz+5FJqbrPykQ0j137jRvxj68ZRAnSDO
g4ABKOvlKaVk7pAaV1VsWp67yIfJSOLQmQ7qHEYOc0O43/V8cW9csFe/I/yeRn9p6Bl+tL3/6cis
KFSha+gHOmXa8y4hxWdlBZSX/+C4gIeOQZ80MMST7XVr0QV6qmIEIAMKFBzkh+ijUrs3zIId/fsL
d4XvKCjDZQpCJEt+2U9gUVy44ryg4UvDZauz9H2Zod6qUuWhoeLM5SBv6glSujYc9oGp+RuX4LUv
+tNvcFpMasrZB4NmCAgHosc4HHT9OMhV3f35F/15mZOHTvt8XpCKhYRfzPNVZcIHUTXjG5TU63s5
uo9Awzh/NBD6yTr4OCKtnxyx1pLabhfSFHODKmLoG8f2mvWDfNBQi8P8wau8NA/U2o52aHkVq6LV
0SRnducln8BKAfHJqAna5JJl9VtBxqvbg4IHThFoD4zzy2WXQTWGNlhWrnk9IPlbrI9lCs3074/q
NQ+MymIERqDqmRQnUaEeFwLGEvgugZYocs0id0vQg2aRk0jenBX1ywU46rNwkY8MOgLrE+jK80GO
k8KeiJv6aG0yl0Pc2KF05veb+vXbYR2ASATxAiz6LxG8cGyQDRyWWEOLfo2jTPdq7vI38Nyv3w6R
u2aGwidCanUaSQXNLB2X6QhLWIYI8dqyGbMAFc6sqd7Y0dHFvnQdgFQc1ocMIlhEefLl0I1qJBqh
ZJxNVbIrGtLuXbdUN5lmzZmtK/8GP8WO5vViwQDRO4RqDAjuSPGdEBOFcmrhZICCuYAi+QZlCqr5
XCL87xBbma5/lylHH+ugN83WuqDkH4JiGYIDMAMKiX9/nL9852M9PegYdMdSQFunXqureZG5ZpxR
CdWSXR7Qak9BZrzLRPAWooSZnGwc1fxUInJE+hvvqjwFzQm0Ckmf5EFcNjWBp1xqMhqUfkjpP9bC
0aLc2HBqB2jbJUpxpxiR77redGMW9nuJp6OIS9Cw71vUweSfi8V39SavUgjaIZJV1yUirTuFzKI6
tzOdfdS5ic3bpQtQSVHYXl/MbWXQq6gTekY57dymD6gHCn5kR/KpB/+5Au6JLUeNG4rvUNXLUbdZ
6ZriaMzMh+k6b0D33aGoXvYFagHnJPlQ0dKc+SqTs0Vpps2TL9Kgrr/a4pUKJxfRNchROc9Rv4nq
lpwFTnxJ+FIFS7xAulS/WzJLArSyTgkr0RIt7CowcKYLfHXR2BRGMPRMF100lakQVz4vEoJ2adpn
mACGCXHBZTXaBLW+xnTVjGkQStVrGofFOqACRJFkPg9UWCZxUYtl/irCFKXC0Zq1E4RU9TzmaMLm
pxkNE+laFY9iFplElWW+JPouGBtjUN3b1eq2GSYT7NpFC3/occA87pfGsK12Ei3lo1SianwzNaZo
93IZtLm2kD9DaezH2V0mtm2Xm2ntSvJA0or7iwR9D8b3ELYLlDvkjJ6PaVZjxCAKIOvnlifLc9EM
BNXjw4RuAWGW6+C8DUS5Xmlpi+7Au3oaDmnaJN02L0AEfzRJiw4OcIMa+sY0Sb9JgKrwWIKEogmo
6FCDfCGmGQVJG5CBWf5IZAaVNpRm0HeNKHpevtaLQE4/EizJik+4bTbZJK2qk/skKUN9zpQLg523
fOZP1czyYivqutOf5y5DAW80urxCMdfS8zbd2tqHGJ+YdTO9Q/OQIYGEDAVGN7Xl7bSt1pZiP1Nt
vnfc8OeuKVEcRANdpWfoPJFhflnrgmw72SCRu7Sh5MYjILXHOtp8fi+GLmExRoRAdsSXUXXPbZ7Q
JyEyH0Slxu8Wrdyh7cTa5nW762w9XVJU4qGyiU90fezI2KIfV5cPEEwlU9DHaLiqWcQ6m3/kHcfw
QAbxp4w85PztZgDJOKDMIG3SbSlrCttebSA2GZ3FVzZWUCkpg5K92CA9lkW1mYsQdtgUN74v2FfK
vc03zbisYj9ZMr83SR12B2gPJ7/N0JdjjjPpGxlb6Kj0pipdq3a1o/w5hTqu2IQpD6DiQyCuIs/W
edolk+2fgqIS8ipdQiy8rFqjmAA2G0Z1SpZm29mGvXeThFAQLfUN5iY6hZiry6yz52Gy0GUnpzr9
OjUIU7a84gLSd6b7T8FaqP4hBxjGENuUTIh4IbzrdiCA23sPnexyFdgUPSPaKUNLiRFlFpAkdiNK
o65dQxO/gzpYLVFZhRlFNfNYJVeZS0IRp0kf+vOiHVIZp3kh3q+WrNkjeurUOIyiKJaoymvk14ue
yQc4/uzRmTm5g+/m9lgjrIsHFDPUcDdoXILRcvCZ3zsq+yc1Vt18AdKgeDKjz6uLhULhHyW+1egO
XADfbyg6HTyjaIc9ZBDQ6wgZrB7C2ZSPZA8SvU3jaU4a/Wlsxpy+m1Ey6x8rt9A72pH+hq0M5NFE
jFwv4IfqmxH9FEoUOjnTnKmks2sMLqi9d/1oy6OmOPw+LonB2NEe5f97Uww8v3QZav9IRlW6d2jm
galzw5g+i4kxFw2hN9OhMi3aNKB01xFUD0GKvmN5WxSXKLsz7FxOVD3qjHodEUj7PqI6uV1C4P2M
tLjsc5ifLykNL9iyVOulG7K63njVWAKdbCqaGMJplJJArJuhwHJqvLitEpKxjW19NUbUrjLcVuE0
DV8SpPPbK181QR+JIRvFFr4kQNu6oEKprifF+g4NJbrpU0c9/RTqJLUPkDxZdlF6ouXZIjO4/DZV
wsdmYD2P2YAi9z18ych3VegdT6HTXTGUMyX5omIv5ir9WLLZfnFjyx912YQJpk+SCmIIUTL4hhxv
QLedh2lswceItL1LSOmr96UVnXlEGVWe7oMS1zWaG4Qi6GQi+J3gK5Uxh/q4uGCJEW2EqKjqYgrN
b7EJWtVh/h8KnJJNjYLB+iZFYX35qOsS5czWlOF6GaSQjT1kvQPHOzmHV9JmYwm1I9KEIQyx6PrY
ZGheEfVjQegena778ImUQ6bjoh+Hcyhn5+kgVxze1oQ59JyQ5dgkMqZZ7FldzWvzvUO2f0HMNFaf
pywInlujw+7rbCcGAdQIKcE2J41lEeTGLUACSvNQq03nY6uUISmpeQdvBRVtU4l0Pne4oyJG7WoB
Oegw93SO/g97Z7ZbN5Jt2385z4cJtkHylbtVL9mSLfuFcEsy2EYw2H79HXTWTdhyXhvGfS0UkFUo
p0xtbjIi1lpzjulmlU7fukqoAnP5YDs87JFY9ngbI33a5vzjq9Lxu/x1veWWXjgtnqd1V0eDXx8i
jFH1Y2SvbQwABwQET8kqi/ZG59NUXvadjqtzluFg2o1r5GOJgmWg9NvGMhLOS2zWOh6TcvWc8b2J
mep/CEzWZ68K4Mj9Jw8xKa9QkebBraqzCGNQOrLZ27EJLgtkG0WCcH5ZLxYxWqQ/tSzLpxSATIli
QETc4V3TzoV6w8kIKhHGsmYMz7OoHP/RLxfbudM1vcS3Yij77PXMnR5Oy6im6k77q3KOjBfz8SSz
xcMF5w3V2wm7zvJqGb1mE9Cidf/ItNVku7hc/AFrmqvsC9uK1gmT1RCibl1C7zLoi6V/7tDRpjvX
kTU5I0zjr6S9TtG5CSXN89mJGxiW/ejALy0rezzrZcRT7ESF0931i8ZmOHUT3/mu9w0vZpLbQ2O9
r+vSmk5OrrIJMAxXuPbdYgqP1JWVc4PotsEGaOZaJGq0pXvcNPVNApfIne+z3irdN6PwrFulhza8
Hhnnmk9djInr1s+Wlm5LWPpO/zp30Y8kdT+55missHPuQ7TC0ck2fvzBMrbdvwkh9jVo5LrYrZJ5
sIbgwPZER9SyZOtbuzIVC6ADM+WR/aHLlgkESJsBfnGWenn6dm7/r0npf5xNDviPWmIzQf3H3HT7
ocbcdFtkX3Tx4QcF7vYTfytwHR9CWIiGxkNkG4V0V/+vAtfd0GH8v0zLfEo91Hr/KHAd7y+MSDT6
KDeR+kQbQvQ/Alz/L04fVGi03WMEvMib/kR/y9j5hwooRNhJpcnZmOuhIAFvxp9/11gJGZv6kqNg
Ncqim0+LPYOywkFixxdrZS/RbRfCasDHVJT5zWBCY/aeqXR/gb41Knc4pRuxm12hH8MBUw3W/ymb
7uI2QP1iBQU9xCQblB1ddsZpZEwCtOtW5D+7pc2L1ne061VtW8WxdEMtz5ReEkisLVtx49PptHdL
1lJcZCgBRBKJfiEEwMkjvZstB1s9s2mIBH3VliaBzuvd+EFuvUdvL4IE4oNdJUEQLjd+H2fvS1lA
MGN8vEAXE3XnQOGgpqP5URZ4E6Is7M6+ZXLitcqpXncydSUti0nGer8I0F7EQaAawSSTK+/ojQLR
u7CLjv6hKsVy9hu/eo7D0r31QZo5B2hH2Z3mLPYhB/z23GYm+tylLp3UfgkGsnf15thkVuGI59Tl
km8zR+ESkv401zeLW8X15cS6NGK7cdNwPwS0zC/8qlna194qhdmv3TqR2BauMXPpjtL0YI85nBoZ
DBHuBGAxr4M2H9abQDIIiiHWkPVmrIpJcNEP62WlUtXf9X1qVxeuHCK86sItr9AVzORU9dP83GQp
cwAV49vuk3Fu0jdgXkb/CO0or899moOtzgQW6YMqevVRM6zgoK+i8FMumjTf2e7iv5nqwLyzCzhT
B6cqzWmIVKd2eddEn3p2D72XUzGB6lmBV+xsZzPuNlFQ2wCKMn1F9YjPwRHDEhy1FBSpiI/7KqF6
AD/SDLUXYrPh1zoFvZjxgquhP5vWsj7nbE9Qv6ai4KTR568sOIhfmbw9mSJjWpv39OKYVEXAcHC0
Fa+HqW0KblCpAMk5M+4r5M7APlbXe+u2M7s9ZVu9JCFomld0tyS5VXLAGFrk1dolYyViK0ndqYf9
P9fz89wIz97Namg+ucbCZhx5hq1mFcH6oCoR8Ls5YLiOrtdGzOabTQFK819/yd06/ZRSZd6hw3E+
FvYqq2OftfNE/J5qMBqNKToVMRYTRz3XVTCRbFefUjsdOsZfsQcMZm7WD74VdHfsMBieldJwlsqx
jcze1jhbE9xh8CMABsj20jXa65MCI0exy4Le43SXTouduMXqrM/M1NMNEeCHpKm0bnMVREMGBWCo
u/51k7k+mDBsz2g6jVveOzJwX6VLV1471moI9dal/Vmp0V2PWSFw2/SjjJ5lkIkHI0z83Ibht1LV
CYuLtvJMe5FPVX2nKvQrSV25qc8rF+L2xs2VwZRZbDzzWm3+sGpa3R1uk6VOSJBiu07nuXqa8iyP
WcRI/3qSbZW9G+T2/cSVLPAHocmw9wLlGkbxgu4N1emMzDH3IgxjPkeWmziS9RNsxSg7pDS63kAs
8vK7se612NgYQ/lKz75O955tCchtuADPvkv34kTrOjCHDHtndQjkpIE0qNbPMEpXNS+UEtqGY+Az
Go3TOgOOMISxm1jx4HV7v3Hqet+NMkdZ0GRw97K23D5dzEFzb/ktqLcaf+FNbzErIlER1UmCR6dL
97DjU0En1xrfWXbYvqt9vErJNFm4+oGlZNPezIVHwsUQQe5BqG1mrP9U/lXfTB/7yOgr4For1sA4
oO4rl27u9nipvFc8sJj7l7SuYtopwOkPxaJEtS9QWtqY9XpBLeqtBhywP1CuLiKS0yEMuy6/wxOa
X2hwdiuVf8jhkrOgSeZ0HY6Nq1iTlc9XAAHCqjkbUfDcUH007ZWpKwkBb5HZcPDZfQYOqoGsjxGs
yfggMMa9LyLFQzEU2dzsjKLH1qdWSrJaJ3Kxrww7HY/1XLxj/r6VzP0GIIp51R6R2gAQW1OvvUxr
1+kPZYYWa5f5nLGxs662zTG32oQ8CltxYqyartvsVJbaV0Cf+qSVbv2m6PO02YcGCWii+Meys2e7
e+MWbWzt9FDy8FGxQuKqmjp4l5scSUrVpsVeC7ywB+V0ObE1Yeh/nuPCVgm7vHyHn07YzYU/9QDf
3qSi5oVOBEiwz5Opm1tGSRi2XGcNL4K+xAqXFm75Vc5udRvMInhyrWJ9Vw2u/pRbrIXgMVrx2ekH
KwXWYdtv5lZCYPJ63X71syA/zWvYXlXOur4vHHe4iVMHdkeetnhSOyV1i0yC/NodKCTn1QL48K0I
ZJaDoWmh+Uz89HOqvAm7TuwCXyqs9WtpmfGSKrUodrrwzWmq6PcBgQjjO9+toRpIXCxBMmpXkXyj
cmBzJh+di2AIeWawDoBlWnlpig14M3q8KKN4LDMLEVup03BMqtQ36ujLrBv2/qwnDu1Bad/klco/
9TM+lWRWnedDoKqW6CHzaBDswJt53i0ehA5VUBZNC5Zs2dSxwx4PP+tDGduGcfq8Gme4mtysnu+Z
2QUzYQZiGqLrDB9feS0ya5TsLPOaNo+iKky5nyLp8wyUEM7OFNLaRneb1bZzsaAFsB/0oiJnF8Ip
wJdJ27XBKul1N3BZouqqATunE7o6zqcwyqbpM+2BTF23KLKsPStwzcpUxQPc/KlMve0nlxXkaO59
hJIhp53HtK3fMD3QePZqKNJ0v1JUphf9sAz5W7Eayz/gnmnkowHX1+6rVNoSnNaUiSLBe+g6uzpY
uDExg1y+9rUf0/cDTW/vYNMA9M/t0EYhLci4GpnSI36LVXPUQQA5EHkHv7wVMaE+0S22phUiaPCt
c4N1OrqOC5MuXw2+7/IWbbzQR+ORbnFTlFmrb1KgfvFFHmNFDg41Z4sZ9Jrd2NUxn7ohvMpKiVnQ
X+nrwSrxq+xjqy1NHLAhJoOvLqjNrvBTflE3H9LpPKeD781JPWee/5nKeqgus3JcyvsQl/+6yc4i
64Qf0QC26Sgyd/bCs3uulKXEkY4VrSEe09ZjeCQK501vr25xylTIIZgHOZifolE2NPAC2ESAW1yl
wncx7aHnObVm90Q5nn61B9Rwp6aUlO+oHxcwG6lt45pdeZgRmteDOUZqDM25qXS5XHDPy2G32OMG
ZdJSmTvJwlNd5dIdvtDhnW4i+Bfvw2axw6MTLWVxdHSPu8uLxng5TE3RuKBSnHSFWyKyYL9u/Xxu
2tjedlFveYdlcOwO6SeAimuLD4Y72/KcJYESS3msu1B9ZE0ohmMwApBjVbEL+n8e0KI7E6K+puVf
ee3B59ihOK0hO2N/dxHgbmyFr8qzS87uMY3BRJSr8g5icBVMuyanO82Qaa44g4ymOnFAYPqtgMo4
CUZlVr2OffPJj4uY/+n56rH1OU0fBxrekDLBz/e7OnVmcejCQr5i6JV/bVwhy101iqFOGHIsV6ZL
YSr0HKnNvm1CHwK57uFP0lmcYrgutYgunTzjFuvQzt9aThd2u0Fkpb0znpabshx6WTIqZHv3tK2z
4aIJ2mLmeLsM7ZU/VYqOeZ7i/1onSzbneGq7cFc2ciVpdxjK5kbNWkAmriLlXpU0jdCGeiBbDuMQ
AgCQrTNZe8vmW0jCXEA19Ns1Au3HX1bR9VRwa42P1TmR3cK0N5v6JdxPMp+IjqLn+Gm01opTdJ+3
XzJUAvFBpY2SH7uKuYaGPWlRXCx90a172nV9u+5UG45wQb3MCF1CTGYMpJI1oGcwHik7YthmIX3V
IE2a2bPSw7J4NABr1Y/xk2ATTY9rY6S+DRnXyLdhMM0DaN2wUmgjkMd5/RNHT5p+Saa72qx/jzv/
2zn4H0dQuP+/OwdAHj7UHws1fPmhebD90N/NA9/+K/KgiaAAcz1q9c0N8bd917P/wv3JGU/4If/F
CPOf5oHlbKZfGwoEXTD8uYig/ukeWK74C9suSgMH1wgKGP+PiOV0Nb6fG+MvxFgcBCxv2DXRFLwY
VNt00awsKKljbMdKeC6D63qI5IMSPQXNd7fm/u9p9C/Uvt+u5SAMCvAk+4yHXzQqSs4RY191UxLF
YzruUh2NjAkZDX7qaU9eeVFJRfLrS75QFmyXRHPnODHKOFyhL5OhgjKqGYhDObTEBDmVyeah0Xlx
8eurvJj2f7tKgLQXTRd2XtbaHzswFSWeSoMFEF8WN/lFGDhihyUxGI65SxkMGreBp/Lra/7LFxch
xGNfRmYQ8jj8eM0cTnoYmG18MCzbyX6p012F6oQjGev/6dcX+7cPGNubAtdBghu9tPTIFC6qyxg9
Gfumu/WaOPjst5M6Q23vLpGogt/49QV5vn94LLGnxAIRWRzwmPD+vJAz8EDaY1u2rOhTfmX3y0dI
4d0VBIo3MBji67oRV7nqD7++6MuHZbso/Tiu6G9ygpdyl9ykcytmOXNIYae1awb6tKWq3zwsP18F
gyg2Iiw+iMKJLPvxixsVGLbVruaEImK8hSGHGLwPP/76o7x8OtCZ0prcAgiQ1dMe3O7vdz3BeWmi
tdOAY7rA0U/xVC73pSvai94Z/tTKy6XQ0fNCgwHYLLYvPk/vZxLKDLNJyf7MIResNQhob5mevYnG
1W++o22N+E7n4nA1tBaoaJHuM6p7aZGailbVbQ/2tQLSfqoWo97l3Ti89UtLQJQpac4ICYv+17fz
5fP/7aq4svC+clMpMX+8nWzKSnVRzlUZ5j4U6TpfyShurr2u0zvkvXbwm+f/Xx4SsuywY28qGpb4
7c+///4kikK7prdTpCo6wK9Lz1G4/KHw9dvNpG2NZJj10f3ptS4CGOlF3a00WjoaXhJK/xz/1uT4
LzcPQwJdXI9sDPY698fPklZrmK92DyGcuvHUloF1m6oivHSLUH3Nh0bd//rL+nntIJgPRzu6ta3/
Hr24d0QJiLrtFM0Ebz1zl8ckWmOVtGZ47mrnTkaaFAft/EaB9S9vHFQVZHmwUjZx74s3TqACryFV
rUlklvCgkQOC8hbxGbDe8PTrD/jTw7GtUaj1UbNHON62ScX3D4eCGjNU3uIn7H39zbRia284Xf7p
IxjhI0FoiPJ1MwP9FI5uKVv6Tu3RTCpoziHVnPeoP5zXf/hhtlXKxjfsbzs0T+OPH0aqqIgjU0L8
Ex0oxSmO2KEJIPnDqzCicenEOdsGjSv6xQscuxEaSdR/SaygX7sjfe2eymP/66v89AzwxmK4Rn3N
Skib98VVFgZEY0QJnYR+ZF2iX1jvEZ2jyRO9PP76Uj89A98uhQeaxZf28Dft8ncLhI3iaMGV6ic6
yOkLLjU+o4ulK0L38OsLbcv3DwtuHIQcWLBLIdzFIfHigKipSlrjrnAcYcQ5rOmLCc+FT3bIzg2X
aYXgsJTLToD+guuMXg3W5ySj+Y8/7yYa3tpLm5cKV86PjwnvqyezIgwTOY9zdrmkjFtPrld37W8+
78/foUBYu60eHFS5zov32EplnaFfR/E0t5BJUWgk67AO58zr3Mdf39qfv0PBBTCvbnwPzo0vzsNi
dQJFuRbRTV+7u9DymzO88N957P7lKqjkKTLA/jHEFNsH/u5JWXBOTR7ttERGTXZoS4YEzTDlv7lt
sfPyxkXUMDY1BIYpNhO0+T9eJyhIdBlDGvg0Gc18qNi/4ERAIv0cRibV7yxEhsSfhorz6d4UXSpC
VJMpUt+MTM7mtdB9yCBlpj9z0JbFxFC7TAj3cNRK+7oo6/VzGIwegy+5lPoL4jmkm37qA+ddit7W
rzOvH8Njym6sD6tUc8OQPHNKfWnTsabZ3OceDdHLHuS9oaXqjEsQotjJSz++ZZFG83WhXBkXDzKf
/fE49VEm6JowmxkfgjldRppHMvYPa9MMzkNIqBLd+04OYxJ2ZRzvlAyW8IQgU+dXg+y7N0He2ieI
9tjGabj13V3qx1b4Dl3LUt3YfR2uCdrcMNiNo0ht+lqtic9lETvN/RoHLcnz4OzLByv1C3V0gKjP
15y3l5rUlxDQd9JMstuSDqZ6bhh7MGC8dMugDQ9mdovgFXzmND/mPaR2emOB5T+UZGGQZA1N+kEi
vmJWAgkR6Dz6P+ZKiACZOZXY+o5D0LvNs4ve0b5sDSaOJ5AMOQJQzKFF9aHKfUF+R9Rg310zL6fb
ZGPVQWMVKXPW/hjS/XegUCdaTNvUdoqYsGkmxsSoOMWTndNtvojijnQTf5F+vtMuqvL7EBHVU5S7
1XKm3VJNFyMy26+0NmebuCXoBVlShUSSJNO4aL1Hk5YDKk6H/CEbSF2g35HXzl60JbKyquZvf8it
kZmWVYtJJh62DahszIqmhFZUZW7L3BbxZdO51f0A3lw8Ln7ULxd9DwguZTGrp5hQGiyNDIAWGx7v
sJ/mPrc+IlCiablbPRTBt1r6tb6aAKd7h86So/5c1EhrtLdE6c7rKgadzKopzAgByBHZuoVwveNc
M7RB2kbz9+Oigw5ATcOQQ8eHwOsMnPSSUSQwRMarNhEVTa2ycARxDiAz3KOss8fPzAhtcw2Xpeq/
DHT8O7SSpYnX7OgvnnNr11GToyTK8vkwauEo0Otj/6mE3RIAHQyLe5Ce6qvVix47Y8tw9yqb4nAe
mBs3dXuvHMsx9MsAPI+gD1PJtzpoK7Yu4nkV40fSONzmhKWaTBI3VqQX4OJGMYPZzUz7WGqJgtFe
oQfrRljzhR6LCqh9XqjsAZUVWnDHwKy5mU3e9ac8q9vP+LDMeMoN7/CnukczvIss1VyZNbOX64qG
bXWcom6MLry8dOzDwssz7as8GG/N5GXZ1cwAvHoVVa3wj7qWrntAxafcg0P2FJrFXMuWLmYaLYmT
lmNH/Jjw6c15ZR2dcpnWDCh9wQ42Dx23wVridaM7p+JuU429WRhnjqeQv9I/+L3FY9+H+AcPkT+P
7dm4GyTPeDbGRb/vVIpaesw2vWRYfllNWHAAzpFfJsxffeccDFMzvQtKX/UXORVPfC4sXXtXXV9n
/v0QZ5N4i/1oKF6h2mq6CxEhnDu57cQgeEV6FhAnY+K3KjDFjd3FVnZwK9l+sZ2hz5CGqmUDLvgN
OP60I11symC+ktcVVWti2bQ3+YIGYrDG2GB5K9v8sZ1kFQNqDmOJZtZtbsu5mQgIQEq1nMOsRXjh
9D7xPlJQ8J+nMneCfdPnI01d3kZmwFa/3bOqfugH3diYzSrrtlxK9ZqFH1R/5UWkgpD7xKoBYNDo
JK+78hGKdufs3CyaNaEfadAfV1KNurslde2c788IIJ6Fxh1SEGMQHbpAYkOB+agjtIydAv09I0Z9
zjjVULqT5OVce7Gx9C1xZYyjWS+YhjiBZKIWukXzzmRDjs18WON3omLj3LlRNImvaMlz9AqO05ir
EPTvmKDpnFymM1FtXQtlF3ofNVUlLtfJ6QPyauwBjvzqMGO3TUNr3XcHLPOAQJ11n6cmHHdd71kI
oAHXoH+xwSuSHlNB9daWtHukic1sLtWYMTCbRRegCoSmLi+UbcOnyipys56M0agpZ3rk8aXNVr4g
hsBDmMw0hTZV9hKro9fQuDmUbhd+ZFlT9o1oQ6JWssAnu26MOqK+CsQGAH1bP3w/ymqM0d6A871c
hoxRAd9kS78jH2hKdMvKJ5kyOBBE9i2F3AXAwNZDrP3smdAaWmnLPNGITx3CMRi4op4nhGFqscih
IVp2q9NxKOxiob+Aj0VH7xdLtSFEUVIkyBoY+Iy9ZvC35Ige2qkE4ksKn/++QKz3WjrMHXc10FDI
8JW27jorDZ0EWPc4JVWFbnTvyjHGYw6YAk1PbNH1j4lekiQConHdj2ou/T2tRvnVrV34IyZ2CGHr
h3r5GHW0y3fS96boUKIxYW0XGZkgk+30TJc7Zq0H167c6mzX3eAnBaj9Uzt22M4Hd6rcHYtunLIi
j+JtZHCJXhR1Y8E8zR20iW0zpWIXtsXyQNdvaXai7xAvadfqomMrZHVlqsCKCAjr/TfhOjYMmYD9
MAfJKlvuvXFY7F1dpkzjwq7FsLMih+f3yRlRB+UmdlQo+UvsFWW87MJqrQmTmkoqTjsQ7bPL1scr
36wengGlQ5euo/I+56FG+2VNHm2tfmxIwYJAw6SH+bNi0r2yGaDVZaqxK9ay+bBoHzJ85yFzH6OY
wX1buVg5bS3zncPgsjoIkCGHMBv78JbgwzU60luYIw5IFWniqsvSOBkC13YPHdp1ecRlmqr7LLVV
drfkVRfvTBbVhsgAOY7TlWIk4x2ARdvFLiS9LL8py2p2k0pNcn7trvUY7NrID+StL5mOncgakfMZ
+THPTp0vwrlKAb6WVx1nCfOIOs2tN6WZnxaXmEOzLiTGr/cJkGqDdLbXY20VkX/RqrU1TCe9pQg+
kYFZd+yvroJLG2s2UpGMIV0gmP2W53fvOba47V6vfc/4UE2Man2rHs4FG2J/GkUmgnOBO0CSDVOn
hlCWMEB63gw9g9q2wQbFoGh9VhahO5e6iog4AIzDGH1qw+UhGgoV7wEQb+mQVl6UR50KHMFrBIh9
T+OH8DIOXfB9cyVdbr/iFhz4ZoJL03t9f0JxXz3YVktuitDB+hbSctZyBldYLDKt/Ve6nkaktKUH
hZYV6jpLPR+9xKKFYdwEETgB8ooIfDJpPD6DOfGeF2pbHjcXlfnRTk0TJrFdl+Y4on/ODvx7iFpC
HxW7ysRnev1CJC2Tt56JqKfI/APvR/NFd8RL92yNCOsb69bWTNF55JuUX69daJGP9BSyA4Bm+Zza
OSuIZaVoswZvs5p4PVLmpHbk8EGzqU/ocCxXJqNLHs9OV+n0VsnIJzxncnFTdE4nHnu5VtWhcRyU
eS4qNZHAxC5svJiZJo7GjfR4hqldIaBZVfMYoMKxEqC2AcNd5nf3AjjIBneqiKnzilw+u26hJaif
cfYQslUNRPMuXbg6w5lEDXP0ypmkRSZZzZSVIXhWk26aq/FLZVwikLKl4zWUSsIpG+RArEPmheYN
I/78U1tqWqZrhHx0T802fW2ipXsrCinOUHc5S9lIx0ETOE1LMrNV9tdLqHlXAw1emv0GJ35SSwtL
DBPLjqYn5dCHyTLh1QoMnDCyTFbiMFdBfo96re6e4kIrZJ552PMoDUsZ7iE9QHMPQts6amac4ohZ
AVdU2GzhVLJtcKOMrmLXI0dnfRgamZnNQeZfo1LKsstcNtaTElloP3WRiwhT63K8W5Xv3c/9gFg+
yn3rVSHj3EJjOYoj2JzhWtkjOR4GVDfpOmXXfsRA1d6PAyUjR+yyohh2hVp3/sD4lq8f08C2HaTp
yfUHOV9IQaHxQM9j+rJhir9W3Qg5qLZ6ds8iKF2NSmhuPsw+BmG2XF/P/a5JRxIkd2UWGMrgcGnW
gDVONyzTPD6t7K/Iz5njd9ay1vqhtK1s3UKkymE5MpW3yyevqRsDYtpdSIvbxZ52zV0OU4+30urs
XpFxqDV/Etpp+AbTzPo0ERBgDlXVBONx6Lyq308mCJ6zXo6PPqUgQkKqUEbwa9NGPEpygZFu5igi
bs4Zr+aVQ/suXFG+J7ytBQ+dPYgc5azrm/yLVkTxYP6N1g+z6ofPCBDycdfG7Do8p4DaEewjoaTi
yRhRs2Qg98Onkh+xdkeGjCNSiA4ogDkBr3iU3rSFZ78ZJas3i22FXRNOx3CWTeOVB0Wy623je4DW
agt1FvPwrP6cEV4Wn8gCKp+7oMKjZ0xTHcsOyMxOuGv8HMwDiZpuKbCEJPCngu7jUFDIPVY1Q7L3
3NvFOaDBV8sBw5NMiSEbxFOO7aHE1MUQFNlbaIp96tXjeMxIS/Gv6nAIHn3hDvOJGThnMdZpZeIH
i3aGvCJZJgr3IixRzrhjb+M5rdUnZwnIWp4E+lQyy4Y0oFAu5/FAs4kDeWt8XOhadVQKI/GYZ8j3
FZp/zpukWjrz+khU3PA+AwnoJW1pO8/REgjSvvhLdgqOPTlQkxjfTAWeHV4OG1MJTxxnBzwlAXvt
AI4zgdWDuIH2cIfWR8usIrOxw3YngKF8wsaxsvIxpUXRh+IQlKYJ+0uvaQdspnm8KR+iunaSaWiH
D9aU6+J6ClrH0AaJQnwmXpCmCUeN4ZXua8LtHCuabxunr+OD2ypyxvSq5lerKZzytJLhpqieLas4
0fbz+KhDBIrXWSdxDkPg4/QiaDwngWU76pa03phjd1QJTA61kz03OmrTfSG6Dm8ZdPNHqxX49FCK
IO7qZ7Gd3Sqpr4p6IIQ0XC35hiPfwgGUcLt2h2aVl19NWN12mgBdpN2oaW2E2/EQ7sbB15/CFi1F
4ngxoTQydEhAxspjuj3PJcshEXekVeD1BKdaZXLTlQ1F9V5NLDNJD8iG8tpeqydLRevdxm/+omu1
8pbPhTaXUzeOn3kuM+8AUjUsvq4LITYnm7OxdZk6hSEK2aw58+mRsOZzpAfTnCLQyiTFOdHgHal6
bRvviA9mrvFkqQ7aNuvHWRWsO0OdE0SFQqu9wIGn3wFeI5nZGQtNPJi3louV3lhLNLv163wZfN4v
NSzyNIHRJwDW7qIFGL9aXWffrlSqn2gcyPq9LcVI0Jt2enPqs442FTlR1OqPJcc4xcY3ucJ6rmA9
5a8ZKoYkGKXdStpqkgewCl9VXhUQNSdmBi6qnAoEbKmYvpL7YGEVbkiw2LF4Uy2jgxtJtBLFdblG
6ZdAjfVXDrfDu26Mc/ctpP+h2sSKcjyKkCN04gjSLy+WvpPt6xx6nDq5VWTyR2EYVtMFUPKtycyr
plyQ+gejcQix49Hwmo7DrrQayqKARPAucM/c5/d97VyrRt81rf+Verfc5134uanc+Z2Mox4LXRaT
/zFd9tuR0yI8IKpBMJfO5PqfMgxS+dX/drxKadmQGJhry2n2mBate0s0Xn8I0MazSXakMe3ARZp3
tCUQby/YPvi9+ym4+9+onVOtKf8o0JuM0O0WKyCDIjncoe51XlOZOQVvdM7xdJmi/h6X4sweo4by
6dd94Z86qZg4mIgQ0uKASwpeUkGbeAx4MoVFASKRSdCihEyTxvvetv6QqAoihmnmBgxCS4Bz/CUs
I5ixCazdhBLRKsqbjG1w75tl/sORN1dhJGIz8mYsgqLmRfO+F4gLUbRCP/NDfUkR1FwjbPF+c5Vv
MovvRxVcJgbwB6ydzj3Q85eT6Mxo3zW9lcQTaDwMyuw6STr6jTqEPbHChfGj2ym0qSnKTFlPeBiy
r8DzOfr8+RcICJeG+zbw9MMXv8gYpJgsLb5ADsrDbjJkY1l4OnknrP+MK/6rvPofqPHf3fWfPVsf
6uLjj56tbz/xt+yKjAN2cPRWTuwDbgs3cdXfsiuSEbYJoGujv0E8ZW8DrX9SE8RfqLGYuKNxYWDi
b4FU/6QmRPwZ4w34UDCieGv+v2RXgbf9R/DCMfKEf/jiCelcfunFRZku2Goe+tm8752gPYgy+h1C
CEjkiwkeQLlw86Z54HAAaf+UZKW0s+gM7atd6YhabFLHyebSsiLTnEZayighqKYeGtogbu2xorVP
j/x1WKfNB1rRzW1rT2w7Q15fRHVQnrF604ZwKdWq3P0Sb97krpvfop33Lvuht+6LwTV7UB7ufYni
+523ZNHrNmr/D3tn0hQ5lm7bv/Ks5krTUS+zZ28g7wGnhwAmMppAfXeO+l//loioWwGZN8NyXjWo
ssogEtxxSefb395rn8dC8wN7tP2Nsvvvk2Q0JC1vviaaEPDmowcmS6Yzh2adwLEKaiBbjr6052pe
AoOzd/oLVbSXTCXt99CkGDAQtvvi2bHaJb5F+AXHNIQN1KGeovWwWsyPs1twBOqktQnLrnybPBTq
ZSG9KnpZm+tpSpob2bhTitxl+dRBTqHLmZnUwHcYDzNpK1at+LhUteZ+0upGkBAI1mR7A7tIA6Tt
0gWc6zd+7JiExIgLJwjGa8hUVt6c6Gj4dCn1YzXx7HJHTxseiIVJ5sSBom3uVK5pX0jf9C/7THT0
T1E0yO+osJJVrpfmsxobcCOR3lkH3bNQYayK4mMU+lZ7JHTuXEElrN466iyvBUYwb1WHtFque6GA
z6TDZD+1c+P4h7wuyAvxJOc9FwA1ohNmKPdhqkoCT2PL6o51kj6e0IbpRJiVnXA/h726U9VAxfUg
ncQ5sWbV0OqIL2AKLLrRiA+R58lZpekJ6SqVtifUrCOHRoRcGp6MheufVDX6AE4F0LmBzHFwbaKC
9Ffg840rAuJ2QwdgAe1zW1O7d+JS9UPp55QyUGazLO/Rtujs5DW0FIfb2IMtH1YVOafOeUd4qpBK
8p6G5ahFC1sJL0b/CtnccIicXap3LZ14ZMAZNGa4gS/xjREspl2LTlmC3Oh33/tw0SPZaxlv9Plq
M9OP8r+1Jh3WEHf9mHxMGhML6TGi90EVSx8FmGg1SQorpMWzT2y1yjH8pgHp+Oo1RWK4oOS5IRWn
vLHZupRHNYEcKrF8ddu8cT7jNNS7tKpvtNJtnPWQEVlZG9Jq+m1PsWUbXal2mLgvcFOaavU9kx4R
LZIOw6OVax8LIY1UOjLHzGGWNXXgKYcRNNZy0Ww4uLH6aWyqKvYu7Q3PTmpmD5OMZc4iTYztlvUn
b05B5rXZeIS4yZIB4l18kskYrglrRFemnXqvfCYS61CTL+TNzZfpAcuoR3orH6cXGVMCvyEwZuRb
shSSZUPncTfh41M8ZrOu3RgpPdBrugOsi1kgJ3OJ0pK7stJxNnY++cY0GKZouCp6UCxBkjiImmRT
sd5PltneQ2vp7hTdX+6hJR9qB9zBbMg8rsY2dhzozSodjkfMBbr6XjqiTtgFJ3SFln437duid5pA
qyy72Zh6b6SXej8Oby4RGuAg7GXbIK7KkBgh6+bLSDTJA6viLnoAVGm+jcLuXgUUzGsZxoW5rgbM
9Cu0D+bGGoWLKGHPqmbb2Cb9y5S+kiA0inQDzEZdhojgDlNZFzcbYRfJTB4jkte4Kz10QkQfFFif
00fGiJ5s6FGz6pOZOZQy0zDts41sGao3dGZX3YVuTTPXC8ddN+jL0GGspLGM2twYFNfGGJoYiSvs
XePEr2a7PjSm4EPRx4kp9uT9q2Yt8MA+dDn+2NVg+D1rFug6RF7L5UICxxWdTc2UYHX3h8lhv62T
LpsNvdFuDVNGry2iNEVWnkfMxhn9/jRLijbcVMQNHjzywfmeLXtPtsPj+L1KwJjS5loUyvumYJbA
TOdEeGZ3FfcBykx0CnH1vL+n8/VDUgcgecx9u4ieqhGF5rsnRVm8U2o1jy8V+V2oEEbT0FebCzHI
az9F27mCI6PN9sqwS7ivQdwzBVN1W+vDja/B4z6fykT0fLbccF761JSRtoEdUoJVL9RAN1tmfAqX
d52c0uGC9xkuYuFpVUKuyemRjU3+/eGePXXWnUZUtPKSRivPiauGrMXNd0p1aPtuTWdZF6q216h0
rVx7crdVYy58l3SiIQPJpBMzQmyrhdyRdLdRd9SU4fxfzRn72Xtqa1LFzTlKm+u6sQZzzRhozPty
siuIDMp0881AHSO3kpbccWA1WZGcRAly597ODcu9hAeRN4jJRsUzlAdt91CIOKt2emlY5i7s0ozx
MUyYC6cG/wbFxykp76Aoh8a6zhRXx77MJCQwAo60dQfFlIn0zRxE43+jja3VsWP5dkivXyWb9HXu
W6OlP8DpjSO4KVLOtl0LSgsLgg2Sa7Jy47Na8QvdhaAowjs9M+Z+DXmvj3cG+J6Cn57yQLSfYrgY
hsl0NrGXJ/GR++8wfG+hMafrno4M+4o1k3k2xtxfT4e5Gfo1PhHT4B1yxvIax4XWnsRx6LzWAurC
WoMS1W2IFWPrakledJfdZBovtmCZ9U6YK4yfaX0ouqNFyWJ0xkbGNQ6ZXhapHpCVb+PVwG2U9tup
JCC546Mypv2mliCcbFBCEX2H+jwBv8LfRfEK2myaFDTqaRwXOKUUxlpOtZ9yT53tPV0LMWXuhcqt
dbVs0QwTG0A4UkQ9hXZEbfB4mxpO+ThkDV26IdDWTTLnySYCCnrOmWF8tys930wtty3iixQZgkia
uZLZXaMwlhcyK+ItfQcGIjsSKANcbW1YqTQH5HhUE92cghLOFCHHqT70fTXfk2+KkTiwFq69tolX
hsLBMrFARiCxbO1YCkryMN2QCUp8FsSefe55TC216+7N2hzOhFDDls3PG32a/Z7KS/ZdOncSssX1
loVDBGRofJs7rSVHmxtgVCiiYc/RodWP5aXPFn2VurHYS8dKH8ohDh/HrCDvwmsl9tl7jL5rRbGx
DMLZ4CEH0WwKNJq+g8h1m62T2nsCZcYG1lA7rVXRGXyga93UAwqhnTX+mnyrIzu9+qHzwsdEXY5M
YiuzpXIxlVZ3lJC/IBcAQOVulctNbHbzJbUipAEnpz6B5WLvhN1qr0Rlz7x4RLDT6CIsZlO7CB0j
XtWwp09Sd5I3xJkqXC1up+ksBmW6o+L6vaOles1pjmJjvbTSdeQn9jlaPWY5K7/P2FuQvNS8YICL
cF2HWr/G5eweGhlVQRqXxU0djtQ7C685tsR5DmXOcmIudGedTpG+jXWfeL3D8amtwvpkUnxiyJxI
Ey1RT85Ea9yMrR9tyNLXa/qPbTpX63LTKNkgsJbRAxevXBPIJcxvsKJPSMAdR9wn72U1hVfhBOmL
UBeWIGFexn55Z9QlQdxU0/Z5G75bk13sWar3ASfjNf/mRAaerECfJvp0v9S1NzjmrCdQhGiznTMe
kJAjzu96jiOEkHVhr1vNc57B8LuX5shj3fWVfSSeX+xqMdy7oyweQY/x/Mg68wQ9i5hX0VRvjW8s
2MaWmDs7nkMZ5zd+Q2o3HvjBlzZJGczFUMJOgUtDZNTShhWIXLYeDS23MHiq77AmoMubqSPfDWVg
DLCMcG0s2E5YYAPEFUVJEzd5M2EVrGH1wXqbZVx2aft9JiW4xrOgbRqSXTxCxEOa2S4zTm7TXZDZ
B5u45FIRM+gbo52697SJ++iHC/2/s/6/IH/+3ax/fO5k0j6Xn8f9j7/0Y9zXLFJW1EX5jLrgL2Gg
MLn/mPc14f7BAWNRuBa4OiZWpICfA7/h/oEtncvRQvrCou7wRz/nfaAvaAT8YwzDJKP4n38Cafns
wQRES/P84tVdrPagb//EvoWRUPVdQup9AJZF4DhAH/9dSOGzbPjzm6B0eJBalxamL85VqyjcCF/w
0+BlMQeIFkU80bQTvQa78su7/xdBrr98OQwexEsQDWnWQHH4xVIa2fQI+ZP/KKY8IwY/+P01lq0q
W//Tb2OgAgI1//Diooh8/jazX1Ja39gPnH8KXOF60d1WU9z/DtD+OS+wvG98G6DErDttUDLiizpp
JF7ieY35MMesb1M7NL9FHgupsEOKp2XIOrpD453QwPG7ysK/+sYkBUgL0DOATrX8Qn95GzM+gOgS
+oNZpJAoRMGdisipueZZHBLL5URRE88+n7Sk+U1zwyIv/Ucp/fGSEaDI7BAT+jMyqEpAgEuoIJAl
2vSOs9sQrgZHzfa26gxN51xbWsbaIcOcbyvbaN1N5dVgR//+9/vnD6whPhRhgw8t8tRX//OU1EA9
mExSpkhaIm+bWotWWcay659+I1boVKfquDZIG3yN7wyaFk9ubD5QDtxsw45xsAdCDX01ig5//52I
F359a5EdPf4xqSh0aOJkn3+pOB21ATTC+TyZNNxMVhK36zAcuU68qi5uEjlkIgAYSc0CFKPwxPWj
qWXoKICKqsmZTfx1PS5Bxv94XJdVmL6Ebshg20nHfC6GFg5ZJFpJFUbZlIS1aSGvNj3XyIynaja8
wJCJZyM4R7lzajYlJ1oA8KS15VzgPRlCJV6JOVnjJu1nOBdWmJoGdNKM9b4GHRl3cYP2sdMc04So
aor56Nlzd5bM8zTiF8i8ZDs0Xf1M0MG0YJkA3rzy8K58M4mSw+E1R73aG2mEJmGlmLWCTJj9Rd04
HegHOVBzPAM+4bPODuDG6YH18ai22npTTyH+mWKYM5+eLeygqHupvcEdlfeH0DLk7dRjhgycWmo5
AbBCc0GwR+pQhzUz8Kw51bhqOM2wv5yrBHxeZOEV7kL25r09Tv2ti8XBxCHh4NYpsqR/irUyfqOA
AlJIKMFx6Jx8UI2ehYRP/tI5Tng997bWnnOaCaGVYjoECSooReeN3elaGjcnTWuYsX5Ds19sgqXh
OaNdVZ2jnBSX6Vgqfw5CVzZzdhnaSSYhkReUT/s5Q2ZInkaj9byWeF2seuCEgRXd1qR8rGvqP8wr
Y7Zqr9jrg12o61SX2DshHeVa6Nyg4mEZ2PmygVLTml3WJqcFsNVG3worhdWDfEVg3/b6wNSiyuqZ
7dy59W6LPEJqoyl11kNBf7bLahi2hqDOlCYmQWOgaa0dI3Kbb2Hfm4sTzkKXw3wNes4KD32NsB0H
nWHb7S060JxR360X8n3meL0gFnSn8Vf92Mo6BI4Xld10acMocpgUmCM4KjvpZAP/ABBFsfsdZssU
lcIOqZmxQVXUC0vH5Ftx9gPz1Bz8Ro0Ze/FGL85jX8/0074HtbJTZiLfh6nCvW6b0juiwUb1oRKF
983Etl2vWg5o39O8MqJ3TFSdda6mHFyZbEJq642o1y7QL5NwN3LXi+8nrOcNEmKpGztXjsV8GVZ2
f8VjwY4uxjrS5kBgWHscqzZ1d71kwzAErYWRHhLzMFbfYkPU3S6eHc88azFcOHtKyWWPE4/+eYx7
kQCYWcbNg5OhrgTFrPDnCggAyPCADI2dNoxu/RLFGQqdE5njvIYoKfhSa9RHjI59hDqFo6IHyeGX
oXY3DW1v3oq5D8OLpKWfc+tNpm4/EJGwzdsJBE385hdt47yqpDHRaPJiYooLMNEY1TfIML7GeMnl
7h9TvcEEFIRt6rdHbMEAo1e93g4h/hQl+/QumxME3FUiY3e4ncwKIm1QVXhluNcwU55ptCTyu4wB
0ZYidS4nWt/KjedoHfSNoc+vlO0QNBeJvtB1bABCDK29pUNaVs6CoqqNs4GOQoYsIfMr4cTjZSdT
lBv6LCJ/3eZ1wnrSDu0Fj5aIdwZOkeINTmOPSg1QI7jtXQgerFUdFWB7i48FdxZsaYBSk12dKJ6w
STFSlG6MTghfJh/vEdiZYMfS5nIB0xTqvEUOjyEV0QoSlFbf34aRa99VGp6xtRUVZAHQ2SSDMEZo
Z2tooe0E9Nkk5SqEfHqMKjd5VNOAt0zG6XgprNg2V36lZQm+6pDBBDZUj9OYeveLAYMhPnh8iPf0
SERPIJFljTFKCxnQ0uq1A2l5O9qYlNAXjfR7DPJUrGKVqCdH0/Vj3djMrhQusivpuhbD9KB702PF
rw/MhJ3iHolNpdmBKyr/yfbLJFuXlixP54lQ6woErvqmBhU/TtDaXmJjIJ0PBLt5aYuKZbOzuBnq
saySXewYw3k5irnA3mDp3dYjwdCvU3NOXmwXtQZsbn4ntM58Rs4ccfd5Uwm8tIWOio1DPcWjsO46
XRteuUOl6abqEt9b85gT8DZcaWC37D1nC7IM9xUIY/d9hE8IeYpvgyO/od9gXety4BOY+yXGvbbT
r2eD6mC+icRCXXNWZKS15xyFdAiFtuVFLzL9TCpil3NxYOFCDRm4EouZy6+DbLeGjdHgNoyy4Vyf
1XA6kwubLnENGe9dkrVnSuuHGxSIalg7PFhJYmSdkR+5dMLzKp2NZs3WDY5L6c8MgCaupWLt0Rza
BTNPSR/clAcfHQ0lW1n9SBhlnLPodUpd/L+tj48NQ5rGvZBFPfR3tKbqPFchdhoop/WLHGz22bHo
+b20FAg8O55scIg4HDO25oS9LMC3WqoN5sOsXkfLLn/HV8t8FXuwCTdZUXVncWbTYVck4IS2jRZm
D1wypdgNYYmiQaVdQVCDCZ0OXKO2r3Fejj/bfP47uv6LFf8vR8Q/ramPz6S22u+f6CDL3/gxt1qs
qYm8mu5SmUNzzpIY/TG28ic67gzEG9ihJsZcBuT/WVPDHV24IATESfZzjufP/r2mFsYfeCBYYtOb
DBnCY6j4f//3Ux+f+vL//4bYwTfGxAAHbqGYEh78ekLXGtEbZkZCEahYvEtRhc6wIWZbEmGvEJl/
hxL4PFcur5Nsv0nKFBMHNdpfo4rWmAyg4WkAb1Vo0BPDU4Ejk/who3x6kb++qK8+kR/fxrY4yTHf
sxT/MnfF7OoaLWc+RuN2Nm7fRCfZst8yeVmnQOsyhHdVYgCUoE85sPbnGH2M3w23y1j5nxnsx4tl
Sv8owuTlfi09kWOjd2PNQrOoZfWS5np0NePQI2f1XsFjflNdb7G8ytVJwWIvmEXcb7FN4dQuZVZf
YnQ0nuyE6BYZ7cLYYXvO3hkp62umZfsawHW6wjmXnbEUR2HWq1ycCh7USLZLCCAmBbXVlW0cxEgY
D+XKzzYF3bAbq9dRysuseoijbjrpbDzEG4dgcRkwIgIjMronIOjD0yynS8uvw3Onzlnf53G19b1i
uHVZT+JClOm66D0grMIdMMJ9XET/vZ/8axFT/nfe0PZZVt//z0Hlz+Wb+vWmsvy1n1qY8wdsAI/R
Ho8Lft5F7/ophbl/LAOwiRAGepgJlevv5z3FMf6gddhw+IeEM7CcMdb+vKU4gj/izoS2RjUxZ1r/
n9xRPkxY//nYL1cdgWdIGoa3UJE5F36ej/GVx8JCJkc5T9SVSn1xsGR0G3ptwvpiCg++TNSG5kU8
lrVm71iYJudpmBsnSZqVOBMQkrEh30R6Zu3nJD73aJo40xntr0bh/gYl8XGD+/rT8r5AQPAJ9qN2
ff5pCRuGlPeUJilToe7DMhfuikWYd0tExhmCyqrx+YPDM4wakuJgdc113JPpBsKTikObJEoBOzaL
LbOhtzexSuOZyakG8X1Uj8BOZo4I6aR9z8a0Pdeboj1PG9IT9WRlDBUWxnsOXjDT2eze1Fhk5Eob
41YnWWK3r46duU/NVBUPcWPTuoEVNLskB8wpKHdrgzBfmD/5HAF+V7sjvqgc/Bb5TZL59YCG2NaH
UepX6aod8pmakIZIFCFfv/MVZ4yqP+sFy719POgxbODExTPtDeYhiQxMvgqy/XVdu3QtRSwOVjNf
wGw/xWJTOrVxlTSlD2bCpn2E3X/zOwnoL35i23L4Yal0A5e0CMS//sS6RcYLI6JYSdw7N7ie8oOO
tPXaUn8scX/Y8Ylu1OFdQnMeoNeO9b1DbmTr0vzbrJyocQmKgW281xuMCURFCSGy32Kr2y5gYlJi
49XYdzQwyXkSAWoD/XoAh3CcD+aYPs1pBnRx4UNimEBCwvo8UETA5yJ+45tlBNN6yy4D6I3eqpva
KV8zmQx3kU6ZeedgS+E5NW3Y53QNLoQpG9eDG9+6pM4esKemq96Ji2sou/Vzp/MKUntOjTV1qd2+
HJc0Acd17TE2OrmfhKfeAHFpQTvmMS+jKiRVWKgyRxBJ2uWA6fyiKqYFctuK5OqXG9ZfiMcf6vDn
awp+D89dTigLauFDQftF9tSaQspQ16hLMJtkJ92Q/aPLWobkjRcmqzGSTrYZDE7uWumg+4rI37pd
Z12ncAwQtjR+M0pf9ZbsLzHxuNYGRru4JUdJFi73zOYiomAVMKPZxjaTQJQesdAYQ0BnsmRAEvV0
JL6wr+NSklqpE35dugWQDOM+bQGiP5tCNs1ASDuLvwRyekU0NN8Q9eW2jLXmPmeb2m6zjOhGpaL4
WMpFVYicLL1p0R9xQtBGAeOTylZCd0CAeVHTpFbWoE1nbrNgA6w6RZajUoZuKJ0dnsLKroziFG+7
OrpdZTNZ5kZ9PhP3AUA5xCfVMDBgJGPLwDfnVnMWA1ZesIiJeZkYzoWG12iNxa2L9012xWZYJ5g7
x1u9niKKb0L3mzMVpGu5c8Q3krQtRMFEO6XGnpJNAWQ6Hd300SHvcWYVZn5NisP7nd34ry5CMFGo
sTCwPJBzny/CnH529DHAhV3Oh4vEp36W0Wh6jkNN382D6aw9O1cv1Rzrv+l+E5/Plstzhww1D0Wx
rIk40n4Rm6lugD48pNCYDZghtlZjLEfHPZW2caq8Pj9YLZ0y8FELLkG4v75G1BSbzVHziXv7NR+V
Qenl6d9fDMsx/pdT4MePBVMNngiyIsrgV9CTGK2KRfQkVv6QmJvYopMorRX7bxbLC0t33qKYOSub
1XFg9xojmhbldxRUkReKCaU4Zq/jYoExi5MoPUyN2WGH0UzcQW61hoQMrDsvzVcOBeQzlT3+5r76
oWd/uZoB+nGc4IRAs95Xwh5JBhb4sS/YNFvpGelQxNZQGFO5DzNxA0C+VXTSSf8BRVfDkpjJi6yu
3xHVqMlCn0T4dIcOLx6NK1gd8qLQL6xMNOnWQXLbkMAbtzDC8dbRCTKvBtw9Kghxr2zw6nebKZkV
QDqnYfk/1RubN/NbbkOYFzBeN1juiB8ltV6fVnKa3gwdc10Qj/NwqggXYzK8mB2JJIOZO7k1Wifi
t5/58qLg4n4EEovjK0nr8djNOY93Ui2nZmqF1/CJx/OiTPj46lNgcceCYBqJU82ZZo20re+d+pZF
zJJzQbKlz2beSyxSl5appgej9eIbeL7ioUiEMeLAivse9drg9K8Qhso0nnk3UTCRBnJ/LbDhrMOP
xwehaf7s7z+Cf/UsZ/nFvVg3ybLg0/98UXY49zLBf1YmrsZboxPW3h0YvVLbKXeKMNLKntWSGG30
UyTJZC90gvJZNDe7hJbmbV7ozyDZ0y3mLnhEWFfXkpkhqOup/c3QZH72Mn9cLuyreEz7C3POdpfL
6Zdnh4ow9nbxUrXTF9m3pjG9Uw34uBkRZSxTx9nyKTJ3ugNela4gUkZN89j02XBCa166M+bE53MG
uaNFuadBQhiHtuub01kgUaoohdUbW3fNNNtrBbJhEzn1dFnjfyD/HtiPoPfT87Zw4l3hwtGTGhHq
3/wy/nSbIiTBU5HFmOCE/Ccep5YkoVc0aHzYbo3Lqhbeqqrm4ZuBr+NMFiTCRdWMPK/WsFx7muQ3
joOsW9IsEUSd86bzTPvdNf4Bk/p0jfNDoSrwFDV1iHRfz+wsIMKSDZVYCTwtl5Zb9httkh2TXX/I
PKJSiSwZ2r0HB8sSx/sTCqX8f5Sp4DdPn6vOnn6x83Ob+cplShKsRQ3EslVdD692Yjn73u/JrxrR
/Jt7srkcBb+8XGBhJmf+xQHAmPL5QzaqKcXRzUyrojG/7HEx3/PCmhUhPT5DXag9JTMnbazzdn0J
2EA9Va4Z3QvHieQ6HPEWYcjSTuG6JsTk/Fy8ZFW39+c2IlSdWz1VlJMOrL7I511amQD4q97M0h3r
OXU0HI5D0lQWC7vJh3aUVfK5zN02B7KTNCduRCfZxjLT36yE7S/b2OUNhgILVoxoLLZFz/z8qhnZ
ep1eP301cORZlyPGTdrpyjOah+a7jj7NDT1YPfCRNEKSV4N1UREEKNYqavhSol1HGdHF56Rt9E6j
B4KjMwntJRoSdYM57ZRdd3ULIk+xwKphSsAs8+RzY83e/bK93fbsqNqAdhGO2zaK7yBCT2zSgRyv
3yTw4gXwgDROhguzmOu3AUbUm+4XyWNUOd5DPmTeqakZ7svQWpyra9+2z7LGcEifs4w7JTqKJ0vF
2UHMLXbxAoSSFRjeY2H0+UM9EjTe+NUd41gvdnWsqp0lUr6THm6IFxjJj0/zf/UL9FBOVv+7gHF8
zpNfdYuPL/8phhLZWRBi1MYTm/JxZfyPcIGqiQ15gWEiMaJDeFyS//bwIJTyHyzECHmLcMHf+reH
R/+DPhO4dUghnPn+oRaKIPvpvuBxYOUn45CDCsLN6E82Ak9ooGMynJhq1O19laaqXJOOTtoHc+An
w9esEdHfJDhAvVXij0B2ND7NzSlW1c7f2U5T99fmWBvusUgRCA465Y39e9yQnSCCHvYbv3DrDvXH
yNTS5mOW24iujvFgeVENZGvW43BL3rrs7ok5q2Y1mqyD9s0sK7EWYxf7D41L/CQGXZOUw43XCDt7
84YRc0VgjpDM1/hdC/WWxllyUeCDr9dxlQ/J26iMZfvgSOkf0sni4sZcnmxmMEvATwBBuldJPI9x
QCVNnq6VHYvwVnfZbu6IJY/rZNJu28F/pRPzSK6hWJsyuwot7UyasEtXtKekGCCIAXo7WPqCtYNO
oYOiTcH37nVdPnV+LaLDaIXU7RgO2sesu3eYJ75ZJLxP5sZXJeQfDm5rehK9YteFNKGgIZg98kGE
BVcjf+PdW5UKOTyb2mht87puo9PBz7hpekms7i0tZYym41at5mTsh/s5k3PO4qyCV3TIxsq8qDQ3
PCMS7SJ0Uip6yCvuSkEp6uKgDCdXq5g01S2AMJ8EQdyz4KI+wAsPc6X51SpsLHFtFjSDrkQyVh7E
pCoeX9gAJeO2wgWi70a0jeiSdHhorvLIVy+GYpFkhunsXslhJltP2DfPcSdMxqNBQvg5U568GhJu
g2keHwe2jfigib8HVKg4177W30F+Nw74983vuRIxz5R4HghW1KND5L8ceQ69WmNnU8oQKx4ztjWN
3bFORzpaNAhcDwlqIpXCkyp2+HVl/pQmSA+7sBGUU6Rs8S18yEMTXnNo9y7GVujYmAVsK/d7gjws
vmP7cMabbGqb4QB+1ZfnjB0Y0CmvpfMxWukia4t2Z86u2aAJgY3JzL1yqxT0rGukmX6oiZkYr44b
unSGahSNphu9o0TwW93as/u4uIyTy0KyHfiOpy1tKRIzSSBRRdKDWNkpz6eFygnaxrOqtZGbESd2
eHhyq0suys1UGn66ySqlqhc/BKF1gOnRuDc1HoXkzoyUIvqSpAk9JMBiqc0KWjJm6lLpfpKf4xEA
pE8xLWeCfYg1hNDXwrpFvusEz4uV6aZwhFZ9bBZ4yp1qqE4hi3k71m5yZwyqPPcagvSNMo+wysij
ZwAfbqCauU/Qr6JTZgEDG4bdP2WlQ7knDWQvBemfIGnoNAtavatX9LxQjqg4V83QEveYTotdivUm
p3bTZd09ZV1Vkm1G9gspdzk1eg+cE7CL7BaEKCoddd98fLOuu6evjBy2bqV7p52dkzLFuRf6w3sK
5+6cpPFtLoV3TXVRdKLnYOKKim4ffmYEUnjcXA8SsfiiqEfz1ssNqHBJKa2dzp3wZPDsrMT3nQ6A
LPppG4nRudNtOV/59aROcq1tzyTBv9WkpIM7mmqPJekyrhCM+m9WYdX9pm9I/weJz810S7mzvmsM
4A3QbrxT3es6glPNVO7SzOv3cz1VjwZpcUglCTpQb9VwoDysLhYxFKzMocdyfBpWbY0aohtKOxh5
oh27Xl2KNub96hQGmHIgJ9iQJ+nDzHGwG1D2zOptvHVtimr8tO1ORzn6Gw4ZA4uYQl85/XScRm18
YSYf9rbdyOtWjcle05caD0uQrumNcWtYWbjSLE2cWonXnsATix8i2CsrrYLiF+pUq8DbCw9J0dxk
rgy3tPGStvOcaDfbEF6ivEvPk8KuzlI8QdeURycHklLTYyHh8jD8a9ptE9cvhu3LbTIO3UPkud1V
08ox6EC2seGact6RYWdkFiD1MjU2XkEKJNSK/gCT6jmae6iPgi9ePvLiGAEE2XiegaPGUcl6xBmz
pSJsWlmyyjYaPsZ9TK/OoRtdnOOxZj0Y5BhOLa8nZCCT+qQN89PekIpii5bj3ExBayW7cm8pX+FI
6IcjRR7myUhIGqtEHO5MDQLAiKj+PNFRuhHKbA5OjSMSOezj1Pzi8ivc0BFqXBMC2RZFHp9lEa0e
wpnMU2sOvcdcdwhk6Hi/t4DAE06uYbtk/Hz9si7z9HapH300koRaExo/ol2b2OWBHl7zUsSUhGhU
5OkHLzI7EZBGK++t3L6qNIhxUtONa83yzLWmYgIIiGlrzSjyq97Vb3ppE4woUudJsj1lvz6YW6po
s9WUmd7JQHf5N39y7XVqyCmI7PGVAltuLQn8GP59bZiGKxiPQDjyyYIVhw/vRkcf41Q6TpL/BunR
cuVu4oFkDbeuBaSI5NGEnJC1qtaOoLTAacBYpMFPVi352uUpjtGU4iqNnYncggNzr6A0NWcGG4Z3
WNGmOuv0OIWVs2gMHTGpwMWKwfW4nYZaxG23g6YCbdMKHI/HTvTQUeEnokucix1iTUPXoKNt4khL
Gyxs/k9LW08Xbo6FxotdN+wgiv9ww/ELp8b8hroiQ+njYfhw0fXUtnTnGINU8d1CFwufDZBXeO88
pPenVonq0MyNvpit/O2YV2AeivYpbwqwZ/6Q7lNlw64EwLiinzu/zQiBeTvKs0yd8AcmxI3fSyRP
8KjFwk6pruleBVWYheKY+mB55IdFsC7GaWu3at5nc5evBxO//uDWUDHcLA+sXnXxqvVMeRBJ1/9/
9s6rR24szbZ/pTHPlwK9AWYuMHThIzPSZ74Q6UTvPX/9XVSpuyVNddX0AAPchwYKhVKlMhjBODzm
+/ZeeycIc3xcIi1/KHoERBxhjPKdIjUbK/IZATTEAPOCojB8ILP3JI5biOYEY6/E9Dsa+G0nwQiT
16rOlXuhr0a6AB35EE06dnvKWygeq2rBF2Ja82Pbkn+dl2nuT+OifSbzrDq6HAubcDFex6BiFxca
0oWipbXHztzdUC9m2uAFGTZwpvod1qRIsFXTKNieYX9tU/22ak3ThYKIIFObBfOddDWQNd1o3Nda
/hQEc3dbsK9BBUVG5qWVB8Wv10lLFGSgfxWRyD4aEa07VODCLJcyvXw7qgT5sOhkRbIBPKec+nqJ
XqbJupXyyLyu2P36ekSLS5qj5Br0NtEA09AGlZsHFacwpegTZDV6/jINan5CIihvl1KrTljGe8fQ
6A9kkZFty2iQZRsAVn+HE3w6xiHp8pGwQKOUBG3YmUlfurlGINS4LG+CRd2/GyRsLIVaPHXGDFzu
mwRWIVJCw9q4xjDiENTwiLbxGqqdWcpFX0yRVsoqpG3R8Q3MoID+RrNW33HgtPesjANhdRMpe9rc
p+eoiJjDJ0UCSpVId9FsyicN9+FDvop202YGORr25XQ/IPbbYpVbl/Ic8nIxC5jnwqw9RfoknnIp
D/YpL2E5Kjip45Iv+l0hdfUBjCuxplabqiqIHvYxlTZH96TKhsShriIdbEnd7QADZdNpDa4Z/OqT
6bDXCFqgRZiw8U6W6vg55YV5wzt9bIQAo1FJ1L3i0PmQ5DezJrD01CDxm0Fu4h94rFNBkq+SXhpM
Ohm6uSA8FJWxv5NoJFYnyMxUbpGtKK2LQoD8QbYpXIXKWpkmw97Ka9bzvpkE7SQNaKowfBM3BRiI
U/ZeDUej8I3BSiGXySS+bMGrgbULyAcQpCyjCRMH20YCNaDULMicC4h3rh/5XJUXjkPL2+aJiohr
IxI7q6tdroz1UaCzchh77S0N0ulE/c66tDXx5HnaIgBbw+K6Ef263oN8xrY9OZlEAwLxbehqVXKI
1vAWDLzVtovifKcbob6jEflMdOullweiA1UWfWMennF/5k7FU+1OKWHzqhZaO7Kzog8eUOU2ZOp2
1G6Un7txiu7Rl6R76tDBhqgD/cRkSkCeoEmLLyhi/NrSbDlMwaC8ipVqdOdRLKf3qdWNZas2wkyV
kWw1aTfMHAddKSNo7MwuXn8h70ZcyJWVcgEnddbVV1JHPuYjCX3TZyjBWnFistaybS7pQ72LsoB3
hgJN3tbDaLz0xEcXnqICwvXVPO5J3kYIGQHTVLXdWIXcDyGGv+wsuVQ1njjOQ+JkaSKIbOz0st6K
ilkpHulyq9Oa1qJ4MnJ2Zrs+YZexl5ErtlezOdfTq4pcGAZv3wfvsd4oKDnrcpztVmHpsc3KyM1j
XyDNfzW6XBVOQWQa+UUwBm6dGYZkwOMCYzrXkILuF7LdSXKVxClySoCmuK+mij6xBufRuGRBQFZg
MoI7vkhaZgQndWgqyrig/slcX1AWeQIf6nPQtaI8mxz9dMfE7Q/seljaYJsmmam6iyDwbQtGpB6j
kttnSyikOKy2ct1sawn+IbLBud8KSf+A+CbbByoAYWXuAx8ElXiF0Sz26TOqWzlImndx6aKXfgDI
ZsAVe8Sru3jVIhUbwi6rDYA1FkxDBqFQy8aKLcqn7A1TQJiAl1KyLb45+WBOBYhiUX/KGppTTiQa
+T5qWmEfjvLkaXDR7VQA54e8OLHDoi7fYCTCG8jYFrznJDDWNnnNlpfPOT0MxN3NVtCa7gMldLlH
Vx68VVRQmANhUFsuES4qcICqoC1jivXsFBCxFi9UOQQmolJtBEywaJP7VLDFsJQ2cih3FxLfgsMs
hdCRBUu+nsViofeySL4Rdg9GOQPSy3TJE0F2HIYSMGa3FPKRXDz5RFwgzR+IeOaTFUOMx3fevSml
0B8ysYl8PIJMHWBRPoSqaw4RNZqbcMbQY4u1OUJ7N/BDSKw2dq/1Gen1EXpQnM+c33ngfXjU3BQo
p9zh4KLMdNHySQkOo4r0k+N1usMX0nZekKrWsYND6wboi2/LOUzvuzBMd1jkF9XN2dPstADFMv4Y
oFdznbhZPwWHaNWFyrKUbmmAoOcIVxvDEHcnMTPNYBsEdfWcAIpHjCUMRW9difiTu30noHNgI6mF
0x5sOGL0qo6wTKdSo2IXMDIEvL/Vd/9VcaTiSMnvjyqO76/lX27/8+bnsiO/81vZEWveF52OAvoe
RQLXpP9Ng7n+RMOWhEVKFGnSro2Cv1YdKUgi11yxWQpSRfSZf6s6yvIXiXKkSrOEMjp9k3/KOSit
Zfe/NyMErmJwvCAG4OdyfIjqsqqtejgYA+ga65yWyv2knGh/4uHBSeLJY/DYD/546IpjainPP9yj
31FpKGsn7feuu8oWf+iwiZHadsBuhgOn96XfZ9KtOJbnIrwnsn0rovi50rrmNcAMx2rmtsa0Ncq9
IHroM2D/Z/wFhj5Y7M81P7PHAID2win1K5T96KPMrWGVGzN97tE7FOGhxxcxT29//N45Cf2DN/+L
uMyw+iEnfmIlVOwm8TPR3rL4RVI8lXzHpHjWJr+u3gvpqzGdh3dJ30ahu4zXK8/Gms7WfE09E7Ly
WXiO3/hTPtOZWbaLfJTk46kT9nV+a6T3KdWJZo383g+4uUOsB6E37cuX+muqzm5CKvyu3Lbb4gTU
DqeCrfqiW/vNZt7SS3CJZfZ6Dxi9K9jakYAnO/RCz3RjR3ASN/WKK8F+Y5Nit0xKdnRMjjLuHtUr
g0dy9VBoowu5Q4o/RQAEd4H0rFfnjBPHtM9FylL3IAQBWntj9khz0E5b4lgAZc4a85XTDldi5Zuh
P4AhyPYvLW3rfcoSGrNw2fWNoCAO3cIYR6DWlb5GbSQIzt3MsjDZA39DuaTzVZ25ZeAY+jZr7rgg
oEbSWVyp1TnC+kmzR5oy5me1e6iLfTojettK1VaPtvSVp+G67q/McC+BXRx2yvAB3celUtMPHHj8
lH9m7A/zTQSSDg59SXr4VlS96i1y+/tW2WjpTbSctBP4e9XOVY/2uHbTjsjQ7MqbMPw8COpJB3EL
HkBtrqiK8I+0LyOwRTTfyNSMn0dKPKiBhlf1XXzvFXKvnMKAeYAxrYVRJ1GXKm0GjHQzGQ6ONLtC
//VeBlfmmxplz/TEubGtvhOm7XgbP01y59eW9DiiBBTDcxts5vau5VjEOm+n4ypMIDiUr1040cWS
SvakgTPHrxTTJBrUGxzk3KfImwwXnwZEUcVwo2yLNKUoXOVh4V+WJyc+sjhtF88PPRQdJT3r+r6z
HtrBr33ZH7x2p3jZPru3tvKeaABf80XPcvXAEdVN+lbE5z9+xL6ZYn9velj71z9MD5POUtuB6zwI
t9l1sK/30ja6Us7aSdkXZ7ij++IkXed/0pH9RaLw90nwl55kAvhaRY/RH4pj/1Cfm+vptnxB+7nR
vOTcnGEF3BZeczLP5f/0iuu0+MPnk2fA6nQ8+4N0Rd7wXn9YdvUmukpP+tG80vbZWTzqW/nRPCt3
f3JHCbv6B7MWy8yP1xyysZdW2tBBuQIljEdJYXzBr3q0zvF+2un77G4i4hn/3sO8l3b1FkaPn255
BPaN3+/5f37jKrt2Xxytd8Ufjs11d1X58aG4Jslb49yOJjM4IXiHqy3E7lLZoYvpRR19XDfgNMLU
EQonRtRBhaVz6tyLZBIMgL/b8gnnaP9GF2i84L4C6mFRcprdHo6mJ3m0sgG3is7xXPoXcOhT6vcz
MARHe6qO8iYUeeaO3XARG0es/aqjCbaV2n14tsZD0B45gyESpRAwf50LV+BjP6Qzf5hyBxMQYR36
V72k0WLnm/winkRIIRCOX+ub+mwd7tqNktvguRB1ApdNT922JfA6s/unJrTx8Ah2APDdjjWn55I7
LnBFngdZJ15SO6ZbaRsIHegQVaYSxHDdtg99U97U+b6vPy1m37L6aj2l7XtWPXfKg1x8DcVdY2zN
ZDu9y6fxIDynAp1vV1Jduvf6vgq3PSiST/EtOSF7/UpKhJq5zXv4tjyPwJsSdxLs/G26Fi8Pcc2k
dZjSl4H44NxtFEfQt/xHT2QA5nMyCPT1P6rOY0C0X1c12DtcIw9b67Z+UOoLSUSsI4rDl2Rt28N8
oPA+Puo34o14yXbRnfLUe6kNuo5HMjuVW8KUeYg696NxsHb7qRteWdfcfWlkevQtwPW1MzBWcJ0z
97JF3ykuSOdNsaU84BFV5Cy+fOH0Njqmp9i1l55Lwrid6jj4k8/O9mt0fQjdxG4cMoZsZK9cHmDW
LnuqPeuqf9AzBp8tYRmzVW88sejtDI9zk23u+YjVDmEWbQEGv8vKjXzocb6SzuFLm25gPIcKczJm
Pej+d0VEYDRnGVGHYPsmfloH4EnPzTODoOaf1FOTTbO4TUv6n6N6DE+ozLhNHWiflAW9+D47rP4p
k8JRsenutCZ0oitK5XZ5T32AX+UFdPqemBVvxPnWzHzlIl6bgIGLGw387I24Ey7Na3LWLvWTdJmv
zKPgMUN7ylH2aocCsIsA113sOyx22/JGeDJ87bjeTMGJnGD/0u0s/jZmLKdwCRnz0xOycvtZcnS/
v9P9bhN587b2nyfnffJggh/TjwTK0HP3Gl9n5+C2fxoaBL2cN2z9Ot1ThFxfTbWl/bJnzXJhGQFC
fE0VKt0cDOlaujJhpqMnvQGOLlzRw+mp6gfKMKvU3GPhF2vix9le2PoM8Az98k0Ue8j0ibCwbMsv
/OHA06Z+JCRdPGHCNoqDqY+k6A2oggj8yGzdb2+rkx64w0wf0c5dYVMeeRKXTX7MYUpGk50eOYWf
w0ssPJQvht8dB/xwvZPn7vh1JKzE2s0MfPkk0NJTfCw5MUFJli+bHoi99EX1wq26V/yE3ZK+kx6l
R2ULf26nIvPdZO1O8vvzsuvP9Vnf5w/CYbkeL8M7RcKp2baETNU0rjHZ2xEjmRI6gV7vCaXIi6zb
8L1IHCuiTW26YbaLRZiRdjy4sXU00wOu5rF3UXhryrZpD0t3LZO1ITo1Wp8Oc2XmypiF5/M0e8tm
QncImu+xuE0P4QEHYbovqwdZeq6MNyvFt/loPIVL+tyKxrbuUHqilhcJP78L56+4cYvES+6zSzZ1
d22RvRlF6XUrl92WsabyPrbJadUBv3FkpzhHELid4TDO7OhDeBruhmvrcQD26JR1/VLK7dGwfNT1
CBHknA/DF5/a9Wf+aT4bN/K1eD1f5dT3wJOjLwreu9fwubsZLuFTPV5nY4eSDlT6hNAAoQA1tFL2
+rqGBeQE8Qscc62AS842vwKX75TxvdrsUNhkhRuvXcKbAh9td2t+dh+g39aeXuOkw7E/d1fqs37L
Jqefn1RB3xkdvIMJKxIuTmgX9gSE6zWOrwZQdcPOkrcZkVY35UcSHAZCGGht36IaGN7S9mOWdsJT
/tA9qReRETdodl3SDM32tPCsN7l3FQN1FQBLbiGFO7zFw8PS+0Hhx5BLaPcCg7KrwDWG6UgvFhF3
eLLaDwVmduqqZG+MXg4ZVdlF91U2eGWt2t2j6hongqeW2QZ3T4AGKwyVat26yVEhBgelu64lv1Ku
eigKotcc2D3judKP6ja9qm8DH4FGRDocRVIXWVneO8Xs0FhCekz5QE48ipEVpQw2oqGnDgcx9Yvc
G1VvotefM8JiR3xmdeOjBUfVtS7Be/gRYeomUemhKq7n/JkoCzvq/Wymmb4bVF+jkGO47DLHcAP7
VJVshQlCsfNPehngUzXpZrEuFPdRezLP8Z0mX4fZTq/lY3chNEGutlHzqiiHLDjm6pulQhl3dW3X
mnvOdlJzjwLQIVgeoOk27Rw6z3nlJhMMVleT0MweKGxJEWhXwFA9RdBCpxX9kE+QVqcPVKcsmwYb
mM4XruYH5saLgcSMp144KP1Z68/pRfXim/RVu6qelPIle6ITVT7Gt+WVcr8i/iRYkblNvrE73Ugv
18xJXudU97Fb1l5Vc9KKMMROPGbA7jxahYghkN3NrataW3NES62smmJ3lh77pDiEkmSLaHLFHZ2X
ZQOs7po8AFLp5rewvMi3AGzzgTwljidjcdffghbVO9t8lE7iXX2NabBanGX2OHVQq+RwOV3Gd3Bs
RoYU2a7xOWW7JXbI1oKL76TvyNGPSe+oj8ad6bfXeBySDZj9gGNCZ6e33YtJqVv0BYiZ1cFQ75rq
EKsOilQj93o3bbfJNnfrNxWl973B6nzob4tL9imUznRihIe4FNiHQcl8i78mx+k5gl5Pd++eNuoj
JubCphg7aY4UbsHXLR/1o8WeLHRmcgEoklE1JmhKcWqWb9AJvnjD12yi0hGd/xPPJjR6otQOpOEA
D2UyEntlqxMgLzzpjnofmTYrQPqpJ66FXlQ8J+1JAE4f7MHMssl9kCe4D3blj8LgoKfxhNoVxXED
4cNWhWepfsUp4I19fsrU2eM4bUlPdEO9qfz6bfv9v1AeO78OcfG1/Pf1pd/Lam5iWBn/9+c/4rH9
fuXVEPzTH7yii7v50n82881n22f86m/O1fVv/nd/+JfPb69yN1ef//Fv72Vf4P2++SQRqPixyIWw
54czyPr633/v/Jrze3dwHtufkVrffuOvZbEvaN3o56Nz+1YX+5uN0Piiyeiv0dNB/yOKlUPZ96qY
wo9UdHuiZKAYFrU1J/67Fk8Rv8iyJeL7k1brz+pZ/usH/16N+iNf8s8nJdTR+AwMBdmfIcqygSTv
5xMTCNBlEmeSJzRJzF+yBHvMosYWZ5Z+uAX+nrlzs0zXRiGOmF6bdvPDffqd4tjPUtn18rrIZwFa
BL8IGfovAmHaclANMhS6fa1LPEBL/xa3wXTbGVHzm1D0H5qV/8ulAI2TRQu4DF42RcpfzoY54Z9T
S8uMVmnCMZDEETb8fcDxLbP+5FP9l5uqgm0BRiVJJh0c8ZtA+Iejr9IQqYfKJbNFba3QkwggAKnF
TMx+CTzzwiXv0Jqzxs1hZH22Yzsruz++sb9UO7mzfEqRMbfqNhl4a2X3x6NwG/eg+Jo0t4FPJyWs
wRGxHv39XnNrcxJIVg6l4bbFF/GshSo7IoTT1YOSwU7wQS8sH/pYt7JHcGGV23/83n5W5q9vzViH
r2KoJCKvOtWf3xpTXQaqhbWjMJb2VAm0OoWcs+IfX+Wblv7vhZVvl0HozrhF76ojUv5lbBEFVEE2
ZIpOhSIGA4YWRLOVAVGaozWy+GyAI7/Ke0DbDgkq40IdraJpD2Ja/RhzDG6XuJGjS10T9UIg21AK
HlFimL16QKe3SVuyQvS8dOyMZWb4yxK2Z3QznYINh9DETYPwUPHnSBkSkkYq9f2PP99aPv7x48H+
gcWr6RL4AkVV5V8qOlTSc7o3nCTkHriiThipX/OkQYHOR68Fb339x9f7pVBlyFyQyr2hgVTm+cHj
8vPXFq4xl2a5kAUcibRrYYPI2MyGoCdYOGVlbW5LU9skCNyIEXweRX0vmoFbmN2m0ItTuN5EECB/
Ms6ZB3+9CzQtJZ2QCiZL81cLpEG8joY8jupFo8W3FZOYlwfz59IiYid7mKzMus2cP74Tv45fGpUw
I7jk+nDzoP/yaC0DnbFQZYWn9V7uIuCWfpG1w5/47H7vKgYmccauBX/im7fih0mkjzWzTeh9Iqkg
jlYZOzj8oLD+5P793lVYANCJI7RULO2X+X+eVB0txnqVIQt3ktbpbklm1Z8UOX/nKixvqJIJaUB+
vi50P05GtVUAskH2Zqdx/QrsbHyR6kb9+JOvZZW1/zwYDFHnMhKta6Z58Ztz8YdbNgErKqWBIEJC
kPD/RqOWbvUY5+6nLrEXHCoxfFydKOIWKC2JySDfDSj6CHAFtx6rbDz3nVLKZy1eKc+9SBLyWclR
Nm1BkIG5m5aurHedilrMoaKKnVVGZIF+uDWQueXDhAoBbTPMqhDmV3nGxD5X+yjQMJ/AzZcWB8VO
0m8JwCmgBzVRR284KiC61+HqBwG7nbuEMCfbMG0sa1MXMefJgS+Eul6uDanbhMn01mlSmrhNNxbA
LPImCXmwqjG8qoZQ2SJ4m7JHWqGz4XQlSbLHLMr75QY5ziLeB2UUypuhbzraypbUvFuTIIR+0+So
FMROT/KtEWdK6qbAqQa3mMVRtWtDzmuXI2sluM3Qzjm9H80MN7O6NI9iJQzU2sQg7HykSNpVUTcp
gcKNafb7YKmGxU0LUraATrXBfFKrto5c+u10K/AeGZwbAim6M/WFg0unYX/0CQvWTRvGfTCSBC6b
xAp1PWeuoIQ7bItKLbBykxtLcUDK8Bm3g6RsRakVGz/EXKjsTPL+aAC1GsnYqSHwO20ovpQzQjCv
itWeXXKqCQSBT12Uu2G13kEtI8bam3UtvHQwqVHislyf59U0SfpgM8EmqDoTP1I5c0xdSHl4nuYq
/WxQu7UegrTU4pRiSffN0DAIMlW9QWspCVe8GMwOFHM6Ialw7qeNXE0V1cc0WB5TOZ7F01QmUecR
tidavjVPhT+reRHs5JZJeC+bKMZhAytpdi0MbU0TJpXTGP1ZxCG7k3rhSWqscvYEFHE1yZlwf01l
yN+COKKCS5s2jk8oSCgjYA2fkrNULvWzOA2Z6UJKbOMtLCb87a2Y1x+DQiPftuR42EKyy2YX08RS
UgKjJISVuKCPJGnIAhhLhM7hSpAi6FRGTuW6ziipDEredOwY6QU7RTwpb1pZmkgcu84S7SkXOEhH
xiRlh0pKiaE1kjHZj0KfvtUzq5ZTLiFFtUpX24LKRU08ZVgKJfMeVidw+KURvs5Gbalb5D5k0eWo
v97MKSWYsBXLcqKXyMbGDUXYDzmp9cauUsKi2SfIDYZrDZI6TwpUANkhZwEsTlg3iIxgIkqE0w+W
Efi4QnXI4eSYj45GBiLc7KUSujPcUXXaFHO/GNconuVnXair6jpo5zC4lzpUlHuBeNZdmCNgcHp0
CxQjCImNnDadZN2JxwgbaEjw/DPCGoEK3ECaJ5I3Qxp85LzFy2zF40WJiIEJbeT2ZucBuAU+0KaB
Rj2yxQ2PHKICOlOXc7psIhICKQ+nWLA2MlSqkkKR1JKNIQ6GsjXJZKaCADcOZESbFsdFW1G5+tqc
d0gfaFXkFyF62WmxjN5TSKM71FU7yKR95hZAzH4ogGcBonGJsYU8Po1EtV3LZm9CvJFr9QPjQiBt
1GmOI2DiU/QoZWVJCTtIq49Y6YyTXCLt8pRKZB3uJzwDUmG1glMkZnXQpVq/4y0FpyBpwf0XRGQG
dgPbTHFJv623cdbgWxOTZk0m1Ar9FqWvuhPMBpg6BkL1lFbgGuw6MHIS6FGth26cAeF0xLiy9nKU
lc0JQQG7IagQjbKTxSq4VY2FTzyQOfNhhb10FtTFqMkqKFG1q2bWiq6sWv2ySTNrgfmtVWN9PQTo
+neaXql0p7XRwoqnz6DHc72tXxvNnA8iosOYLJnUkJxhiLIHacqt0quYrTZLXCCvyYpIqf2Y7LWe
FkeOLUUJMFgYi3S1gDELvUrQaLxGC+uaHcpQO6JelfY8m7lyRNYsHIp6REY+aFZ1yUCFpH5VNIiR
wnwcM2J55AzUXAIwxE3M1dDRUIn7yrPQPpGuqL+WFfHR9rjUICGNPIK6CVCyQxQcVSQUG2ZQU9UD
q0AZJhU4CQJiwRyKIbAH7V4Z2ouFi1xeTTomWiBj6BJba6OuQOydC9fzIEBlECHDwg3lmu8qJLzA
r9UypkW20AB02hiRvTcm1Sh7naKETwmLU4GAUY4kRxPKGmhaqQtXYZBblosqrLwNdLzcNjFx5Isz
ycd3aTeZ9xbC0a95byWtI9S1LB45SE0mPVw8WpslIgUE/kCk7qBP0eBjB2fZcthqvRtNBZxSPQ4o
9NVCaMIoJaHuhJquPQo81DSzUwMSVKWP7BiDQb7PsNub0Ohz83np6uqiocy9L9NWlZxUjmQCM0S5
wl5ZFkTbaYE+z56KHdq8GFWSTVupn9R0M49zg7KRG4Kx3ijHfdTWcPkjs0G0gdVhfM/JVOOb0MU6
ZfUUqDYzq6PyrYCOUFMsiE7XO+pr+ZAPOClQ3lS2LMH+20IpJTfD7hm+VNwEI+0dbAc8Vla8fqtD
UaMcoHEeuyBiJxxEfdyoE7EvxKL6UyUa4TVe72K6FUCcZg0kVqMz9iX/j8xfBGiUKpMC0wtDK9PD
laGCv8LcEfaBZd8tZSVglp1b5WsfkQUBYSU0Ka22aazrufttY/e/UFG6qj6L2675/OxOr9XPhaT/
L+tKqxbpH+utNv1r/mMVav3b30tKqvqFY4+lcYJeq0OrwfI3MpXET3QJzRTMKuUbE+p7RWnVZmkq
XAJThdxM9Bov9r2ixI9kItRgvvOzNdjsn6ooqetm/u8HU3AkFB44169vTpJUXvnnzX4omsTCjSFI
Tq3q7sy877dBoyRv0tCQmhYqQ/EYIwW1ttSkst0I3NEzykkJPStJWPHGbm62sXyK56icPDYB4Q3T
gnCjiHN8leSW/IhdKL6TtDZ4CctR8UqIjqB8UnY24kwHNSwcbU7V+1CY+kMnDMINunvFJY1puseH
lyy2OSnpMWqM+h2Ztm+mQ0dHPmU7RWzUQFK8OhAUOWqLuc/ZrDHpdQRYxSPqaE2X4UL/a3h38+7j
P/4NPuAfje+7Mix/HN/f/vr3Af4FtM3KV1tznCSRctFfB7ggYkXmqE9FdTUiW/K30tZfB7n0hXgA
Sj4SFVN5LaD+bZDrXySC+9jhMD7BHmiUN/6Jsqms/zzKSTKgMMvrIylcK5jK+gZ/PNJWiHdhan81
4lQl4mbMhCP6WRUeUl9iPGwMq1lecbbMzPyI5o9ROyWZM8ZWRCaNlH+FQTulcJr04DrMp+AhkRXx
JRrT6r6Mi4joC7knuk/UakLYopCIEU+3hu4V2jy+TzT6SMtEOQpryvi1GIF/GfqrimykxWmtqDNg
lhrAuNBUl9fU9Jp+i+xarLxZqJVnaWzV+b2ArETjt0+CaNO0RNNuQrwu00k3kfxZS52L7phIen2P
Z5eUO1Z7Sb+HC5ByiCIZ2VfnVZI1YFWACW50eo34C8qG4hljNdPVLiOh3wEuGJBn11bJoqMDM75p
1apRnS7EAR30gqofxTDMT0jl08ZPDGKk3XSYTXamUdu8CaSb1b6pd0lPUEqZXpVMcZux5UxzPbBu
0S6asZECHOgmWAY+6dHDfNX07YyCGDlq43T1Mlju0kcc0+c61YIjrPwicNTa6O8yTN2xY8mFiRcU
eDHHDrnMh/ajDHIarpKgV/caYdbnuJjw5/ptFLPtWjDi9hfYmxL7yBjalaiOxVe1Q4Q5kOPUrvk4
IxNXZWZOraYjeXwDyWW2mYcfJNJbs02Rul29VWQNY7XLJHQJZdkz9RVJc2uSlKdtcEMMs9vUZaDY
A2dFdEUyDKodFLRF3MxJUh87KPTkxwxV2tm1mAoZ014AMSIg3diGYc4oaNirNo5OhYxI7IR9E0zw
pf5o2clFm9Eiy9duuySmGCxGqy5GbNGAt3Vr3bMlyNfDLpVrM8ln4MFJONJGrergCeDZQOkjS9RX
MkQO+POLiqwfFbNoEfTpLaVSPhhem7R2AI2hFEo1SkoWtbpH2SxbPL3ZgIpg0Fram7IyGve60gPN
HWcDGUBA8X92iEvLP/QaBSKKAHle3NYKkCXKJmFnXsdO7bzEdfy5cHg1HOjfdBPjHPBT2S7lW0YO
DWFjESTOAJ4+Jvq1iuPNdVY8TaQwvIEmRaNRRrnxKQ+wBXfzYiVvlDija5Ks2dDHxpgIKGAUVERy
JAirA1vHFGYM/bdaAPHsdgoXZ0fAVkwrFkNochjjGJ6PhEkXdUpaCFdyQUy3S57NiJxV6cZdssiD
n4VNRDyYGBEi0AsTDqoqJmWzUjoRkFzf8q3WnZ69KJaQPuPzxbY3xancrXCe5i2b8cXbam7iKBdL
ZCYz5+9ga5bykHtWONEQNmPZEtxFSnirHQnwtytqCavtUnVvzWJaLLjqkEj+YgXNxpqGSCNrLjO0
jUnLQHZmSp7tqtdEHcRJQbjv6gA+zzjEwWcmGlbtz0oSNsdlEdXMLiSFMhYJI/mFvKropGaVULgJ
cIPPKVLT+yizcNCRuszd66o8x3TQonxrSeSA0QozxIH/nr1iR65fGDGT6BEWZNJeZkax+MikMxlt
TpIS8aH6Pe7zGudwacLFBvKH9DOXCuGgDoH2OWIbReyH1+xIQCS5mcTMVaSMtlHBISsrkDEZi4Ei
l0PM0DOhNuqmsKJscJVhipCPZnqK55w91L9WeDqv31b4tXnzj3ewt8xa0V/+82sTv7/+tNKvv/bb
Sq+YUEdIHDJYRynbqivX7ftWVv8CDvOb7p/CPu2874u8sPoC5LUfIVF3WTGqlJu/b2VZML4AGuJk
v7Y0Fbay/9ReVtJELv/DblbjjGia7EBMIFm0rMRfm1Vq3AJ6XT2TMYJd+f8xd2bLbSPbtv2V+wEX
O9AkkMArCbYSJVGNLfkFYVs22kTf5tefQe97Ylty7VLU232rinKZJJBIrFxrzjFpLk2ovO2ik8RM
yH54semgL6vRKDt5DYBQs+c5DYCQVRS7XX1D6Icnrj01NCgT63au1sxyFiNbO0Wib4TIBv88YdMn
NtQFaxTd41Bsx+syA5MEzLAO2r3GeQMAgeDEo42v+IIvAk0YhIAspvHB06YdKaL2CGcHaWfrgYzE
Zum+EvIoJ7Ie4TpZfjhHRnwuh44YXhzui/cFd3UPBghYqx3v8mz2Sb7TDQEftwwVMZGvdAnJcTNB
yuqfcPN6Eo3WBdYx+4sublWlinaXl42f4Uk2UJPbqa7VN5pb8uzGpWee3cET/hGbW3eJ/q1kGdr0
RrCdj3VT7YuxHf3HYZGV24Xp6ENOCMYJmZbC+ZPtUUZP2IXsPqoUrtB0DE5j1bc2j6qWcjkx1XYz
HfaK4TaqNKTG8Q1Zb4PP+7xdquXF7QMDa9/Me/iHA6QZ0UV/MUx9pamVN2FAyFlTrTghB9FFJ192
9j5PGis/49zO2i+JK9PuJvUMH3WQh8v4oGon83/6Q9cPHO8r3f0AP2Bx1uYwkQqorONEdRQWHH+K
OCy8vnSaddLO1FRhTxdV7zPUMLD4zcJzw7TUYPWjyqq4bY0iWh7SLVym+LacaCOgxyRfzeMHjhGY
WtibTYWdEq5GBHsC7mfR3RbDWDk3I/G/+hkqTo+CaqZMmYkVwSLWfRGz1UXP2k7m5lPTT1V1J5sS
O0PQQMdLH6mjxVU+OfmnmAriEDMhXvW5fBaLV79aVR7N6PrGZxNgThjFKO8vC/ecgPNbC2+Owd1M
pIWohgTnlYpjXjXzDOQri0F4feZNFQ0vtKqK6cq1WyJDTSedzLBLSXpZ+UMtBj+UdBldxJRFoAg/
qUqkUiKrtvTx9Dky+nrLTUVaaCQAMVYSt6ePgJ9mZOeCYFjPFlEN6yDNvBcQMFZ2wEDf0rtU8B/N
m3zOW/NuIlInjtYxDvk2ND1ScX8RQxcyeEi3NXepYc/6myc4FuIomXPXvskzMilu4YHm9mcZ+cML
bXCkqMJIh3XVL8rZVUGBV2Dpohf+qA1kcnBQ7Qm7YcBJHExzCoqkZfhppdBrIPKM/b1Rg+tEqtYn
VE0rs8p5cPu8EsZzOi7d+G3hhDu9+pAd/IPpKcPdG0yj0hPjo8r+2Zomfg4CIVJk9FND4kNiQh5Z
6ZnqpL9tu7rq9xoGwL1wRAZNjYhOoi1aqhfEUwAHxdDRgKMzjF1XSHh/YHGN6sUY4QyGGUkyhGgP
bB035CjqIxwBKkJqAwdJom/AQiVxGrtRScd2SzKcsRGVarw1o+4q2MR+RTMsIAkUnaeRXeeLidrc
yiHrXEW6Vxo/XyXQTkXwqldmDVEWwxWg5VENSGuXNsivLoTGO+YzRhE6WeYNK7cWBTIxxy2fB1vp
HxGJt1cWozxszOn0Wtn+uOHs793jjX/WETaXqONkcEj50aQJJ5GxnWzkzio3vE1kaubANKjiI18E
3I+WZnWQTWrtdDVOmxROHCJbo+te5mD23FWqjPR7HE3G51KM8W3P3xnmMDw2lF7LvVv6xa5mELlr
omG5LumYP8aZms5dmTv2kczzn+B6+wt4tCTT2ND1S60BomVygrNkgmz6OdoWHq7W9TjKLWSjtJpy
c0NFZz3GjgZe4JYjCmuCs59lwUBxPQ+iX+NJ9jZtr7ICinGLOJlwqk/CA1Gz05HV4HktkLPalZ3j
E1AyCUegCrfkbcuNR/ZMvrFMyBKrsnPmH0M7PvWthxNJTmP5TBOyeWQHsMmBF0bEaEUZ+WGAWf3q
FyPmiY6sFt8t49Ap7eVUtPReJgCa1jVMiWkzDvTrmQtM2a1sMnnmMmO2UEh0u3qwwG1V/rAlk5QZ
Zxmbog1jclvgE5sOZO3GwtRU214LIIDNJqwZmDQ7OQpxX5Bwya4ok2eyt0YkBEBuCFoSjx6Hw5fW
nIat5YOqnGaZ3tdYVTcwd839KI0jCUTYx5z60czn5mYSwRTdLp2R79tsATNUq2lcT627XPXw0Pj3
npZTj5fJjNoGMW1pHp3JdJ9aK/0mmro8WnN8DZzVtVYF5IZPVl2TOkYW70mK4TZH0fJYa62RPSIn
H1qNXrGibKdivmZuCnV26NvzUAzVVaAvpYBT2+oljTp5tEGN3yMAysO+rKpbjL1JaOdG/EI4aIuD
Qo5Yll3jJ5HYqLiDJuNAUpM1fCYbrMkPYHtmEr65CusOpuDWMLP0utDDzzjNbgOZHsqmiV7AyN7J
Ke8eRNOgr6cT/LkxiNlx0vpGFv2ptZrhkAEaB7laKfMnOkRy3NvkSrTwoa1GJJ/o7xOzEiMLLZU4
BDH6YN11xybAzK7MkY3FESaegRnNDLTkKXqcg8rd8uZ7pVecjmuPZsiqVsMuyLPqqp5KDARtRgeh
K9z6UNuMf1ZNbQKLSPtb+BnzFUWOv2dDDa6VzoydUrH7iTLI8L40FaFUrzPdhWBlFmVznxcm1nBA
GDoMUpKwViBh+s9FUZpEsHtpQCYWB08VjgapGDW5rW2A9NKlWtsryErqHrzOJF+KwBq/JZBAMJkt
ybJPSXgOp94zQ6O2ftYxdJctu5z6kfPOv/EH7zNYswyGEIkN0EQ1x0YTUgon8ObK4ZC8j/rACqFB
guCfoR++zDj7kT2ZzamY4V66XgpmKQDvMy9zfq3qxX/m0TCWTWY47q5ynMFeMX+Lmbv0w6e5GFPj
QCAy2/ZgxdJbDyBV+q2EyPsdhNAApxoIEaJwETW7uK2b7y6t/02VthDerKn4MkaZKtY9YvQw8kYo
8S1thW3WyW4DrK7eRHV9a2fE0m9AntAlSao4NJoCNWprCXUd9SnfB2rlmqSwazeaCCpWdVnC+YaH
HJTQpDiGVvXaMySDfGsasV5eDs+UzoyHmevSI/CmeNrO2h423UgUMmSpdk0eFZicluyg14Bwgocy
T8sXP3fzZ+BX4nlmGnM/B8gIiC+mIzSai//Zb7t+P45EGcxD9aqVNPdNhjwrzkz/VBN9fiJYoNtK
XxevarKJKM+FuU9yQjybYGjZKR1125LREbpehich7tL7EdbQuksYkUSTUk+26+uja7vW50TWTwVp
69TIvrkjrmj8YbtNvZ4L+aNiNezGAKYdeGqOuomMV2M+3lMndLxNUwGwrAncNTND/84G5EwbQMan
NpCsWR8pEY2X6ART7UdauHQdeAAwYwrR3LfcTefYdYxUumFQn4WjjJCRU7EbqyL5BpQa5y20FET/
DJ6fOvR9O9Gp8qaaBvFlqsriscsUYx+OIhCbjNmQu36uqU9luSS3YsKaUVhZXpGr18MxKvvcZb5l
BiXFGVw/5pX2zzJ1h0OhKTCwFphyg0DOxn6QSgtiT97z9s+nYtiQ2+AdalIBrVWJADIMDFscWgQB
2aZUvtWtmriNjKPv66xeR7M/QESO7CeFjiFgcdZ9WPkx2ow5ssWzYbfuT5dR6ze7GaZTGvSUi1q0
Xxa7hMWvuqhat5mJgaHvyvqrY/vqaJWILT0dERywaMLQGLPWYWO0zXhWhUxQnRBDQE2HLtyexA1S
jHZn4YncqEJB/mGYctObFmu7IzMeYFiFH1dE6UQ8HzCeVYEI+OjZ2iR7wAQTuXJaiSoFIemQn9Cp
DMz9MThY8wRnoWXsAMFJ5W4obOZlkUz0NShMaZ4q1naBssZu+UkLPWv4Cw5HQVbsdINwKX+Ezci2
BbYkqq9mksf2SeM7941h4mSqcpEdwYPJKOxd0T1NNfJHXAYzkfV0dTHoSSuxL3hWa/5MH/TU2iRf
wvbJC8QIhZnsl6R0NtQw7p0TjcauiYX33bUnE6U6cN07n334QG8XebvS8TdaL353iM3YllD/qhbz
BOQc7I0XJlmeVjZ4zoxOdkXDUF+5lUvbhdircYuugOYVYPirCN7KYzx3PIoVheMqQbv1U/i9glUT
ZQcEHuTEDm76jZZUuiERcHxuq668HQT7k+URuE1fX7FV9YlxO+ghvp360YzWtV0VnyIHG9XIG2ZZ
t2QL3Ag8rhuwS9ha3QSrT2855k3q5PIGUeL01aKmpA3oie9jRXYrcgQX+k2RRe0t5LPx0AKevPaF
Vz7SEy5fpI+wZ10LMtwYhff1fV0H5rYpi+IK7rD5xcvjblNmkXcw+9aocRXp6FXUfRNCIpoeYF5N
Zw2sgonq0k3NrkoyPyRTwtrlXvo9gBH06ULCXi+Gk5x6WhF4fVSUhcDnu3tLlHo/pi1xJEsps2sY
Uvj7ugpNv7GIFUHb7rEBKoSQyhSfE8uKDm0/Lg9LZGQ/aJmTmRo4w1VTsRQHs4++Q7y5mKy65MZT
c35vsSny4kkx5zEhzs+JHRQssLn7WgV1cE4jM9rac9BtmDcigTCH68JT8bEMXHJXfX7+uiyL5sEX
KvrS94062XXLiXsaUgIVUl7kRpIvNy6rGDzHvojKiA0kdfCywOFzvrhRpDAPdvV15sTWpnGqh05T
taxmyyL/yMmIBGT/Zg7dZEu6m4ooPVrxgJscaWRLSdsWn4TuJmcda17QsiyqUCoOhezfyjoHsd19
LhuJmd5D4UEFP9DzXVtRrPk/Ji84x7FX1bxoa01+aJlwuqZ9QlWNOWA1A+nf95RNWPLhPAchKZbj
16atxPOAivypJr3PXYuZOesmbiz/E849yHNlNgdw0N06uFp0k2bfdIXmHrwARf4UqNw5iEuLc8uM
SnU7auVXdKMXfGE33Y2lIARzbPyfpp+NL11amN3VrP0hu0V0RUMJ+qxGI1csBROG/FvntvP8mI05
D+5sg7rOmyn+HESLt+9m0T3Q+Yh2TTp7dG7t2HQPjtvASzTbeNlPJNXDfVFuaqwVKnIV2vHibfxs
aUswKgIny9QE0zUhGGa20bTgcnygjrMNog7AAoqNVy82m12UV9m0KRLK8bWkmlpPMjJCRhHmD49c
xLCoTHszB6h01p01IlPmfKonLKQU8QfEFmMfzr69XNPZoYdsxI16rHhdFmhtgFivkEyK1WjWzdPc
gn1clX1J2yu4SNlUqr4PveUe6ZbTRZdIhHAshO0wGd/NTiUcfB16AdqZH0D0iWsqVAe7Nkq1Wdnm
jZGl2dkqdAlU1AGg1JbyxDRqfpB9md/wSzmJGSp/8djqu7BGAbhuO4XDS1gQAxbfSDaq1aQkdHUG
ecgP4o12l+XU9M0lxoc+Y7SusjTdulWb3XuAhNdkBsIOShZkxbTSy+LOM9K8Iw6pcs2TJSNag7ml
EHNoc3bkcQAWZN63RTDSeGv6pbii3RH7CDPthCgFKLTDigLCcB7auqviOzBIAwc3Vtak0pWdJ8L7
IZQeym9DTOzqNnfbpi/C3gdWBna00dWnC/bW36MjSRiv+eC+omdIen6LF6DxImNnqxHiXFhzcI93
RSZz9w6SpBaHSGZY07Jx4iTTB1MAvccmMXnjm9DkfyS9K6/dufZ/ThkRqF9mv4tcJiQ9mxPjGcdr
r8dIyTuODoIs1GDC8SWWjCGMAPTrb5OhivxTxME2OpMhHpGLwLFhOuiJrXKr+5xPTWPlvpYclptQ
+9kl0oI3Mx7CUmU41iRH2xkNjSDrdHHtCKmilPz30aENdUmhrYt9Zo3GsOGzyYeVOrA28TD2V2JK
ekKZEcwOIDLlqLcMXlQEkvXCdhs7v9dXbZ4vYu/mkZPsaRApeVVUwhp2JDrQklzpQVvRveEzwQs7
wzT80OeHxjtahct4AFSsegz1vVogO+bJsstIvja2eQJPGoaebRh3WVoHagdgktmft3R2tQ8EKavX
hTnjNms5R5lPNNM9tt0yGxzKrYx4nRwvhHFHdiafq3tNp/b/4u7wG3MmBYt2/gLaDQRGzNQuSKz6
2JlRoNdLEsQ69KOuupZkLAP4Shi/bj2bw9XamODzwNtU3l03q+k6GhhtS8BtYYKKasXppNhrEe28
yWgpkJhZrfJOqx1Mcnvd5wF1h1Iejp4+3jDkiZ7oY+BXMFt5GGgfHlRuW1cEfbSHiACoMLI5xueE
RANNaL97vZ3ChAbEWjEualO7OdGAlY8usPvbsaC8WI2RREVacHSDpVy+Ngg8Zl/1fJb/3C5kh2U6
OKZ1d7T7PlqNHgoPNxirDVUXusKEpAXmpvZK53a2TnpaWugvP7eaimPMarSDDUrNi5VjSzSx2jRJ
nOySuTP2cmw5CwtKsLInlDuf8FhLb9P7DcZYVwPTUoSZWEE/bOiMW3du10Tr0Y4dtUnHOokObkcE
1SrFOUBXhQ18EbDP/NKCZOck/tad2WXzvLOWYC2T0TFPutXZPinkFRLgeJ85ldoIoti3jV3cd777
NfUKFO+KLf4c+wgzR0JMD94kukNCYNNjn3v1T6bqyU3HoaxdsREWd4X2eXc1ON/9uhpO1jA0L8K0
+gujrThQ44Mdqvm4L5MwOTe5pRMqnqmrOG3mn34ZoNt0Ox5sL83HXVRb3rckI7hMzwWxTn38eawN
L+S0Ib8D5ZbfTAB5w+XCPksQ6SsGwOnDshDkALFjvLGsYtm0zIjI0q7LDakH9JrGEbWqQXSYWfmw
f+rks1cFS7br0TywiTUEgC92EN8bg1cj0U9/CKjPh7RZbh06iqt8lE+ERGO+zA226gYruhjGEUJR
9FOMU3awEuV/q1zo4orueGOr14WIIJrM2JW1dj8PnkPyuBRWCDjWBzTbYJuWbX0n1fyVkh45KwFW
aIpdY1W5OWRXf/FDD71EH0o5nKnBvike2sv0k7fPnN0VzG+YWKbT1kJO/ayrvC03hbB6hOl180Dw
+FSCz56Le10tZ2vQEYe2wdxoY4LPOOBTEEU5rwhXtuAOpda6dPKHLIHNETVBS2YGjyzIgK7+OuZk
+vbO/dIvT0uOD6K0GHf01bMh2+oqUyRqW2ZMwBXrKnOml9KaNVid5RjNo954QA1XIqnFLrLK/mrE
vHGCfDkfLYb4q4m69tDYBueeC4vASl1rF+gyvkmnHs6+b/1ogp5yDtvfpQfstyuv8YaDdNrvacv8
qqHLdZSNhB0yV3tC0pu13QfFFihWyQwg2HFsFLDZY5zcXjyt7c57Zg8dX4Z6OopiBPNMBtDaGTJM
9UOD3Qwpebfvg+q4FGT8kdVe0F5U6JpXkeUCrbZH5xYWfS7CxOldxQlKlEdObiU4I56XaVegOL1y
osi7cTyWbQ3Wfh84agn1WHyuzYx3ahtZT3DLkUUYiwqZL5VHmSiqFGjqMP/Kpzb2nuOWlZmnPYAX
KK4oPazPiuT5NTfrcmLLkIekxUI7LO38FA6gh3Da+l55cCVy4nDWnfDUjlpAbfDOuteiHIxXhA/A
lOwqXdeThK+dVE91zi2dB+ZdqFSo/Zqis4/emPn0WJr4s84Lar956LapBPehczAtaeKB4WSAuGmN
BZ7qqPx1nTFt4+CYuWen6yYYF5eN3Inry4tgiV85iFJr2AUpfPDsE/bBmnVcxfVxovm7inxoQnnU
fLLa2lpLgsFWWTTzUPpNuZdWCgqCQPR5Y8bAaoZ42HGaAVKCHYC0aM9cJuyF6fWgvOFId5A9PBnI
Dy+6M/oW94p7WP4QxLjSYCg5pJhp8iSGobuesiJ/TNCYkOpazCU/LYNaeOkO/zR6yumqG6onG859
OIjcp2nC7CiEdT2ttekM/F7LmMSprVmyByncLzNN5IMR1JVAr5PAMJyJp1kFSYlSsB3sB4/pYais
mVRvI9DhYLRRtolGYsZC4I0mitxSeNVukoDM5qztP0e0Uq+qhZclSNz6bFt+uQamLSnRaaUhUier
1klS4ysNDIpoI99x5LFOttMXTzrKlq2jSxZtk776ixuHNKXOqOfPvQHq9VIpIn3QuQ6zRscYy006
2TlSZ+RQPTy1CXoNPWY7NGv/O1k/cHKYR0SbDu0SkDbO9zjnRZE5a7uu+xVwXTrCHgwFl1EaVa2y
b0eGrzSARLcdU5TK5eyAASMpmzFzW8Oj1zZ7UFYgZakXiJSJiaOqFHgpusAqfgy6PGZyLmi9m8sV
ubrGLfu1t8PiATG67jAR+ZH56AmHTJ9l+sg399bn6+LMk+JitZYCwTVW03fy00bFk+GUi7fK7XHP
CQ0Q2mAx4V3kv1Ud/9VQ/NbU5lu+Q/IetkMMph4OPfmO7xdN7pQT0AHa3ClFc1RI1uerxdWW+W/9
83/9oItR9TdBLT/DsxxpCQzFF2Ht+8CmyF/QzpORtsEDNMlNhdoOMbsKopexonYMAy6qpkwLkkcr
9txx95tk4+7fH/Qm5fmt1BEtsUAbTJ6ZY0vXk8Q8v5U6Ts0lE8IL0k1aGgh+ItqwAtIdygWRSJJV
fEMG9TMCimw8mUNh3Zm6ptMgGvfirs6N5DoOajM4WWib3PU/F88+VhwL1Xu5N5f3P1CBU/qdnlH1
s//bP7X7UV0M/d37P/QGUPD/B5HAR6fy33U32/ZH+T35P5ebW/54Rya4/J//lt4YQDr/JehmMenH
ASoRjP+v9sZArvcvadIcI7nrIrd1Wd3/q7+R/yL9kYrUDySr0QIh8B/9jS3/FZhQC7DFBnjs0f/9
I5ktovTflr7rY27+JSMnIBeREMbjt0uvp6/Zp6jnTlMKGLip8+6qnzLAh0wTV3nL5jHMDCAtq/dX
Ujr6OOAl2lBXg6Fv/YbkvRrxCc5Dct4SwB+eSFckECoaZ2aDxjQdHlPlGZCd9Kd2HgisS7/STB0e
o3wgiMNFImIY2Lh+uxl/9US9pWrys1B4uiSV+5In+0JgePuzGJsEFQ6m+VTUGk9FMJpf6hEiEcLB
3a8vauItZx6R3AkvXY7oZT7KD70osd9eWb6B4O32Sy3FZnl56H/zynqpF2RObXG0IA392ScI5K5s
ZkgBY27QHm5n7JERs5FY2PEz2Y9JjdOPmZqpreqcTUh9V5W3cO5EBKD3irQFfO+Ijp9JXM2+U2up
28zJhyOSPMlEwHSzw+ygRzISnR08txPXLerWCtR50HGYGi6VEVZt6m0Qy8DoyRWU69zXH2zavzzA
/9lMufQsSTYx8u1470snuHiIf/vdbZMMC+bj+aTcwLkv0EpBCbaIlVpVlE4/cRzBsBqLYuIMbKNb
mKdIHGfXuk3sBvr+xNBzpReVkaST8Vr8YGFcrvrbb8fzxOOI9NYhrvW9tTzL0ywoJss+Za4TEFaX
EGAk8QDu3GYRL04+ucsmb534NqNGOzKaN4CN2QbqXgY8xG/4PjS3Zsqjf2RGv1w1Xqe8WB1TyACa
xDubeJd2gZe33XRq0+wLJ/uAxTDnHzwW4o/Hgv3E5F3jQmxwsYtf1uxv9wYNZ9xizNUns2TW3bZT
z/IzeHbd5CGnCXb0PUf/YL5Bh0CbHhjHgsO5qnv1CJE7BmVW9cUl0xjigjYJQWGKZuerSDnGzun1
+Ng7JeduEMHZjddlaehYS7/Bge2flWXAXbLc4OvionZna0DHsuqsVDwIegpfpGq/pO6o4w1Y+xzW
WJeESL7bcCoIAFml+Erw0CIaptj2mlcWXh6ajH7KD67RX6xftg22Xo8kGvLOL9rH369RqycbuzCk
eGeo+mebVhRykaV0yTWxHIM0k7TbMtrFMprV3lrqQVK/Nkh+OnqmQTg9MvVvs+L1g4V7eWzeLlw0
l6wOz7ehIyCUfPu1uq7r86kOllNJy2CND8E+MSPCzW47w0FNpiZteqKHh+Dmk9YVEuKMyJelyNXz
B9/kz0eIaGJ8OJ6LhYTQk0t9+NsisrQg0aY2zJMxV7jWo4IKWmiHm5R1FzE2DcgtIrUsJVLMXL7Y
vkczp6Kbvspnl4EAuUUd+nnENh+UcW+BHS6GLOJIXeKJBUCHC2/h7RfrnaKPiz4azzIvv9Y2l8l3
E6yTruescQkfPrgO7+rgy8eh1OTzeJj4O8x35alBIzcWrs/w026eeQuYOxyPSBsJ9AVowuEhSENC
rF7NQdR7x3xugm9+SUnuOhexQtsFSKL8+IPle1mdvy+TC0NEct6BhuRZmGje3RxjdunkT4hDu9mh
2zRzplS4fPcf/Pb3Gwmh1BQuFOY+Rfpl63p7qVEcuPnQxAAlzQ7/REdUfNeo5EpHph8SwtAx+3C+
1BIyaRcE6RfkW+VHVfOf158bfcFdWL5LGvX77FMdFEvclQMAK1RlO8mYeksjDVYAdoZTIn2Um/Lk
A5bY01ElYCUYo5P08xuFSJoGTyAbWAdYmiOBQPWD6/P+abVNH+OSCy6F24GN6h0aR2edO9hFVJyD
0prWeR+RsujPdMwIQ1lNCUrSPpL4fGjl3+dEWq1t6rRrKADR5oNv8ued4puwFhAo8d7jb3l7p0Rc
zjMTqOJsKQsKYozCwpk7K/TDm9FltKsuoSIuEoa160TmR/foL6/Db5/+7hkRdjk4NlLrM/72duXU
nblBlAYMRZXNU9SAaE3L2lqlVcYIwYCryYRh62dB/NGC/WNvsFGyS1bqpXYmvPPdZZhzS8zlbCTY
h1uk4xTr6ODKfh8NTnUus7IKYxIH16URletyeKnc/qUr3e3cev3T1EElyIbUOXmaJJspKdoPdi7r
j7vE17MuqxmrKe/lX7HGv+2pA2llLIgsPTvxgLSNOMDz5Oi9O3vxlZXRUEZfOtxkWR9ceSNGKSuu
4w++w2VJvtk5+Ap0HR0iBDhcEBbydqH4KWHeTjWlZ1NEN83imvciXqqN6cjo0PVgBqshSkgHxMb9
90v0r27NhSrD3+TaAWehtx8MxsqNlY744Mbtts7A8kDXgcycbJOtV8TFB2vhF7jpj1+Kd5EyBPaP
77w7HCxFpnrRZtnZvUiKUGzRa/UiFCmNormNtn9Vd629UQOBm5M392ssPczHSQpZDUZjHGdz+oJI
eNguLXpvcuJKKJUxNMCsEuFURwswfeWF7tx/8ujbbWPPiT/g/fzlNaOKJQaZyA6K2bfXDEeVpdt0
SM/2MKQbI3f0hc/wnGHVYSQkxAdvlcsV+eOKeeS7SDTgvGLeXTF/NrESYjg6N4l8jDrGEbXyk62p
k29VFlxXGBo+2kH/2N3BGGFLdSBscZ+E9e5gim9QFwmZlueMMfyqiOxnBsXRYUph+w8gSlH09mSS
VfeBj/GtojOe9oy5h12L4HODQAdB4fafLlTBTyeJz4RswHv23RNCduuYGBV7iNURXSUq+cm2xzO5
OVaoo6r96Ar8eY8xmVuUWJIq1KLGeHuP9cV3OCx9ei4N7RbrdsoECFc3tuF2z7p9FaV1J31/qxlz
X5qFLYMN1Ncd4yWSVREyEtyNLmSMF/fJZ0D8lcsNXPXvr8mvb/F2afAkkUCOT953yeR+V3RxHlBN
OunsjEnGuR1nSz/145QckqAYYEbXjgbFXDCCgKRQUPHPU5pvAM0wY7a8zHmY3HG4sYKi+O7HzYAs
wgK0nHfegDelK51T2bvNdewZy7ksXPv57789xvv3C5sNz0NrEtBuATr27pbC5iDiNS3jc1FiwYwa
v9kUdqH3WD4QXg1wazhh2HBvU5xJeb6Llsm5WrplefYiK9gvE4l1Q4Xo+ZLXYA9ZEjLfg9xrzqGX
SEkyYj4d7cuLbTbQvREni4I1OjAgi0LRkrxXjS6aGbv4QbKncXTbe98r84cIEkmIkmUOm8J4mPPe
JsKtBQuUz/UeUQAkuhLV+tIHNimhWb/zBw5GH1ybv7g0Acwyia3bosB9X+KRchjLWQMgQZa7slVX
h6Wr048ggn+xyi8udBP3Fx0D/untKg9iMhTRB8fnTsLqF24tDwjqijDnXYTaBAkkrON+w1hVP2S0
sNYdCeu3IAkek6jUJ2gB1bEICo2uvv5qS/U05IEMec8+esv8gsg02ehYbcyumUhnRbET2RdbEtKK
ddNC3frHF41t63KE932Oa+67X+Obw0Kb1DLunC43Vrq1CwQDSfb97z/lL8oF9iHPQR3rcsLAq//2
osExofmFxInQBB6saJRUtfHMod0pb0EZ3WI5l9spKuvQV+aJvD31wfvH+vONwDfgBxJl7vFaCN59
A7OHcgHuUd01o3xM6510b4wIbvC3TCSbppebTuZXlt4EE4LuZb52mmA3XbKck58xsoM5Cz5ooPz6
zW83Ir6RT9PJZygBZ+/do6ybAgeeOas7HffO3oloillLam91JuAC4Dm+8qvUfBwbonEmtyt3JdL5
tRmBiTJ9UludOR9DksCyV4wq0RGzjAK17g6Y8eOMgiv3//FaubxMOL3YjB1ovb7bOaWcBM17oe5Q
V6KZnEAUpUH+0Wvkz/co98dkd+MDLN+yL2Xfb5UlglSzX1xH3fnJ2O3ygRQgcFxdGC3D/+Ns/Ncx
yp+PMiTFS3kdwH/lH9+tiWRMPbOaguxOpyoO7QVSEsQhSG8EZ69zRBYfPAV/8dP+83kXP+rbn2aL
LGtHxBF35OEdUp8wTJzSV11O7q+wNjWKz9Kvj+TDrg3lrVJj34zlboJu7Y/NMZ63f/91Lr/u7fqj
v395i9Dl92ngXV41v13oWPV9CxuwuKtzoOn1/3B2Xr1tK+G6/kUE2Dm8VZcsm7KTOOWGSGXvnb/+
PPQ+FxblLWJtIFhZQC5Gw2lfeYtBsYuG4b7LWv+ATTwxIhalK8J8NLOlfjHP+2h4kG0GWT9FRNLh
6+GNEsRbYYCACHQd53irLD+5Q2E9WhqqSFJI01xS8eTSpQZHTKWxD9rQPSXI3p/TtopwtAzS4TRE
pXLwZEoTqav2cOQG79FGv+BcK+7n+5/rNt2w8CSjvSfbOuIe83pWlpuuplHbu1QACQlfRLKmvY7B
kA5ExYvTcVdZkpNBW13fH/iDy5PaBZUbG545xYNJefr9Qllx2rE/XP9CXXEAigYpQejjl7ZV/0CP
Gr/WCj4yWon2fGgja0t9K1n4Cbcbl18w7RRlCu3UedShFj1yKO3oX+yqeknzUr2UlYrnWJqmC195
plJMTUxlKL4wJ5K3XJl0jN5Plj5/V+RNxlAAQUIr7yhhRxpQzKx6sJLqKU9t88lvm02OmUGDuwDE
nRgxVPUJlTBrYd4frDlEb6Jnggpyr4mJ/v7HqJ2FCqU2BBdthMbh1lGFtXJkPKti/BYgHlCaafIJ
vY7wx/0ln1Z0djQVeO7KFOgZPFizp8HUlKKw1Cq8KK5h7CVTM9AkQbXk/ii31x+rOZUXKIuh9qRM
q/7uAsgq3R0jcM6XECgzvsbgaig/5lv46Z9Amp3vj/bBHqIQrFN3pAxLhWk2ml6YUQehLbxIhf0Z
6YUI1ABlVQoJ3fH+SLdPPWmygOEmDNqUBGrX8yrVouurKA4vbaf8gaGrbRVXLV89Ef+Oh1r+g4Sy
tb0/5EeTY1B0iSZhAlRtr4fMiiCB6ygFFyXUpLOpVa+ebUqH2JT/3h/ogzWj0E+fFfgqCcybJPO7
NUMAC0dV3manCCawBQhL9Gxhb6pdDgEBAtn94T7IlqaaOXuDEIUvas2Oo5LHLrUmFWFCH0A04vXl
Dh7l+ETTi4KHEWyg+7dQqKzxTPNOwP4z5W92k2/KoLCOpe+qh9IzcJGAG+P9buq63zd5/0/zoRuE
RV4ByI6C/7Hj/F+f9Q/Wn6tq2mSEEMhBzRZDhRzjmnqmOWVp6Rs0MsNn6JHnGmSCk5YShEUbxe//
w4dC4ozeOTVL6qezIzu4iAjVgGwcI0r3g+zBy/gcNf8QAPhLQHWokXCJBxB0qD3KLVTDEJwj7o5g
Zas0mdSavohRsrljgPK4yiHsmoU75farcJlQETFohSCqIWZfJXGFhsiw5F3UTL40jf1SdbL2VKji
rMtl8tKluFjc/ya3t9iUp3IcpuSCmups7+RgUCS4pt6FQhqAbDsV2zgGFn1/lLdS4/VleTXMvOyQ
EvF3GbbSFxO7PsRmIzs+oYwZrmlifjPj8duI4HjiSWfUDn+B+l7q4iz+gNmXNYbA05Cj8C7sjp3U
ISlqBKjbkhTumhwDQTt6lGL7G07krultE/i+C5vv9lIgLGG3o7TH3UUN5vr26dwi0lst4/YptA7q
F2MNzT/F0zFur77e/9xvxcbZ56bNTeaiYWkABGh2u8Y1PBxwyohFFuGLrBCExTmI4SFN1Hatahky
YGH5j8zFe5iK0d8VuRAPNQSqg46pwTZSsJwjzLHPSOXK/8I6ByOexhLEvVwUf/PKpcbejMUr9QXU
AKTB2yNl6VorXe+TB+znfWDhsZVvLMrP28CDSo2z8/AYouixU5H5e8LzOd+5LTBzDaLqus4HWAyD
4p4Fi7Rw1Xy09pwoMV3GfBWqs9ef3kUe2Y5yxMcaAFMnE2UCQb/65KrSTmvV5mRMjIFuxFhWtbxs
Sz9b+ZJr+eH+otzGKTRZSatJse2pozh7W2tZp+BbKv7FYBuuuzD6h1xbsG+B/p3JciCf1c0f5Kzl
f/95XAIIIEEW+v8khtOd8+41Uo1+9NKq9S4eUlirkED/OWuE9+IO6kUmiDv2yOIe0rC2ljwkbx9c
+niUG8nbCClo7V6PjIc1Zln0FC6ySu/OEOJfDfBuk2hqnCO6Ac8GuQz3ZOfSq9zX9vOgDupe4TJy
wtr3YelAHrJy3YE/8Hz/m3wQwVJX5H6lFKoDNpwHjZDNy6lGZDuhrf7MqYWs868q6IBvJpV6+rrR
J7OOzo1Jttmp+CFa0d8qUorHIfLM/34DTxUXSp2qwjs+7zhmZeWVphHaTlBG/U9kTKKVbI3Rwi74
YC1A0NAvZgPCg5r3grIY6/ZgdAUSQA08DL8/V6Fd7rsWnv3ChD54xAybHiVCiwBDaKNeL7uajlpg
4s7swJzLtjiohKDLPdDOFvx1CIPtGn0vZWHQD2pHHHC+HpBLIuVJQepqm6eFGphl6OPDmESgnPRS
N9ZVhnJMpgffo6HEUrg1kQtrBq7fEOXqTTe6z9oofHg6RRGt6tKy11WdSydFtpq1yIX8r2r014Wd
N93zs6sZ5B61GU6iQolydhmNnVS0IwLFjteZySFT4a9Ewxiu61JtvnKB/ESZLT/39SCf+FXiKAq8
Q8PG/73wO6Zxrn+HDcZApxlC7EgrYHqv3l0LNgR/BWZEfgH4m381kQc+kkCGhGIlPmA0eDcmydpB
Nd0vkg7muyWO37RDv86lPoVSMuCLFxrnTkKiuR7jAHVi5PFSVF4f4hiOxf2fO/2aq19L9YFoEQsl
bHEgLs5eT8Wgao6jH1cJ+Pi13JdU/uvwiz2ONv4OMHXvD3ezhRlOI71Vwb4Rm85z6YhUwe1czSOF
bkJQjGOy6yVRbGAcxjvTT6sNj268cF/ehGLToMiScgkIBHnmEULJFrZkwaBImOhratM4oUI4W3iG
3nrzs085ncqpUIDkL8Dg64UnbzUzGYkyJ6rCPWUSytrYfEc4ZzRHO7A2woMx5O275m/cPmTSsY9k
jAi/qFlGnyV/kHqcU1fF7z7o9lkR7oz8i4uLph60/K0v/Ngb3BShC2eaqJfLywSiNAtkIHjKaJpm
klPTONhaSftijWW4n/Kgz8DookMcNBLWBfaLNVTGCZGkKVBx6V2hPpVS6sdjMrAhCtzfH7e3jcZK
TPgcUhdr8pS5/ohk5FHXw4O6NHTTd0gkYEtLknTERwIHEzM6QCfXwSYZ3pOQw3CPaUe3gabY7Gtg
VOg7CgERtOSj1UPw16Mb+QwabNzf/5k3p0bnfePKn3CTU8Fm2nHvzriOSUat+Ir6MtCa3yXpL69+
rmAprOKg+/9y3/9rQnf7pJJTEWhwQGl+Qd6ZXWx6NEZEi+RxOfo/DpxrxwoQySzClrDRy62Tb1bq
wxTvToTRB9NXZMRV5V9aEyRIzkvB7v7kb9NizKN46FTyYhXE7BwCIMbGJgRR7QuUCHsPrQZ9H5I+
ipSAh16aEaWusrW/oyGo7jshSvSsYUdtDENjDYs+2RdG4K5do6g+CyBBv/NCohosu3WJxl/juavB
Fv8ALcMNu//Lb5aNH04JkR4MlTblJk3VI0SJFNnVL6PfbTEbsNaSmj3ToOO5oAH03wcDuUlDjiBk
GvB6j4DH8vQYXvklgSB7No00xbiDbmNtcnRQJVYXxru55ZgcxRfdMEAQ6eyV6/FqhKwQ8WuYXIqQ
ao56wcZq0ci4P6sPR2EXmiBP5Mn/6noU+Kt5IUpTv6gCggvShQBwbAhr90d5q1Jd3aXcAFQAeUZl
YyrRza4B4NJhHEu9dUkUtT3LUt3gNuB1m6bqjBehIfmy1hIyjNAapRVuKNCDgFwixiKBjNk2SoMS
kqebyKgRnGAl5A/uP6serG8CobpPXVOi6u+l6JKtpoB1HfuUb8jicENZQe4TW9XKvCcrSqIv4L3B
+ATodZTYg0jFYfCwtDQA3YKaG7IIAR/bQCwB75SVh/dDuwbJmcMpbg+QPAAhIyqLPsyIuwNEI7NV
JJjieGHTIHF5AIFgRrnJCVEkSI9Rj9IOjD6Ma7wACcHWilE+4dnyFs7wzUngpUKzG0QgaTmOeFNO
9e4CI2sZ/QbxjoseQKSpwAEjRlvp/Ko4Qh0YXMr9BdVuoiJUSFVw/oRGBMtIiF4PWCdG1NZxPzpK
K5+E9V1ptR91I84B/qkmaAwvPBXiR+YPLx1Oago47yKMD1ofrFx7TcF0CxvsoHbNWrIwv/wX639p
CtMrVukLY4taxLuarnKA3EKsPmv0KKLQf8hpJKUU7RLpi2gHvONN5bkp7V2mpFs5ljZ1t9Afv0kG
plnS/5vEWykczvkZDcF7J3f56DRDS6avltW594r4TzC2n+9/0A9HgirxP40RWrvX37PzNPxHfH10
2tAavtLkfmBnp8exruPt/ZHeKuFXZ5FJUVCeTO6gSJjK7CIDEai4pl2MqI33L0jf/a7i+FmYAAGz
tjoEqG6u9KH+F5Tu3jeQKQzjS8ejHPndJscBT5KLhc30FkLf/CIeReJIdQq4Zrs3UtVAHmR/dPzK
qtdRg7ISOluI90FCh75tK/m2hLG/n7TEzyHabV1qnqoE1oLWI8aMJJC9a81cPFkaDtZZF5cLDfeb
WxIDU8UC5ypTFZ36/terk8kkf1ZmKY6EjvbRQIj1aEfVZWFhpmlefwZQeBxkVoY+CU4V16O0nV1D
wlBlJyLv2ylq10U8nbFx7IhFV7Xviu9NZl+0DKNrMw4wTR5xb+4gqOxNnGR8jnxjPba++6fzJ0QU
ct0sZaSgJCDpycI2ekOgzH4tnUPoJjyJ4JHFLIyJQj1X0JtsHMvkFWztMNhbemDsEmXEM13uq/iE
JPrwGHhoXeZ6haxYWfmXHl+4V9fTykts6/I+0UqTWwosHQZhkbcqS+yKlbIZ1n5e2cdRaZJ1S4N9
lQWWh7ObJVkQeFOmlMFit6Bmrhr0Ove2Nu6w4at+Rypijuj3NO4Rgp63SeuhRgY7RuxK6aADDVaw
o4ygHtnnHdZdYbnp8UE70Xz8mwwBJN5cqz8FQyd2UuA/CzT42Ii5Evzoetl26jzLdjT0exiyxhOv
9rnSQnuPaF63cCrUDzYdpBQYn2/JJxHa9XbIozKQI63uHTNTed5so/aevRonac9FONct5E1fDa+V
ErpPdN8tJ9D14QH4YHApx0I4yJ4akI+tYF+g6rAfNTt7qBsfSgcegU85+JKHwY2sv9jbaBsK/jg/
S3l1sKm+Lmzs27eCRgLBP39A/tx4tbYmyrOD73dOaXTK1u9IRNi+7b5MFfkvu+t3UQdoPNdDW++i
vlSWkArTuZntVOwyFLxjFGJScvjrD5kU9Djwf2sn6T/rVZEqcM9WL059R0RKADLslTAovjSGV/2o
JLKUpi83leJ2Kw/B5c39U/5WUp79GohZE9WVCw/g7eyyGzxNbZu8thxYfOFRxuuN7TqiKWP2wwt6
SHLLr6uDTRS2GqX2sPqZNFnzW2ni4YWGQ/VZa/HXSggOH8NStp+LqMgeUAOynpDITRxft7FLtTBO
FTl2i/Smw109hu0WUWNSG3uA6p9XPl31RC+NoxrU5o/BKvxPaY7618IevglLJrQmaHyic2ppN61f
7JYoeZaicTQlx/8iqUIHzE24BwGsIGjWlQuVgds02J56zJQhQVODu5mom+/joA6AfY6qlXAUV0KQ
LU/HHyQQ3mNg55XTRKW8CUsFN3VLaXF3GxH1jfX2T+Nb2U9QeOWWGxX7vAHS3P1VvznLFBBogNOX
Bgd0m6kMLRYFqUftMi9ocrZRhpYgJkILo0zP0NXWomsyJdv0iklTbjxzNQVddXTKbcdWa/TEVem1
VrvTZFvy6/50Ph6ITJECIkiKeSMVPQIjbn3TdpK2SR9Nq8jQzfGrfV6p4UJqfpudMinAfFO3/a1I
Pn3ad6GtCUsMCchYOJMP7p80DbVnclD5u1kmlWOHo39GcOKbJsXFpi+yKUBM7E+ejMYhIujVD0lC
kTvwc/MwJAOCe6UUfjMzqT10JOHtSqOkCBPIsP/e/0I3b/kbQZjWNmbCCh3D2a8emliEWVsLR05x
R+1lpUJIRkPJsu/a7hyJwX6UjHT4MhaRv/Ay39TkGHqCbLMRqGdwFK4/WJsZCPlqke2IZgy3cvdi
9RZmNwILwhqV7mhwl6pPH03W4qhPRR5hMtvrEUvDQ4IwkoTD6YyQFEFhpM3RS2FZG0pgSeSfBb2l
emX6/VKF6Ta1ZLrU0GFQg7KR+RXXg/dlaPuIiwqnDgblk5yWHeITTb0ZS5E9Rm2j7LBct3eDmDTY
PPQ5N0asII2oVd4u6AvCBq9oz51R0qrDJOcH7CFoMoE5Yko7Nsnkq+Pz6UYYkbjOyHhNogiPPWm7
UWJeLd8dEF83fMPcjhA5D3XtW2+MBG/LJsD0xh/iXVuVgyPV/dqjmIOdZ4iQxyrLEcdpE7zK88C2
xxUoSdxK5SA4+eOYrw2MZWJduEc3LfJj6LX1Y2hH6K4Vna6tKHAE6wTP77XZyNrn+5tXuV1QOPET
UoisHz6KMasKhKWvBHETaU6GTu+qC1q4jEVSPQbJaGkro1ZRYefTon2vfUF2TVmHtRlscgPkDbHi
p6BWEXGHhwePtQEn4CZd9Wi5erCVFXUJrHB7F/FbwSiAfaSwhiLG9forrYnHeRDT/Yor5SeaLVtt
hNPtjcHL/a9y+5jRhFCoEk7tIf53tsv7McjB/dSao4wXglVAqp1lHWo1/zyYykLIdPteMMAEHOXN
BKw2v2AxjMt8LTY07BJ81KMqZGjxX5Y2/3lGPM4sEqV0IDhzoI/ZqzpdBElzikEl/mpRYooT/5ev
txg3uyAP7g/3waTAstPa5yoHgWOr1ytVKElTCJ0+JXJP9DmtBlGilds1C+t0CzGkSMu8UEkRPE66
Oguch6zsGpP8wMF764fR+ADosdHCsklGWEQ28wek5lHa6+NyG2K984zB7Kf7M32LM65fYnp6E0yE
CB5ckzzblHFfj51SjJpTjxiKaUncHcY0EJfacJ+BUwzfYeTxJBglGq9KbhZrk6p9b8P8bsJBQ9XW
/xoYQ/cIgwGJ06Hrd1Itiz2SemiH5mj8epM1h48o59GNOwp3bfUwxDoK5niIVJWar0WbPIQY5z4h
v6Vn20n6ZFXCYMZjO/BPIXJZS7HXdNHO5owuDX0I3mmy5XmSXPpDUdp2oztB0pi4EFg98vmEWMi6
qI5nieJrKdkXKlLceHQKgDUoVvv9/oe/STWIBuDvEWqRRMNOnX13w/coSicaaliQk46NYTTUpRP9
IUtEs0nS+mdt1OkOtLJjFoO2vz/4BzeRZqhT3408HuDK7ILIFDUMsJLRnNg3zmpbo8KXpcpjo5dA
ku8P9cFRIvPGQxBmM+oF82I0qtsDLjuZcLJuCDD2Sn8UrS8v7OKPDhLLSBzJA0thYi4BhD+cLEka
o2gDxnBq3KGfb/P60RGdWkhVeLakNmtXVWrtjcT9W0Twdu5P9IOXiKIQfApNVwk15z6EEULxotES
2+k866zqw5M6JMmzSdV6PRRZckZO3V0nebsQQ33wfSExTPUe4ulJIOb6qhrrKtCpNtpOlkTKDt8a
BDRzNCHvT+7DUbBq5K5ns4IRvh4Fa+XWLxvXdiSIpxf018+a0sfP9wf5ICeCHsb5nuj5U79klv4a
DaKcTW8KJ481tItoqikQeE6an+dnzMiLFy3D2FG32tfQ6+Vnw0+MnYtk/i7G2vcYWV59aox64YG7
Paj4W9GpBKlPg8Oaw3ULZaBnBC7LafXhB6qP9UNYQB907awN16GMN7pmdtDDQ66gk+TitHT/q9zu
K15Xm+E16PN8/+mxf5dVlEL2lEghq9Ddejh1aZdtKhTJMFt+LqpNicfChjLqErRpWtDrKxKOAIHV
1G9BJGH+MsV+IIuhUCzHGrNvMU6Qpxg9i6wLX2jd/tSkdlHcanpTZyMq5MI0Xm2ozeyy63lGbaR4
VSmNDrFZs8e6PtgjDBdM8M3yUTG9nSVK5UEPA9SltS7ZisZQNh04hjWN+2apEvPB/KGnkCdwb0E5
m2dFspR3JKhcz02eGls55JFaCeTtfkR0Vh4Qps+dOhXKH9n2JPQLGpTu8c3qe6BGEMi1V11GYkd1
J7VSXfYvuaZRStJ41//zwVQhq/P7CFS4+OYE3zDA0RvtUd1R9MC8mHb6GGPgt3AE3gp4s7UhkOQC
nx4t8M+ztQF03IRYZimOlyVjvEJm2l+HaCvukqF+8KMk3Rj1OGzTRlZ3SJ2jH543VFJd+9/9s3Db
pLfJUjUZuB29I8LBWcboSkNDGCspTjco0dELx+yY6wYJECWkEEFRKdd/uP7Qbsy0ifaYww2XQCuO
DfTB77hxikc7R8iGnA+BdrpuRXL01CQ52c1SVn17axBayHDMqJCDAZnH+iYN30rCtdUZVWn861Xo
J2WtskldfTVoGAn04ZdYqcYfGdJXC1vilrdOdilTP6TPNjWc58gafNS1sLN707Ft1BMt61wXWr6K
bBS1pNM4/i6TP0Xb/84QqQSgdkxRfRQUJFbpSJwHncUWxz58tOpq1YqH0ERUoMbXwmj/SrZxvL+g
t4EIexexBSC0aHBRN7k+9L6fgQ30fP3JF/q/tMUFJ4mxObP11l8Y6TYnmrIHGPBTuAPvcrp+3l2j
shdWUpJ32lOuDLhBaYm262Ir21YALrZT4r4QDtw2rxgLZSuwN0SZNsyB6wENGSFVo461pxLPJ8r8
ib6X0B4FkBObv1XE+09mgd1VN8X7RiT4j+tvKYnon2PTl354IrR2ZVsEyJcjrnr/s9+IjnGKIIpT
i2CDTJChaV3efQ2J2x27+tp0PPcJUEBe5tts8H/7GH4kyqTsjm+K+dBiKJMZMVaDBtax6q/aGJ9N
r3pAedkUSB59lqRPnpRjOCM/lRiFi2ezBXGLM9wkyVna9MZRgepB4faIwmb7VrKWNvsHkR8zIYq2
NEslZHjrTbybCcn9mJr8ocDmv/qlEW2kscTgNGzyZw+zrU2FVse3Bh++NcJU+b7KpQWGze1TQSaB
TBYNg7dccbazEAFD+jg0VcfsAuWcx9JzotnbBmVTpS1A+wXdl/ur95YbXF/Hb7kLwGfAfugLzEIC
T6nN0u89smEUdHU8GFoaFb6RbaKq2kbNiwDtr0tA0uVgNw7puvGBRprZMSmyV08218X40ot8LRsn
3z1nCAzjveAM/baO/LWo1UOMgSG68ggOv9z/5R88JPxyeFNcIypYSXvKzN6tVoFPbupHmuqQVvdP
fpJFL17b41aWVwpuFNMDb7Xe1tAleV9VurF1AzXYVCNA9Pu/RP/ggqbAwzHggJL7zp+0yahBtH6i
Iyc3gjvQH0IhrfNEvURBt7WjFyV8TppwIyT/UAz1kUMEUmBARrzYUjO62P4ON+JLm7/20gnkpFG+
4oxVGkjWIfYqPxnI6uUXLco+m15xKOz0gCrta5AeTayFW+E5VlhtO/fJxXnBqwNv5fkAIerot6sa
+0Idn+HUf8JQiwJeTR9klKxX7EseJ+UAUpclDv+kLzkLvjTy4DdNFyoskI2v18XMpmQ1b2WnRJxJ
l7j2Ebw2o69S360bQp/AugzhZwp+Fc3GVF5pgdPipd7/G7WvvaasvdahmtZ3/i7HFEKHSY05Er51
2g8k+swVniDP6Dk4Y7qr6y8Z2kKycbi/oB8kD4hLwIyY/GhVguXZ1kI3BlG5shkd3TfGs4957RHo
qXlJcjfZBaMa70MsWx7xNAj3MsrBgNEjtP/hUzcbyZDjB6uNm6OPevESWeE2eQLAQCTJTYsEmPmm
tvdu03c4gww5iGB0lYNTWNUBFradcVBEjAUimsgUd5P6B4HosCOIa3/X6YhfxRjKK9vOPmOB3n9r
y2rhEvno4qTpC7cWFAONi7cD8v5X9aqrhzGUNmIh5VTp6nfCWxyx6NI/t4kf7E2zlLZaqYJRo9KM
xLa2pLI4vTKzewyuKTpCMJH5NObs9W8lOzQyDXyHp0UHBZkAMAIwth5G318KNG5p/1OZhaIeOY2A
HDBnjBguaoJt7Q5OJYb2hNzWedSLGE8xv3j0IgTyig6aTJnK/ncPMC1O7mHChm19fCZaREjSMOZV
zLWgebRbVflpS551UFEaf5aH0XrUcOlZeFdu2+qUEtjSYJe45lW0/K4PZaNEGIMUdu80cnKCVtE7
QU3je+XLKvXAwFjF3NArs7f050oe/Ac5oHHu2kF/qjFDP6GPiP+I8Ienqkx6R0lC8dQZ1rbJrfpc
4rG7JYPae16FfkFaRJemln55JsIsC1ftR5EXEtCINoEPEABGrqeBhYcOiK3RnsIy2SCS4G6A8Tjt
qDVrO9cXBrs9a0Rd5Mn0sYA8WfPABuie8I2i0J56qVHWhaRZm6Iq/96/a273Lawf2sXcKWQ9PGjX
M4rCIcyBosaOq/upU4jqZQhs43GM8v+c+08D0SKlrmXwaM7qdDDf3VZXq9ixPCk92EX7Bx+aU9gF
4bpTojPWWMqqjJL/LOMEXB2NazQbbaCy7L7r+bWZG9mhnGROYNneqzYa39XB/6yjdb9qbdHgz5y5
u/uf9HbdpiHhAWiwZsgHZg+QCyvbSsY6cyRPmGdkf9RzbSyBo24jtQkBSP5KtgFf1FKv5yV3Wpug
8kGsA/RjG9aDoOaahVvLTNRVr6o9MvZttHCMbwMNkyorCjnQ1UgG54BHS6SeG4xW7mBm1+15gqWX
KtebpzIUPzG+P9MeV6hBa5gvuZQ4Fs7DLTeAtXw//PTz3l3zgRVKYxhVuTP55bXJsxs/SqCyutbe
al2zoaj42U3QZwfunjW/MtFSTEM7qEw/FWFNo+xLQewe1fuxOGPnuqKs/kPk5cXGnGvdKC++vaTX
+NFOIN9CzY2mPQSq6d/f/WBbTtNcDEFBwRgF6dq11a2ws2jhu3y0Fei4kP/wBHK5zk6WLEORNnw5
RwYn8o4xfsVkPOnrIJJ0NYRNecHkcCkO+GBMpItgj3OdCyY3Wwq1wIhgNI3Emdr7JuhX3aheDAkT
JQ2fUZxpSrSdm/YX4hJPYf4pscULlnFrHm/85pOLrvn7tFs6E7e3M7iECW3E1gTIN6/s9tibNHmk
pE6YdV9r3B+oiMjmcdQTVDWKfDEtvv0IIPC4nQmH6MFwsV0vb66WRcCcGydu9fRrFGOpWhZifA0G
FciViknQOtbD7imqVPdY6/ZLyoH+kgYF0ZCFzmDpgjFb2aanvSR1GhzD3Bp/Jrbhf75/IX2QqkwA
ei5e4iPEk8zZZZEFBkCwMkfinODlUFkqDsKdhpWEbkbferu+uGm1KzNKfCtFMtMvxWgU64x8Y+EN
uF0gElteTiJaMGnUIq8/WCgUr4sr0ItyiTqpJnXSrqlsLAxzg26hki0ptd3WmxmPoGO6KulRzxtT
IA6LMIOS5QStF6HnVeDYU4vwMSn1XS165YzjrIc3cB9uFr74FM9ch4NgUGiIgsGbOij67Eyq1qhJ
orWwcQ5kA4+DSt23gyGdcPG1D0ndSc8+7vZbK6+RSIPS+z3gX8FIBIYzunm16XBi2N7/TR/sVvJD
gFCAotgEb3nTu8so0speTmjaOEmtmgciWfdkGEW6oUuXfQdsa2/buP9+f8zbC5C3AkzMVHg2kMya
vb714HVFFvQthXBSUqHgFTgqaJ7dH+U2hgGp9EYSQe6U/uP07+9mFhaGhEdvWTiIZVTgB7FBFEou
P4++HSz0Wz+a0MQfgp0LQIA1vh4qr+NiEMLNnT4gbnDBtFATKseFd/atJXG9fSbqL/AKLle+21zB
Cj4o6Qw+009hRRcay9r0SAB1ThPDXKtVUGzzzPiVD/hZt+jI/bVrKO2aRYYdlxHMDboIWynGONY0
xp89kdGuU91gBYVeQ0sAGyMlN5Pt5IL8+7+uBPuKtATCMNhPaobXn6c0a2sAQOE+YfJHnSaCt5eZ
abXvSsq394f6IOkjCJkCSpm158qfLUWVIOkLHKZwoHr8rMnyXoKydbcdjoa7JBD2KubmPmiyRPNe
jJMWY10tbLxpiPfLpOHfS+hlUrVDFVuZT7fuG6tMjbp+ot4p7ToReNvAHsRrK+Lg0EVZcGiNqnJa
XztnbewtiY/dtBA0lJymGwaRY86WPkdhBUNgBbnorKcGzeeHTqgFRmXerncnqTdMNtOQU+1rOgaC
WvQ9aEz3KOFYd6jJN15yqVXXUVz4u8FXccNOu0MWKM1/vHUQMwUNR9ttqmbwKE8H6t3ZtD0Pzsig
B5fWLv74XWdQcxHlUTaizNGw5KL8kjbfFrbG9J5drQuDUkglRiXg5K/ZoF6KFjuc8vCSaLr3qfNs
+EUGnpqYdtQPood7jZyqf5A0tV73lZSekVBP1pE55sbKN/KlhGD+7E3fgEoONZMpOiHbuv4GDVAC
IHkiuHSS/StU62946u1jwYlMMdJd2JPT3G7m/m6w2REkZw4o11vBRW8C8eCiww1SAK3c+5/4dkoQ
F6dWLsEtQfnNy6q0njr0bXBRazv5LGLsMENWeY19rHlQyCgXTvv8iqfMgR8t7HmcLIge5rmwSj0n
cFNm1XnGr9HQoyMu4fnaH6SlZ/LDkab+DSkqL9f8hs90ifyt6YML5iHCWKVod63ivtWwMMOKc33/
M95c9G/zIuoF1Ts9KfLs6eow7k244mEP4JGYa+FOE1P3KkBCsOsxTMN5/CWPQB1RDoeJY20NnHbl
ZNzlSfQ4jAP8CoriMQkMgc1qMof1NO+Mmswp8KKFoH8eTU2/dSKc6xMgj/d89luR0bPcEMumi58P
KgSQVGAGqKbbvEWHAue0bpMNhrvV834p7/xoTWh0GUg5ks3SB7w+QGkkyjLtGBmTZ32lNKH2EMSu
u/JkPf2PpKNpknSGp3mCROGJvx5KGs3BKANkuPzAStYdjg1rye66hXW/PaTTlQAkj21GlDhva7p+
JGFJ7oWXHF4jzYKIMAwm4e7+7vrokPI0kJ6xtRAwmf793d1rInIIRbELLq7tPsWe2zolNdlTIXX9
U4CO2vH/MtzE00XpAmOX2YMMcAfTk5wzCs0DIVLzHyFmsbUl8UuN1X57f7B5NPu2TtTH6ZNhOUAk
dj035FbVPOxlrrm+NVZ96P8t5AKpribEdzERl1Ctft8f8XYTakgt8CHfKsygXq9HbEc19xu9ow2u
m+CK436yEO1wH9WKbuF2val0EKApEHcodnDBTjDr67Gi1oBQlaoGkA1tp1burqcKusH0GDpyV5+k
rpY2whe/jOyT6qmHPniM9UvWf/GTS1UCOdRPOFAeVZ9yaIzdsNSr69JKv+C6gH0ufpoi1lCSyhZ+
9k2eyc+mvketcpLpA+Azbft3G67LAxNvd0t1MOmjE5do3QadcmLXyaI+Koz8a4hi4Ap/ZPNJkdv2
1CqovISWXS/s/A/WiiQHWi6ph0EoMFsro6xLM4wQ566DWnmYWvOHXgrgtALeXpj0NKfr99aaHASA
KXA5kYbMqn3I+BuFnUi9g6E1ik2oBu56uUy/3t98t0f5epTZhHDHzM3S9QbKmAJsuqZi4CBwZdVo
arlevr8/2lvHcD6pyYYNarqFWMJb7P1uIRUJ4R1RVoPjpcpOqtzPuVDddVRBKsRTejwV3Xcp9M6N
ck7Di9mdwuIlCF+H0DHcs9r/9oRjhBccNlfJsG6Kdp2bF2ByTpz/rDCZL09J98erPawzEeDZqeof
Mf4aG6Ts8RjAs1iIVeN+75AXH+yTLdBzqRH//lbnF68/B/av7v9Rdx7NcSNruv4rE71HD7yJmD4L
AGVpilRRFKUNgnKwCe9//Txgn3OvqqqDdbW8C0U3gyYLiTSfeY2jYVJQw7jeJlLiOcpRMx6l+UmW
V2S20vDYOuiFJRuj+un0u0F5Rja/pxyJ+YZrRT8lxysMHFeTrbnoDH3Nw0+DlLp58o1+ehpBYWle
rfhHnv8UMOTtQCfM2E/NXlE/lc693YGAUv0cKWEJ/LaV7fA9cd+f/4vchmAZ1NiiYkxdnvLB2f5H
DCEeI3Ip0IMdLcrOUZ6R4Te+tc4Y3lRqFCIPL5QddAn9tgDW56K7a11zdHkLk89WAWnFghYkckfh
e9llv6wCkY42ZK5gOLR1ifmAvE/K7WS0r1hIUCiKsh80ATN/zoxvCnbHsvKaTFT6crcDiFNhpaft
+3i+zZoXe/w+Kz8cZZvZ8Dmk+05/lUBWFHN5lxY3Y7tOCuuTXqiPhni1RrrHKGN4lO2unAqXAQwQ
YXJTmh1cuRdUX0OOImswM+2gxvCvtehJonLqxZB01npu5Ddo9ruaUxlXhr1o52pvbTrwoIs5HCCH
s5BcqXIkzoxxOnQ6LymxmmozzohfZkbQbvQERB7aw73yEmvBphV5dkw7zbiLi6x8SItev2u7LvBM
oLG/fWFTlsEuEL1RMM0XwMgiTY0oS0L50CBIWyBevdb73PaombnVAkR7f1FfHpSYvHCWUPbTnAUB
erqaZFuE8hQXjIbk7XoquxwC7HgNDHHRHGWyuaU5+hcJTQSPz7aOBT1XVUoVWruQdgEncrsDyuxm
2bEXgjXYR7TSDC9UpNBLsA+eZuVrEuTfzKJcXO+bI1qjmzrNvH6Ec6/NVn0lcrk8yhdmHbc6dQsS
p/NsME74djshb1CWxoDElyY9GY4UewGGRkdaLNrP9+f98i7kDzL1SJmCRAbWfTrvCG9UJqVx+aBK
MLNbJ8KBNyzGlWZei53/YX/B0ueiMmgkLvSW05Fmoc+RFAJbsJA788MYWCO0384NovkWm3uKasG3
weg+vv98l1UQ3jgxB9g0wNYAwJYJ/+WY0kQBtijK5sMAO/xZAFK8ofVVILivTIecgvYhyqsB0xty
fF2SvhWthHZVPJVeq4VAKcjzNj2M1J0JA96Vs7rHM2pIv7z/MS8DVpv7lJOAWsiC6z+LE2LcPZKp
MdHu0IICYlejPOZVY96X+hx7Q2wkK63vrnU//+HdUwQBgQzummzmHCmQI+VWB4PCGyFjnkfFptqN
HwRQgP7KKrvACLLvYJqDgIR6Q/p0LuQ4SRMwLdsBs6Impq/0svmQ1fPHrExnEJdOq/+YGjS6nDJ7
pAPgmthlfi4dY9zo6Cp+rsf0SQv7et23mvbbERq8FJNcjo9HteKcQqZmoo6asawPtDZCtJEMyS3H
Ulw53v5pGS6dvre7ZXnPZ8swq0qAM0ZVH+JmBlWURdONjYCfq0AdvGs1SV8nY7WS1TZeE4iYfmwN
SIHn9QGtCG0FKCtfF538GdrZ7GWLA8uUjuO1D7lcNadXOgpY5O50C5kJ6nKne8VuOzDYZlcc2u4l
RvBrrwZ1vdczY3jJcyAzOa7KnhFMxu2MGc9Di/vKShZl9NLJw34Qv+08qS2SeWAbqCrQQSO7P/08
VqsiFW7U5SGClvZRN4byfraTFzHGzovUJNaxn8DtS7F9K9VRdrDNyHxV0QvFgHD4lMQ1PZNKzn7/
qloEfYAk0i8hPz+/qroW85uuoaOahVH5FDdFtO7zdF69fyJcXoi0Rbh+VfJXHAzOk5QODHdbAbM/
WLaIbrs5RvXXnOwrq39ZdudvHP9XgAJUAJAOOTt3sgyUg1wVFUR88iHIlNWqso3ZN6UIkP2Y/GaD
ZHmhjEUtmsBRA8h6+kIHwy7nsVSLA+5i7Y3cyQSAg3Wlj3h5rHHO0OQlblmsWM63mtrKIZm3WSLS
EYYQy5vHYlSybw4KjO+/ogvZOB6HstPSwuLKXmTPTh9HVebIyiSnOXCRIeLRKcFWtZKNmTTTpkAT
4ntZq9u4bacv/TjFHjDXzutULUUpWntKrPyaPtkFXnb5QEtxaglvEIKyz8KbsgWDkeAre2iiYdvp
hmsnJTJdeA0HkJlFKnuFGLRjxEb2C0deye3g+LPcdZ8wXlyYn7pT0KwvBteJ0K1xUN+95XdtNxVt
v0oGBHG5G43+iy2SzkVacnrqW0feNUVce3LW1rMbaTHwuUxoX9+f7CU8OFmpdHMITxY4Nz1TXu7p
XJfdOKP2OckHuQG+okdzjBRg4ew7BZ0QIex414PGfCqUMt7FsjR77w9/+a5pjyKXRqNcX4hv50U5
O4tqZ04y5ZCNIn0KbGdbJvO4DTJtDdIStHvfBBvkvr7kZZJ6RtGbvoWdgzpjlzfNQ36lCXixyPk4
C2OJNjtWBBcuNqFitjSXhHKgeZ/tMzWMbifof6+VCK7lmxcn0TIU/UZId6wv5G9OZz7oonYynEKh
ulDMD5JhNd6o0iN/f4IvwkNGsbFppSYDUwImyekoUAuyCHl7+bCQg71MbcVWK5QBvbFpPLC16mNl
GP2qQnD9yrV3wRGgEURRlwyWuho0gfPSNWDxqredtjng6IytnEibFwmXEH8Ug3pTtcq0tSLjUy4D
REyKEOwkVn+HqYvs42ThKUszucc6JAyOGWLj27LH7reoqy9g1h/I0mVXSZ12PzmjOEhRwz1OWean
ni18EwQS1W2JbNZaG7FlHUppXYKQ8LPckD7TNlHXE56tV5byRazJ41KFhazKP5olZ4F4VsROj+k1
nceqRhaV+pVvzfh9JpOCUYDmdOhaWem1otFytJ/uX0ZdWjRACXEFunDTtGY7Fb3eHFD524DqsJpn
gwqgVPZApFcdsXWlp55abET9hC6OOwz7FjKGlL+ECdhw8Rg2jb8cs6WuU+t8DAYEI9Ry0T/bSgle
Vs5rOajrtE38rLhvIwkHhDXyzVFH90MR2zLQsLJEaCduPVtPV6HK9EfoHt7BOQ9Tw5Pawo/6YZ1Y
yRom3tbKhhU8XB81PAE8IaqR/Myj7ajnqybJ/CVQzBBFzPi1wFil47bVQwCfwFXAF9srzajXuY0f
Nv8NBxkXaHutZ7EfSDvQ25vMUrw0/CrzaUZ906nqpgmmjaBGgoBU3UcJFyPU+Pf32GX6S4GD/phF
XrnUjc9b0rnZyPSqavkQdLNbSjP+u5gMot3m3EraFB4mZmszEov5qpnVcF+aGQHKtNpPpvVT0qpi
lxm55Qe0KDz8qsOVBOPAb2pbuyN9uyYqfKF5AZoc2S9KXawZjv5zow0ntQNFylRKTEZbbPMyrm5R
aVUoGg7SjT6Hyn0kZ7EbAelWBltfyXUbrJpMU26wvv4MxOGQW7TIFzGZypvTZFgHmpM/aGK+dvNe
npFgDGjxU+al60Af8vT0Mme91ZoJrFRJtcCfxBiuJ9WqHt9/f/80ykJaoFlD4Enr+nQUp5SNHmJg
B9XPxkqsQAjXlFFoe3+Uf7jqiGZArCGNtJTEzoPCusujQNaa7gEbJGtPJ+yziheCWwv1xyjD59N0
ge9jv6Eu56V1g4CNlcyYd4dpfMP8Kldi1MvGAckpCAFayqRPcLPPoppC1EYdSmn5UDu55mlFOhzs
HNXuPA6NdVxFr3gU96sBgJ+XF4ReEtLLXpy2x/fn5XL2FxgH84HINfTz82kx4nBM8H3JH2bHenV0
DJrLUC6uXIMXg+hA4XG/QMaJHvNFkyR3mhCzj0Q6zIhu3sJHpPrXjMWV0/gimFpGQdaQxQ9BiQTg
dCElMctUUybpIOnFvGqzvlx1ZtFvnRIchG1HybqLB3MnTba1AR8oXYnQ37QQTi4DPMsAhi7y5JRn
qHuejq+pc64lxmDcG0OMGDv2rK4y4lZTFVHok3nqMLSoE7pOTAXfnlBPi8X3yek1N06zB61BqqxR
08lDEOdT0vcAiUKpx16xttSH0UmsrU3b+SZt+sGdcHxfvb8QLi5Qsj84XQh74Tmz6ACffvpiFKJt
WyM9pKJSfKpPOXyqhILR0G5qJd6ZcSdf25MX1yeCM9zVi5Ysr4w3dzpmrY8100iLR+Ci5LXYmTwM
CdIh1ljo36xYi3djQW1amWfjDj8MfC4Ds9w1c2xvJuQdvfdn4CL6pDbJJuDDEBXSPz6rZjho7Adl
PJdwLWzcVoxY+1QhKPxTmiT9yu6/3BA0zlRsdGnUgZU833XRaOhBKgFXqKQ8XVv9AldCRvHKKBfR
J7MGShcWyvJWaaucTm8Hv2GiVpAcAqvL10mED2qKfNkamfPwuRJD/Cktgmhd0/a6MvLl6YYgGMah
uG5pQOKI5U+HTsch0DuzLQ/d0Br+GMndHQ4MCf6DybrQx3Qdwut06ywqdhYeBz1ijV6S6/3X91/p
5ZGwiBtx4QKgoQh/jhYLrEGnV9OIg2GAE0FSpN20huUpyTQ8lsk0IYNOg6fQBySWg0a9MguXW4qk
Col8wJNvIh9nMemg4hIxy4M4QK2J3BzC1EbvjN5nB35I+tRe5UpyzVPtsiYH+IHzx5bJaqixnFek
kUOdEfmy1XsuLn1FgFquiPRK4bepHn4OJVlsI3mG4F8geepS9oncYuyQYw/N9C4vU9Ur2rmk+ajJ
X4yyY9OnZardaJns/O5+W5jVSGLArqbhCqz8dI0kc97b5TjK97qkfqRL3lNx0tHuCfor18/FewCf
QRIEvIUyLZzuZTf+Ui2XBHiJsmCgWTpYQny2sJ3MC6Qn6jp9DkRwrZe8/L2Ti2AZj87DUoBa1PfP
Fv9c63lNq1++h3raupE1xp4ZZtmVp7o4rpZRkIwm16H8TPX19KnyNAsQixvke0kS6GDjDbdTObFd
yuzzlQrXZfDEWDpUljcuGwfJ2dFYjrEixNzI95GpHrUFWIu5S+rpIKJ+6N3Yb/pGvgtK9RibjauC
s6/ctA6dTSjoluaj/f39bf2mUn0+wzo4B0IKmguEjqfPrnV2HY9OJd/bYTn5uRkFK6RAkr1SaJ2b
yYGzSeQo3c6BnPwsTZwxXTjJ0RdHnTWU21vhrDDUajZ1aLUu1uP5OqBVsTHtrNqiNPl9NLNoC3xS
2sip8SNI09KvanXimJK0G2NIxX08F9FrZQbTS412+zYrVOOmi3XzUOWt4nGeY7+q99UtF5nzpOTd
VXed5ew+nQGamIBziDdgsOEffzoDllUkSaeWsAuVzvTNAer40CuPaaJ6TjEYPmOafjPU6PZpduhV
tVRdCRgue+WUFfBqIuoCGbSUW08/QmBaiRrmcEHUXNprhnTbaWGzqmprvBFo9e2bKHsd5j65yWU0
BDGYLOEdJBpeG6mIb7OMCdXCWdngTNv/NNtM94OmxqA5g36flOG2JsjZJFzZq4roZzUoo3zb2KLc
V7HWerKE9L43TzAq50kz7/Ig1l27ENKtoikVfos5Z72FZlOcP7y/+v7hiEUYhDr5oueDaPv5eVKN
Upl0VQrDZtKktY4SfWBqDUIbsVJxXMZtdyskp/brdN5mw3xsq8zPNKxv5b4xdiKhB0sQ2AZH+p+O
T1Hj0NmDduV0vTz0+JBwQEiriDG4CE7fjh2Co6rtRgIrrlf7ZoqQTMxgLiU2GJW4Tka36TX5yo13
efJRqaXpRMnL4eI7V95LsCIqFz7GoQrD+YhmWH0nR8m1Ft+ytk/W/kI+0sBkLnogCKCd3avoN1c8
BAIKMutfnfRhVYxDumqHpAJQetWD4PL0o6iAQBdhFPV9IA3LU/9yf9gmJ62RTcohSUv0vcvGpCbS
jc1LMejSqgpqnAm0+H5qFHWXaJHhpQW68ao0Nr6aZOMR2Nu10O7i7S4fCTEvYgsONhoqpx8pb9AA
sSaUdJCfe+Gf8DJRim+iAKYS6nL8cQquCbFfvNu3IUG0I95DnvOmn/vLLGAQPZpTESiHKTZCr0X2
1E/GYvjdEjAqSPQsF5FXmkQUxU8fTJaRrU5piB70WgnX9pzZLx3S7VshFdrx/X18ERwSmTEMnSgm
EKbY2Q5JyiFBdhgZPblOu/s4vemcGiNAx5EyD3EhTfZosa9U1N73kISvDH6JkMHk6008kmoQ7ZZz
TMSc4mcWm604DMjfbZBeDLapYdUUJBQF4ib2VvJqqOQn2Y7KVd9kCi4FRb8SFMXdcjACLwzN6cqR
fhm2Lx8K2DHzslAKzznrdtpLXOyROMSa3uwoast+URTOJg1rw01pGu16Wf0QGaOXygmqTXG6DdTs
Wln1EgvGx6A6ssjbkEaQSJwuAg1IJQY/Q3bIK+VukuPwDq1NbUWUDZBJqQo/g9PhO52c+mOOuXeW
5leCq8v9RVRB6kDyQDXhwiZDzGHK1dLDEe/0o65L4a5NUM2SorL10fJaZVp1bUv/w1OD0wIgDUdH
xiRHXwK+XzZYhlxn24giO0xlXiPDWjpf6kjCja5NKV0Otgy8g8pBQsWMRdpUq2Z0KBK8vykud/np
hziLKwQ1orSuu+wgpbG0rkwpWWVFEn787VEg99PjoUELCf8cHiZaR5FSkUQHdYjA2MmK5A85JKb3
R3ljo55eFJRhaBlC20YEkJrr6YzGk6xX7ZRHh9AZfC5zV6TPmRb7cJXWo/HiqA+JsW+1Z33IPSvR
XUC0rpN1/iRhNdzdW8GEHnOMT6HstvGrOqf3Wr439B9dqGMYf1Sjj8GIq0QK9LIbPLsBalJlWyLz
tZ0PHyFC3dph/1zWXwo80lZ1+RW1499/XxAAuQPBNnARnLOSIf10YRer4QFPlRtbSCpeEc3ViGfJ
WM4n0gZEiJTgQhI4j7fRmB2JUKrokCJcvy2NyfICGHrbySnWkWSFKyw6am+wE8ezwNJt80xVXHAX
zZU3+g+rc2F9gW8GO0syd3Y7NIh6OB36IoehTzSaG5gNykuF9P11c7n54ZaxbpYTALna81Ow7Jw+
jK08PORz/TTIs3OsGqt9kjiocEGJLVIcFvCH3x6UcBqUCnE94K3zgD5qAFFFNtJCs9xkuxmjiBuA
5fivBOM6S6XeJxK95nR6+aCkxEwkqSp22pDbT/dHo48RXeE2R1UFfKBhJsazbM+tb+ej4rOMwpu4
Etnm/Qc1LhcTowJOAmgCYg6VitNRHUEfrZrq/NA6h7kIPCXC39DIUBwTbgHDYB7WHRzt/GkEgysP
T5lENqevgmFXBtuSWpWZ3rfdDuEW17If+/iLXjmeOU3bdNoqGu400L/gZolirQ2Rm2hHRdxp0b3l
UAYOjebRnJX1JINZbzI0Hhs35lp1YrEOWrFpkMrsldZvkcu0mvRVAHxeTRmYWbsGsBi1uAUN9bB9
f0qWTOnX7UVJggodbrPWgrwBIHk6I9bM3paHePiQczlsKxlftAozyK1UyBq9OTQUWqu3VqLTrx2R
b1HbydBo3QJGImhf/BwoJZwObTsimrmUsg8IZapuiwDtscuMh1ptwx3+LbTQQuY6sEWw0hK2t9kN
+jZpQZILc0IuqxcqrrxmvC8ADXh5Kpx1xZFpYd56nAW2W2Pw/P5kXfT7kJYg87cX2UFW0YXV4ziG
aaTXpvRI6r1FRKXcF8ClDmWUNSupNOqt1DV+ZsilLw0EMNMo26tAl5SHxI6d7djicNxRUjcnFbvx
XtGOk93XfluE6YNQE/XKcr8I9BbEDoR8zEk4QWl+nG2yQnKqzupr7TFQQhIFVW/WEAmKFxDmX6Sg
Q4UMEQNPVoPiLpxtw61MB6iAU1i7WZTf50Y4LubhyW/ewKD2aOwtWexC4KBQfPre02KWCqcY1ceg
CKNVYkqN34VRcKVwdH5ev40CQwZ3Myj4NGlPRxnLLMqHeXHSmOJyjfseu66q2t37K+JNhOXXRUyN
DdwVyG7tLXE4vxZ6oWRKm0nGY6I41dqs9ckrEXqFDi2/IgywH1ItXaV29mQuEh1T063yPilX04jm
r2O39aoQY7p1ckfZo7XyqcbEx+2iYxTFEUrJ9sfEkEe/1/JiT5nd5HAgAUJYpfLUUIlWuW5Vt04g
jG0UlbmnzFK6pjZreLosLIQ7W0TfsKn28krXn+zUzDw9tapVItvZlYvrYjczEcwCDQXOVsLQt7X4
SwgZl8PstLgEPhLqrIw1cu/e5PW7eEWV/2b0irvIh+F3KL+0P+JjcOUGW5bM2VtYwPXgdpZqJEni
6ctGZ7lVo7pVH8F7biFx6rXlm/pGIVt4/31fcMXeHhPQBXpU8NABep+OhPOiLdj86mN5a2/MTXo/
rsudsoZo7YYrxZXXwtM25XO/sh6NjbWX/XwT+pErrd//HOfX5/nHUE8/xmh2XdzLlfqISLBroASX
GV+0clOrJqDSK2v8fCcRKgNrWUIvAhOURM4eWdeWYkqE2Nqo5MadZYfPTe44V5Lvfx4E6DRVPe7l
c9lb4qmqDjIBdjrGTLGIk3gFiDW+8ijL/X6yTpAlAQFBq39RruP2OZ02Y4hQcp3L/GB2IebNUK1R
gy7ChZgf+GhlfKEzIB4qIHOelM7XFs/lMy5Qwr+LOVS1zwl71IYnaKiMXsmpCXlyKpYE65pv5dko
YL0WkAH2u0t3nQqedvqMIqPwI9CdOFDAFZ07g/LdZuTTj++vwDdVjF/m8u9xKIEjAUIpjD1/Oo5V
o4wBtE+gzQj8KGvtbjMU5aOaG9/l2VAQpTTjyY0mtKKg0gX+NJj9nVHG5QovJXOLVGHjV0o0uHKv
xByRrY+CIHjOQYvWupxtyP3WIol9GXtlzwmtJ8VK7xI5dXynateTRqW9cCTjSlJzFg/9/VS0hmhj
LdjscwWFCeJ40OY8VeWEj5NOxbfmXRlwQV2EfGJXD5GpLBXZ/r0N/TauTpOIU5ygig7t6WxOYCEt
ZMypyTSK8TETWbwvO7K6Vhehm1XWp6a85gj9DwsFUAogZWpqPO45aCHVuUyGKs4OraVH22CabS/T
YEe9rZP/PjGDbv71P3z9rSgn+rdRe/blvw7lj/zY1j9+tHev5f8sv/p/fvRfp1/ym//+y/5r+3ry
xSqHPjo9dj/q6cOPBl+htzHDH8Xyk/+v3/yvH29/5Wkqf/z1x7eiy9vlryE5lv/x72/tvv/1B/nI
L5th+fv//ub9q+D3Pgyv+ffXi1/48dq0f/2hyX9SgV4uQsAFFJAWNMPwY/mOav9JQZxjlI23yEMt
Bca8qNvorz8k5U8UDmnHU3/kNwgtObmaonv7nvonP7202ji2lqSJiut/Hv3h7w3593wzFf/++r/y
TjwUcd42f/3xt7HOLxsXAhpFX6rzwGEIChFEP11qBe6ZU+tYR0R7DVIQBzFROQycXVUO9bOqtvqq
ccyMfptdPObzZN8N3KNfZZpVXg/Mxbcige17pzX3aKGPn9UxGI4EtOoTkpzlusN0bGdkWfI8TwqJ
azh/VIYw8saoCdGQ6+YbvQWgiJbEiDVZH05rs+LrPEnbnQZlz7P6NrvV4sjeizZYyh9ZrIXrRKo7
2S9VJA8qUqGX1K4m3U0Ieyw/zi3jC9jdsfND2l+ml9ETOah1gRptZdSmGwSN2JM+ODCRKlRz8K4v
Z3st6N1nwKydtHb1ocE7PpTiLZW5MgWDoRWTa7R6iSgzXb5dK3fdc2MqsQBYOemPYkgtbCfb5k4E
SJxUlKcf9JLqRKsrb9oM5c4cY86nlLZc7VYyvsAopfhtSXuqK/JNQN1eNyP5JtEVX9BPeBisFzTw
H9o4QUlOGmHtVD8r7YsRQbINwW/2jf21xphby5tVIG7mIt4PffvRErJnpF29GuD3yXJ9RKLuuxQ4
aA/Uw0uJDOyuK3v1UOu2p1tp5NZaY9EeML+q8miDiar2TNUBa94jjc1ypffdOkLUdDUFUfg1SciP
o9L+ZqhJ7UWGNb7Kov1umk0KSsdRPo9G8zmunN2gSntRo/wVhUH2YVCmhRI8Ft+xrD5CvPmpz8pH
dMOOgSFvp15ZUetbN+hse7nE/1VQ8P2O2m/v6jF/esbddZ2UNhxYEairWtI/mKV4okRd3Sbq8Gpo
0xQCZt5W/cScdp0/0PPa9IIq843WJak7FvFTkwwTXmmqEZow8WWVTL6Wf9Kk9Cp1kSS0gJZL0Yix
OUTV3K3SYvMmq9d3u0prk+dBD6b9aFEIReYv61/6LDO771LcHenf+mH+uTLazvDavtHdRkzgGSa7
UVdVGdneKOl15AdRbc2uYdSA/g0J+8IFgN3tc0dCjG7UKtHfKhUGmJJs5Q94XJsrG/WaHWbdeNrW
SM6nbjvmCP8muR9HjXiWwgqfmr50MTFBazbs7mmK8JXlPFhJ5bjD1GwHvfkE6n+F4s8HbZh8EarH
ZB7cKpt0v1XLR6IfhILHhtgRk9+bThs1xPPiz/KUrFEs7+hmomaAxM4eErqK8Gt3mzdRtC27+FaD
2uLa7Tx5QKduU2qfLriwClKvvI4ao7kXKV0pJJBsL1XDwgeUarjIEcruaEHVGvXZwrG3tDZCbQ6V
glyfO1bBbS6PuteI7JZQsHVFXgsP3X3iaCl3/EiAZwYrfkR4yt7l06g+ScIIH2noBB7Akc4F1T+t
HWvIgE+13fcsDj+JuN5J2c92SpWnzJ6rlaCm/JybtBeUytlGZfWpzHV1nQmT40lTtqmw/M5c4piR
+ZCTwQCZXOI8ZeINHSxODI0UCW9u5aZyG7szvVnTt/oY2GslH5QNODrrqxKE1rqLht6ry1n9PI3O
hzDNt4Ek565RJtsoH7+GIn0sogGPKNn0o8RPoqI9Uv9xvEngzj5h1AtCG7lpqi7UdpNvAVPnN8Jq
/DIwvkV9upuq1M+i6Dksm2/61KVf07zZJrVeufWgemOFKZTQYx+8k8f8Y5zb3eeK8UGSGuTbpV6D
PNNtR1t+kWu2o+wU2zgFmKPyDuJh9NM+QBinpqKcB8Z9YkGO5nFqbyzm+F4YWrdKMOXdSnpHB9TW
9iHicyszGLZWqFhbPYqfZXP2i1ZVPzuxOvDGrSh4Qp86xNRaiZAMUx13NOPCRVo5/JgF2aek0jet
TEFOMz9jKYskD1lYvi0xU1l0xiz9U8T9+aBppfaxHDpOdTukqo20oalHTBwloaxKKnjuFsanQFk9
gVLkt6GvfI4eYHVqa0i70sGLVhsj6UaTe7l7zdJW3OhK134tRnMYEXM1jG+5KuW6j5vfoPlKbOAP
aKdy5Yu5sjaxEvf30HNS+04tCuVjR0IN5DyRpI2QjfvMoXoveiCCLhIS2gNev63X1rVCS35y1qE0
1buhNpIbSwkQNag0emqF02T3SO5Ea0y/BZnHgOWz0WDkKoWxO/aO4SqAyLYzHsObES7dpzIMV7oQ
9zj7bOsu3JRiW4x9tsWeK99qc9YjlMIRaDZhjwn0sNUyEyGGorrRRln2wzEzcbQa7Q60ry5tbdrX
60JOg7XFszROj3I1SMyHRsLN0aR9EfMM/Wg+t+Mw8IHi8sPcGLIbNK891eJ10JfWRwkXxPVoicZv
5bb1i7AZtoneBKvArkzMA9LiVdKy+Sm0rXg1Bj2F0SpNniXQqbspzaWNrsXhfkiKaJ+qjnQvZfX0
CBUR9P9khpIbEYpwe04oraQ6qrv60JofWlyMbkUs58+tUuRfI8Wcj/GoBb5s0gHP9UBe28IOHgi/
M5xd5GDXKNP87fcj3Lv4W100xc/2NJw9DYv//4uDFxv7//5PsHkRBx8L8ZrFp4Hw8ht/B8KG8icE
J0jwaMJQQwYx8J9AWJf/pK5IyXkpKlAMXODM/w6EFYVvkXmBXiRRx5iIDP0/cbDyJ/5e3DlUNC1g
68DPfisOJsr9v1Ew/EIA57pMAgRiBFXZcxiDWThDQ5CsolEy1V/jQWvou8nimosdj385DFkduvFL
7eS8146UWhMEs74EGElzK9Go29VDq/i9HJaryJqs4y9v4B/Ce/o1JyOSxsFooMAKoYG2zIKAPQ3v
0aCbh6CWIrdyClzGuLimeZRdORca1A5Bg1FyLbnqFp6KKBN66U0ZVfvYtJZgTG85JiIvF2b7CJhQ
2HtdoQ2wBlI2FfYmtSPKAV7rQNCtvb6VAqn34jgZgNrGtoMhhS/pkSYH/mhNKOfAycnqgaiklLq+
3rSxgoz2YjqrK1yQWmfh62KVBuzsm7pPp+GbopR9H7gj4Luh9QQ6KU7v9bI29qpPZXqyZnp9DpH7
5zrHy37wq1jWQ8vjXINYyamZOSAAQX1ateKpTmwL6u55BtXAjdJcC16wnGznZ6tSshqzkkbR5G1b
x/ycV7eNHG7o25qghVvs5mkK5alWkPX3AzGH7FNoe7M/QZgNaaeisNJxie3GjAtCHqx0l83Imfpy
jdqDuorGzBpy4IrCGA2Xz+LQypF0LUigW9ad7qdppWLfo9uZVD8CK5SjveiA6sKD4sEDV8RFLW6E
oWSfdJFVJrZVThqvkJDH3Y6+FQWDL00oiwUuYU94e1hQSoqfU9LWTwoax+pOSsw4dqtxVmt/qrRI
cXNDGRzqwcJWn3SlwYInRC+F69wy4+R7gR1N7eE0Yskb5lxS3JECfr0ug9KJvg0pxdcfeTHrReyy
zJTR477RxE1babTRZ2Dnmu5qYKntrym12nRdxlNLNUcVEylWBvs8kjz0+xVQjPpgGW5tpUFwM6Iq
Jj6UsyQVe9MiHUhdIeOurBDeVhLJ4Jh33bEMa9m8y1AyqT5McOukBVGeyv/L3pksR45k6/lV2rRH
GeZhC8QcwZmZZHIDI1mZmAHH5HDH69yVFnqKfjF9UV09ZEnqtpbZNZNk2rV1VRaTEYD7Of94Wy/m
4pw7qP4qGT3St4h6qa5pSOtqCAcF8uj4a6ztRbpO3Hhm0dGWHKX+2Z+y3r9TmM4J/B+bVnRn+iYj
Ki0Lj5jRI7O3ObDz1k3nbhUThxi2blZIQLW6JJ6sZN6gCGqXDWpcv2GmsA1BqL47m49YHtGoTgPG
uJu+4Wu7d7rejm6HbBIUTHZY954MTAbzLW4Hx3p2cf00uPXC1jgaBEMfNKQO/nQRJbk1VRmkARNN
F/tLWre3hQyb4kYWOvP50LUnjj0Xb9bfyMxd5iqpBzPqhyRYCmA02qCFPvbMbP6p9Bnbb/Xq4oKZ
A4EtbRlnObM9ZOuaEy7U90tp7QugPaqdiK0dvkX9OLJ9ShOObbNGQyufhkq5jNlXFWQ5x/lcV2+d
VzbTGctIBWNBDn/A6bNa6ZRuZsfsBW+8X9rVnBDp1tAhtEiWxpVxelZZJ5/cxjUG8YTdyymiW86s
biDSfLGzen5IjahV9MOKQA/hxzr1VEkdWztPh+dZEB+pn/pOuSKWVO6pjd8Nwl/iUgZZibV1NXOB
L3vox21Q+uUSj0EpEdwvOckGibTEQlZNx1Ea3QGYFNKOKbqmwSA2mghX7liZmcLs5ohstw6I7TBZ
ToF5FxGNX55WozWoORmnMN0MoZca8HsZDe1DaYB7moY5gwBwcFhfjMrovT0Oq6AmF5ex8lRNYji3
uJ2qTeXydcSBwTjNCubaRBLodJ2MPFkBqiP30DkUY0PEDaPKgnjtMncoEdNLPURnVgaZ1Q8RIa9L
epPJhmRcrJ51kM/JP79XfgYLuVVQr5Oo8VuWOHrbPwb9+HYxT0hd8phEj2zYNs0MPFL7a/Hyv/Fz
UBdfgy+xp/8RVebeN5HjWgzFlaDGU9RCPpXdEP0LmPfna/n3S5LUPOBPbksA0J8vyaCkICVI+TFG
b0SE1jfqTKLhccQZd3Eph7Z3//zX+hlWvn58JmgbKnZA+WtK+h9+XtoFmVp9m49vVWDypPA2IPNd
t2kDa9xkhDXFNJSa71Uq/lX65RWH//ug89uPZibgFLku2nju/8CNdaaWflrxjFHMXJM5gERo6jtz
B1L0r5IU/2c/yoZ+I8AMDgKB8s+fKkuQHw0TP0pWgRX7WRNcaBvJL1ZXZP/iefwfP9Drb4OLCacJ
/qI/esxnrelodAi7cZeVbbxXgt8IIvTVdac2CbuBq06X+UE69e/BZv8Wov3/6Lx/Bav/ybz/5//o
/vTcNX/+r38CAP/T/fDn/9Z+FuL7T0j49T/xlwUg+IWpmmmURw5NE/cvxOFfkHCff8Jsz6vHeGWj
OfyHBeAXuq6gyCI07mj7f4tv/usCYP6CYO+3N5Yd4Qpi2xwPf91Ofp+N/xkU/gc5B73HPD7XJg8c
xhCP9h8D82vXVqhtgT0KN2HcFEfSFkeVLK5zwAc93FSpjfIG3/hKWXw9p8egwb/HO5w7JwwZst40
VdB8MVXW33sp0EcyZXp90700NlkUds+un03/0hrNx/YPLzR/a+wwmD3hptDu4vi8nm3/wLRXbqfr
IfiGsaiyY5LsLNJzM10mE7qdBwqxmHRD2T4waFp5QiJVdleHfv8Do7Vz49SOe3JI/PhqmENJ9oYf
TEnWh9ZZVctVPGPI5ZtsRPtMhSrKp8aknXUyC/9i8SEacVjUxueQest3s5DicWmV2nmzIz9KVxY3
RpYGW9KuXD8mQri86A50Tc5VEZsrm3oSrNW4xrSUjD+8Kg0TUXTexUE9kcxiNLp/cUT8zJGHJg0U
V5EXdwhxeyEtQT9/ThOZLnVw/ZyCaQNbekscRoG/mmHODiZCHK3h96/m/58M/wWd3j87GW46uKbv
w/A+/eNZ8Nsf+stZYPj2LxZOWzRmSO+urDQDxl8Og+s/YlPllSYOhnef//l3OMD/5fpYwpVbFnkF
V5/P74eB5f+C3gX6iv8TbPsqYv93ToKfn5UrSIEUn/ovAAmWZgi8n58VGS6jr+xKgf8645dSivVb
XinwV4ohwLkX67QYi/MAgtx9V6vy7wtjVSdM13Q4Zsv8zc8q+1wBoZ6pVM6OurDrRxw29e8a6f+M
J0x+H6Z5+P4nKNfxT7sZxnKC5vwjPnX9yX8jY/8PYV+vOQz/61vo7b35+APodP0Dv7Ovzi/XliA6
4PkOuVf+/pjZ9i84Lq6WHcjZa0Ijx+Zf2dfwF55Lon9++xeIzfT+/pwZVvgLIYe0/11rJ9BvcNz+
Ow8a+dU/Hd8oz8HEiF8Aw8LEBQr1h3lsEtqYwc1hd6p0ulIbTVucIrvpWZDHoq3JeiUxjAb7wc9+
jIOlXnr6EiKXalwKfQzs/MHyq3JKPe1L4qn6U9SYpuLqkUX43WtnmiBxcmRNfltD1JqJQTVT97WI
0muedZVFCoVv6VtvdqTw/jeeMQ07i5ArMwlRrT+saeVkxwhzuIQ3XfP2JisMZ9i4fbXO6ECXV1e0
OB9WAN9wF2Y1C10MbUH28GCX1iBxNSrH32RkNw28DQ2AiLCWUTUEWmijf0ibsSVjozAwj27N3s/C
7YyUnJKcPGirPUsbcLfTZyjX7QJGwo9uCrSvz6thyXPumeOTGsIpcUWhXvuxFifN+sNfbISUG7EP
F2n3jfRWOCTeiTqoq42treW88OHGk3YnInGD/j0w+YiJ81mPadTUh6Jfhr2nuvLGNOc7o3AJw7Lh
nPDsisQixXNb5co9tHKZz+NIgHxBioeeCpmkwgzPbTMG93ZjptvSNT9aHyF/CsR2aFXgbXXuvETB
Ks+oqOUpd832By786ZT2wtlXgzRRDEI09KPoWAIiO877YHr1wK1jQVIUvFe69D3L4SRIAvOWzp3u
qEeu7DYhmKCfmtgIS6f6onwh9a5CO7zOUIdmNzwYbNnRtyUPIfkg+vgjcduW0KHxMAeRimJ++QHO
3aYBtZwTZ6COtaRMO0YmegY9tZcDLYF9fevp7r7tzTTbhv4s0m3rV8B/3VzhXIg85hBOV2+N7ba3
/S+2SAmhVNNz5fuCyDSTSCI0zFdGFIo0GFYU0tDQ6dBv20j2GB4ylz/hAhwZ23CQYfRYcID6O9+I
5puxRIGuUnt5WN2WIBItw57ItXyAeJy9WX6TcKvuwRFTkZ7WMnfKmzGjB+nEF14FF6sOPnIzN92j
4aRzdfIEoEC8OMMb1Ob8RGGOF+wyrZZsT2eMLQ5psyKYCtsHm50/pllt+r56k3esENt+ZVsHJxba
um8p3olnTbmi4wuRENMCVBcaYWKbAzwdWoi239TEcezmzAgqOmFUO36ObNZF7FT5WCa1SvfWQtRL
YsiAAOCl1kOFZrjyo2OYaoFOGN59igvLltf3YL24Mnt0bHHbz2tNlPH03RmFDToaOrHd9c6LwX+u
e4Wo7LuzGKsy2BiWWZ0MDRT7kfUlJPZMSd+yCbRb+xtVtV5/rgN/HMjHrFEcpJO3lJ+yripkwXNw
a3SdUQHFSM/u4nnGq+K2Mkfb6blvuvTyYgMi+1l09rGSo7hwQOFTwK3Nd5pD+0SJyPoCupWMzBdX
UTnN79nulmo2P6RuHX+OF0n/A++lo37lLBCk6a9BHW5QxkLvlzXq4V1GPiXWQkmV3dZYHTmeiqjo
S56Jcd3kS5sPH7KWoLQpBsx+C3xc2pvIgC2DGTQpt+bGSKOD0ZMCtR1wI8dSzG6c0bdymVrLeuDl
VVtPN90NAsh5L7Ki3LdE+X/T7qCL/eQvBqoU+DjTyX6l+jZKZmeekxHt5TE3ZgRaclm/oOu/M7oB
RY0jxr1dWetOz/X3FuTqjHDK2NmpEZzDcnLO9Ce5J7cvjM9wLjwOzgxAdfQQwhwtd9b9brBW19kF
/ejtgmj+XmWo3ih11W/91L6MhiSmpwn0qe67btePUXC22gFUveP3rrwpaR3v14UI/hukNDQFL21P
sNTiviwmLqNWF+vJp7dwuzRS0V7YqayNEV5UF9+HZvbSeTzUrfk9Krr8kfM2vdDoJJI+VfRvZRqG
ciB9YE/3pX/0mm6KJ+Gvb+WUdTtUDOsbsgqs92Walpeybusj83kFvO22p1I1d0A/P1TfVBMOijQ8
+WHaXZqpX0+Lmqddl3r2Y7WG8yuT1rLnpA2PBb0ap1CK9AsGbSq+OQZZ+HN3AaEdl7uCK2bYCgQn
mABs7506h+ibo9toG9nFci/7skTI1+/dkDrnwOqxNdRFe4DQNS7CoJlU5C3w2uLzIcrEHPmbBP5F
kXdTFHVwGyzjc5s2hrdx+mh0t+7q/Qhz9eh5rUuHoCn3Q5leci03M5Xc8dR1h07Y78KaE8sf7yks
JGiU+7LpW/PJHtpt2lIQrvpzFjpJEIxqt0Z6OcNyr+hdRJfkzgSRP/c7T09Z3NbkHZKUt5tsemlm
vrYdGvNHGwol1igTYfyBVc3g6ForHgQ8fl8jIJEdjIxI9OJGe6pVshs0CuaOW5/TIq/Tk68a1j68
hR9Q3/NpXVd77+mqIrAt6G6QtB+CroFAj6B7a09/ZjJbHsJlPQ5F/jyMKK9aw77zcMpr0S3PaJGv
qLnhLzrJ8hVp0/yjk91DJQQksUkAnvM2DsMmK/PT2Im4ymcVlyrcqDV/ySj0kLN5VwzWKbBLLmk/
3DkFzsuS5LGYTL3H/KpyL5dTHq4loWSZBQrZfbWpws590uhGgxAbygchDyoUX5E+qkqgCyjGVu/t
bv1CPpOFpEU3O9Lc7v0l5HdRu4jOxY2nfW7eYfjG3I9DXWHu9Ca9aJz9Xr7FkFpxLrnmY16l0XNF
XH2yAry/1kaffQ37tjAS7Kp63VkiQ9GAtt9Fo6GCwdlFJOPlx7WQRl/Hde6QhDj69bvtkEXeemKL
11WhdRicTSjHIZlmwkFRiA35p71k9bGH0TanG9KK57ifZ2FTfVLXCQRetSsQHnJYV+Y5X9PmJVxC
vYlMitf1sF4lv33QFP6eN0jsLN04x1BPLlf63NyN65yPTBmCLOKoWyHRbHPnDTrCA1WMwc5FUvtg
0IgUxKO1rFbsTmXj79Ecq3epKTk1YnReDJJradl9UgKfZPFaFc4N5mkZvCBg6km4wKTTbgs5Zvck
ME9360hTxJQVzt2M9AFuINMWMDUaFj/OhSyPC/FfDACwKcfRsdb7iHqrW1hJrA9X/8Sqqj6hVBLF
1MyXbjdksGatrzdjWhNtBc9xJ7LJvLFzKJ66KcmORcT2FYUk7fG6ehiEbdxVmbkm2uHZXZn299IW
+uxJb7jR3vwIbYSWK+TBYARP3K5CMdOqizv3OCUc4gw3qp7aXS2ap2yE9ZgmSyRhOSBzUcPGQQ5v
m2tO1F/ebMcO60+7BNkdUwvZ1EF7u4zmcpfxQiddZx7MwuHTT9fvmW+8E1yYn/JAZrDBxUEPxnGE
qXj3wrLfeGMVbXEBTtcwKr1JoVBMmqqW9pmvVX5r8hlKOYs+0VT1O9mL6tCN3oswxuGWFcg5LvM1
8dFvnyyTBxWyWefbSpB04Xacrokh0FbGlGw3W97a/BJ63CcJuFJ5uHZw3Q99vT4t3lqdnJyccG2H
N7Wlvb1HnuRROtwlXqH1c6Py9sVKRbpffFqcCHITGymKaKdK7W0jaXC5RtOvy+w8FJ0Sr41J3j+i
xTdnssLEX0y6hVNDbK1GZZ8RqRuXLlzNVy+f9jn00Eb5ffdarKuZQFXSgqXaJ7Nom9epQIqnzGMd
lnkSDaX+Zo5yB8FTHOqscT+6auxOniHmx4m4020LEvYhpiD4gPGZ74bcdb9ExO2RGU4aH5NK6j1h
/K6RvKDGIkq5PhtKocV0ZTT/8Ihc36ENlPvKMse9MQXcafZo7H27D9409Mhd3cP2ZrjpGOOLHmqI
+Fzt8dcO6049mXKhLXi296Zwrc/aDCV0n218c2vVvo1Vn2/RDqKKVHN5JwWJR6PtNiB32vxGP5m9
MwmQ3EAQvkhHWXvlSMnY3+27JQ8gvzJ6gGt/OM4uDi4R2HVSpGuadMG6nmoz6PbraBX7XhaoUE3c
sZxI0QDzmlpyL6a5eYhmvJdDOCd2PZDp43fmel/5cDyaZruTURjVl7XK4foz39vzoj7mohpP2kRB
rEX6kGvT2XQ5wgZVdl28EPB6Vgzym06uW1kY/dEMqm1JuMprMZjWwzR0z47ZYDR1spusgbOrfOKg
QnbNgzOF1V1nON5WDKjvDCeL3r0R+1QYzt9CjKP3jZX5Z1hw+8miWOTicnUkFcLPjV/ATXWp/pKS
ZIyMCglSlzuPJSMS0itc2KWlrkIg3J2qHtocU2ZUbHSb6mcpS2LyqtkaZTy32t1ZLguf5qL5tWy7
astoW9x3TZ8/sqazXaZBNN76Vf9ZVvQ9UZJGrpUX5hTGYLu7tOj9TgXcacwK08TRCkW5aENwgrjr
fSG1PBtk9dHp0z+ShYKiYrHYfTIPGABl423V19lNWHYrqZRzxf0IlJu6lNVpKNJDr1HxhctAtp89
jTuyQbzH9jr/IN3rYtcWn2aQ8oaSpleQ+0fAGM6DOOX1PC4Ld6otenPnDONXMvJ17OcZe+i0CHZv
QVkCQlAuIkKOEk+53/usfSXRyP6yolmgQtGdSWPQ6oPvyzsZ02+LcvE6svS/8jgf8fQV4Lx1visb
198bUoqeX99vjq4oa3jDqhk2BO1linUwJVt2iMwiccyRnCQEE9soVc7JrUqPMZoKT9MvL5kMw33q
pTd4HB9tu6RJxDSKW/KCv3SF3FhmFyHrC28cLWeUj6FOqELlk2qjhyj1osSaKSpd++IdnKTh1q+n
va8r90w5yWFuyzUu+/VoZvUb4uGFEKvpWiJqRl+NurAp0M2DO/zm9ZlaN6Gx2IX1Un/mdpsdcsS/
N+EY+AcbsOAtDdYlAR/vNqpZ94aOzmKG1iZasPiQ19t5ctR2NkT1NGb6UvuBuBDHSh6dGzTPfVA9
AxyNX8c5Wu5m7oGNnqXzK/vBeyiM285qP5Hgtu+LGodLrauuxpu5mAfKqvzEMlsvNoxq3BAFGZ4C
IbZQccZLbg7FnhBQ/720fO9VYUrdG3Z/qWWuEg4ZtDjkUuEoTJ3hsEzSOrCEv5ETPdM4OL36rvqV
RyTltXC6OzHaxh6xv3mhzu4C0JttOweTjgdh+8NFLPnsA+rEUSnDBB97gBg6IxN4xuecFdc8X8P5
lOhYVBw2Y7Gxkf1vWks2X6hbo5RI5sN9OYrpyMrmb7h4jQ39ckMsEP0nrpWFpxoUZWtE2KYir552
PsqYxOxMWgnc3uMe02UsIqv/0kugEUOtblxjAX0g6aU+wZWwAZs/VhXkO+DkDMEj78NGlMb4JPT6
a5kSYBxq0m3H1hxuWqPhrgz7Bh05rYuD4akYUdm478x+2IRaqrO9RuY+69db+PLLooMXxiOGcrcZ
b0UnmuNUD+6lDp0u6doaGXowpcEbfeQto2H+Q2nu8joM+s0o/fZCxA3GqDQKLh2/XBIKvTVz72ud
p308D/Ccolnp85ijgEvXafbV2Kr3erLU7dh39cHrrGbTN+vrvPbrztFzcClWfOgJit7v0DJGYjaG
+1DPveLtQSBpZVNz0+Wjv3FYf0+4ZkhQa4lfHW0Tsad53eucdVEJgoV10wtj2PdF6LJXc8YH7Blb
NwwesIzkm24wUdHZIaqVdO2RmiBisUgpSIbC/gECFbJClE/ki65xvUCfYVtMUd216kFW6GJBN3/Y
sozOLUHfhwZu5mBbpcng32fbJhrufbsMQFpsM1n8wuMOxMyxMD/d4p+1CSQdSztusCMwRgI0kpFi
sDEtU5/w/njJiHjowfCrDp131ALXoSUYmhqbtgqZjtIlwvnn6GAjRyVJl66/cEF3iWHoddumeEVc
GsKTCPFoQiTKGzeesbXFYp7DILtW3i8OLjXvTrfNEdV/ebYyhQ+zyzXoKe4Sh/OB3Z4e9I0m62Mb
VmFxKBXIEiZzJOP9iNjaFtZ2SlGpNN74pcvUV43MKAFetN+Qz33UnX9nN+mAANlbvk5TNF6frfFo
W8W8BwS/U+tgbirf/U7kELKjLq+2y+AjvzIImZtrrZLBX3qC0vgl8tGgvVoj2ImrugR6zeQet/1y
XDOFYXfSQIhu/q4o8HFOLO1TerY19emx7Me821folOTFnnz11Oet5+2quZrX+zQDio+bMjXbTSDt
zIlH2/L03eis5aVwTD5aP3VMnVRljyAy5nzIv/YBQjsEYHlG9VxZtq9qrHxWaFM5KqYzO3yF2+8I
1gLFfamthXIQyQMX9y1hX8eZEGXUNpno5rikqY0NL7dMNcajM1I7ldZGxmIZLlrugkZw5o1mzZqy
6PJJmGNmfSeMLzQeAn9ZjFM5dGi+6Z8lyxpbhsJKPEmTjbvsnXndWFE6ixtnGWz71GMeYG+MJis/
C+05cutZxGBtODWt9YTizpabJYOiPeEpYv5fc79Rl8Y3ZydejdS+m8pA/5Cw5jXol0knvBon4M8C
bPke6D86BGOhD7TnPDfrXO6k9pnTmpt0Dr7UVromYw0Cly318Nhm3ql3rY/UbjXfpjVtJcqz2FTB
r3Ky1q88CcsXAFzyBU2l0aCiG3mxRl3HVQnWQVKc2o2IA2FEq8aLBYWiN1GJCrJNugInLHN52E8b
o5blV5X2w/Rgj3PL8zCo4BA1IMmJmcr2sQBBKreZbOvmqR0WcTZBhCgwBLcch6x5qeYwW+JmEfPN
IlZ4idw62IaF1jyvJN0Eq0Fa6NJ9VVK+1F3z3KDNeR/Cyn2ccVA94oJpEzvXF2UzI/q9336b3JLh
YvKeVEYkEekBfc6pZDf7fhbtfTPl4lhFRgDeCWb+dR3T4OiQbL/rabF5tddc/3DSltB89Lk6dgSJ
w16XvtblpLfZpJDpyMw6ggB4FBqm5Y9omA2d5BwZIaRBN1o3IQkhY+ypxfpV2XhGN6i1PP1OMkVj
H5oCI/yWWbz3Dnja8mzPQx+VXwuEh01cTJ0aj0XeWINDCmw/OGdllx6GZ89K+8Qt+oENwob5YUf2
O1BcXCr8dWMZlaSFcCLErZJjt6u6gNDNbsbm+FzR66MA1aqCaxXrVtXMCmNUr9e1P2R5047MRVmw
LJewX97hgtImtvludgTZ5EmxpuuWPpAXlXf3YNOnTJs6tnMniAPyrw7WClTbUJ13bOGU2NlbKgoX
bZ4gKQo3xpTD2Om1y95vfboXMnBsj+MutpdqTSjjvomkWd5CeFBDkAffsmG4qwPPTXqpmr29kC1S
1aN/MDtl3A3e3G0EqCRuw6vgjOPd8hLfkv0xFSIcY/odbIIdV/G2Nnnwmsk0uPSWW2yt1Vne8j7M
TwqMlFq9HFgW5zMwb7Oi05yj8BD2KjvNudPMu0VMg+D7oUGKwCCue5FnlbGpeWSQCbhOsw1y0y4T
uzWt2EurxyCM3tYstZ5gBi6NZR0XjXYUH1W+/FiHQe2t4equSWtk1LZot9L20fSN0xgQBanthAtU
3Enazup4RQgcC6CqHXZHahsCVxeA+GA+L+sY4efKDHBcLGzym9+P38fu6gIeJv8iHFElPE3lhjEF
WyTlPzeTWqcPKcK7CWn0ppyLaceIHh1LU6lTWOToL7PGfsg75xZ9lrEfJr0PZXFL0MsBvWR0tvx0
xgJplv1dFMrsxoUeSJYxIqa2ilBS1RklAR2FLNhwKeg2uKOfjSC9he7gVmSbfugDnkoTFPDRccsb
vy92cvVOBXzegAL/2l+JV87oetDn4J1EXHuDuV/EOcE4j5bO/QMwQP5QB2W3jaRr7yHjgW9z/tIR
DTrajqoPsZZHvCnvLeYX7gsgSsd3Fio/uKWzh0aY6pPztnmRQ7DwNvbpzjf1nWuM3oasVfTdBhDB
ZnAqYCTHtOjzEYP3hErJtWKUY+XRXizn4JRq2ei1sp+BZb8vfvYFyTD8F+/dxWu0wuC0rBtNVFEc
NdGtj+rnPhN8h/j6GBZqbx6OMm9CJLmQTcPIrV3304pOp9FxNznUcVresEHm3pyV0S/b3OV85oUO
jac67Pon0tcfi4YpNu2IJQ4hN+PcIoXNoGXxmNXeEFtB0x3bOXhpSwddvw5FYixLc0MCF1sgKtWa
oJePbJhYWufsNrh+qIM1BFs2uHJjNo7eFIxzojFeB/zKB5nOzG9l9zWvmjGpQqtkTV7eUQKv6NUZ
3TeaRuHY5wg5t07b3GST8Ddu5n/iu4WlQbH03IbcBU4lb3yPQNzVatajk6U7fkHwaJ8sd7CyW8JY
AY9bvfXVYrwFLnGZgkPrREZys7HmtWk3fZXnz9LlFjtXi5QDyZbMSbjhRgTbDXB/+jYMkn6QqVZX
WXBa61hKy+XedcYkXZZM7Q3lnM0FuTj1d4y7vbv4Jz9tbJIpizUvkypiEyaxaekmfLdm3n+kNCye
h9RPfaBWexR/ief/zxBtiP/LjPI+Mp5/ItUomo/3j+VngeD1j/xNrGEih8DCgfyKDAITGcfvVnkP
SRC5UFiHUHdSh4v66K9iDcv7xSejLMK4TlBCQBzT30RBBiIPMkKx10Mo/qYrdP4dsQbNjX/QavwW
0EkQJCe7b15Vgj/Lgvqw5QWUC5VDne/NB93NhEM8EeHBWXij1pWY5nwoSuumTEd/11tOd/Yja3hW
bRfFY9qXoL++hcuu7JImLZbuGClUEYWYWX0noeakMK1HHYQvsOjnAF3efhTFsqczLo6CFOQoDPuS
QW1YzzReSxqNQITmyPtkT4fYFONz0C3hbp7VVxMHSjKkZm48hIQ8jSj8eyz2wtXtp2PO9VGTP3EY
/FkktH21x5K//oEXRD4Jl8je7eLgl7c7w9/bKUdim3Z2woCJ6SAzF5KtLTY9V7y61vQxe/nZ8RsA
UNOMJYnYLLIVhpgZH2LopvLMD72fS2sX6fYhGMLbngCvBE//fA50xkCjcfz1+zUnUeMHlkRNdXXG
5RuPuOj3LnnpR/DHcToNBKVcCk7M914uEO8qpGjUdJ8I5zS4fatlP3mZzTAcRtuWLt9dXpuHIigp
XkIaEMCj6nY3LPDxy2+AqU0Uv1rlZxNOy4OwtbjrNYnIZlNylHNObMKryMWklyiuxvQL8RGEWAuC
+uH1PB/jRs6Fno80liAWBc9QR8vMxzsLkjtWo8RAYnh+Ml/pCsshxqw0pnlDIbH1LMO0JThEttPn
QEXobilG63WlwOms/dx5AwbDP1oOJOTz+R1pjmz4AovJ3PqFTbCcmFqxmVwOqCh17Q3NFpcZxA5P
U7OqGL8XN35e9GTWLfqA8kYg9y4FwYhVxDrvCbk+L0UzJOHUgdqWgfdA0YRxCMRQbBSSfmYfUZ1D
PXKhTJ67x3rBZ+jbaoReq4PPLlTda1g2zaEKNRZooeyjiwjpGauF2jFdkbruS2pDmqo75Zk9nHHY
WEeufsYwfuvbsGB0LkoX3xRzV9RslVUZ+KQt97IA4Zz9MkII3+AaxcarPWufDnX3rpdF7rVnmMz1
K1OxvXJyO31oysQpuW6XaHCTOkqzC2zEerTzfuG5DqtzN2ovYi7l4nXJzXNwPGObNj4Yi/ZBq9lA
y3Exvka11eJSjtQ+nbvovWvH/gv+NfeJB2flSQmqzehV6sG1OmJxx84kUn8aP7PVNU4mtoxHMgeM
xBuKl7Zxg73XYp3vzHAkvlex3a0yvyw9NimmbYdtfLW2BIAMOy8zja0Cs5li0xxx2ldOHvzoUfn8
d/bOZDlyJE3Sr9Iyd6RgNQDHAeDupHMJ7sHgBUIGgzDDvhm2p58PUVldlS3TPVJzm5a55CWCZCQd
sEV/1U9PYVi7V36+3pMJyPDT1Oq+prZ12g/GWoanvmouBsOrbpdenNux6q8h5V6Mc1c/+pvdMp0A
N+iJxzys37lD4EboUPYELV49TgR+YRPDitC4IUfy4E7ux+ZlXqRztz/Jbi1R1pzi0TJCn25uZd0G
vfXq01/1gpM7Pzq1qS/s3r2Y/IqkApNDu26s26UEv5cb20+nN6aPGXLtPisF3nvCJ1MlFNlSnpJ9
k9v2XIXDKR2Ke+L87+R7XtfJf04RhAfktmMwImL6DU3zYjgIEmiegBrhetlVY3qvVjn9hMDDRLyb
0wNGAG693beAqdubon2V2HdJOsZe5C+KWh5C6d9yaMbdshjfG2Udt8Gk36yUySDUFYaSS6Jor5id
sW0RIjoo1TG7ZBrFbaZ1wO02rbxj7Hx2WuBadW2eDV23JNmsa/yodA5MA3JuezTUHjRaHZYL3+dc
3rqPYrSHU5mvLI2+tamnpfO8r9btyiO00kfHJVg/i/UqKPn9yZlrHSmf22x0DRTrZfdI46NafdgD
BC8FikS4cDMLDkH16TpFe3Q6qiFZM26ClW4B4lElZWKNfa5c+zbMGAa1BsaxqQ23i770rkksbtG4
lT+RSH6pzYBvYSP5u5KLPqFPVBeIDOTWfE/+zEZSTV32hHv8QhBipAhsOaggvSG81uO0YU+Brfgr
TRFpylrcy3l+qsrwauHNiFB97Fdt8D5B2v9WTf5wsUj8Bj6H+Nl2DmY435UYgL+KjBiiV4ziKMcQ
1Fdv3OaK3TMXgOrIQdXHrauWWDjNyVehGWXbiDrmYsF3PTVF3VSbib35V8zqiZDK7RnUHbm7HLGY
7GHFpjUOj7LrNcPe7U0P1nRI86D8FZRD+RAS5mLywddSjVcDos/H8WRhvvwZ9OECnH7Z8bpF/7kN
E/wC/k9PoW10JzCPAcCPaZb51ex3Y3ivfcEDvgGDiCWh2flIqDm9bcja4mybFNJ0x6DgQ2PLfGw7
/pv0Zl3qOJB64u6xIpx3vrjXMm0Ohg658Y3g2zWSQURzS322yyGNQS3D3Z7yWLl2gU1GIUduKcnH
0FWYsJCS+bDhMwTdycardTLqbosZzFPwtHLgt8Zlee/MSqgE2xH1pH2PRp4NXVtHAoPZch4AARnJ
pIZpeaoE2+BZAaPsDjb5X3KqYmFecbfkCvcBjbzIaG08z1Z1JPapDypVF9lUREo3756Wh46BFK6C
hJ0l9tvih9lhuZQknSlXdr8vuR4v+cXcmYMX+51OwsbEuuJ1h1kVh5SbSuoWCZbpnnWbHSBuF6yR
rrKuzHL9aKf1GoYocebF3Ptz8Mm04s6y1Bw3JjsrFIkZawaVz32HazQtqq/AXK3YbxQcBKteEj5C
s2BNDjF5ryAuurJ8zwV2AJ0KwDjMUzgMHZBmFfM/+wkeA++mcIw9c1cevdn4WJslpwSXvsUqdF4b
HDKRHsC2216dMaacq2htxLPq1hs8NuNF2DnoOH6WxeR7sVrS7HwAgMRAGRduNBfrRtHhOl2iCDtI
RubkxyZl0CQCs/mGiiZ5ZQUzBR9hX5zwXvCnQ/3DCTAOEO0U8FTSRimMT2N63WBuunX7skwCzwBb
wyTgaprC8XGCjOTLrqNUJzBoNB2/sF4du45/iskjaVTzdMkxTLzlg+Ufwtwd6bToZ8YcMjxafXMa
GLlYY5C4YvlerGl3LGfiqH1GRpxs71VoiFePicfBJIHyVFW88H1D+juQzZ5fZb40e5360F2qzmvV
rUUsfDSSDtvre4dPY8RxzeGGqyobW7tfDZms4VmblN2GQG34UOHBVPwCmt0iXGR8Hof8t3XYnpcC
H3H921RsdZymK3rAd7ux64IquWrG3YbsrNaCJ1mtsG+g7a0Kt7JTNEtwnBe8NEc706/ZqlZ9MGhY
QWKXgVHdBL/tzxP27ezS313R5m+DNBPNoT+SiVHlnZGtjvU2IG1fdrTsYonpFRbCF5kPuRk7Iw7X
W5pMic6wwK7+r7bOZlzaOCnS9hySDB9P6C/zZzNmPnEhYZd5yGyEtOt3c3d+L1bmYFFeVG9UJW8R
ZJMys8HCOQzUwqT/fU/lVsyRkLS2QBDbb7ItGL45WQwPnM32+7bLOHpTz+1+CW6Fhp5vsJ4hcXcS
UuZ+aQb67J5hL65MCvY79fD7fl3/vmuL/dqtMP9wBS9/38fn33fzfr+mD6odEgYE6jAw2dBX64q9
4KwVfQFr7wT9hS0NjxFJFVKcEuJLZ9tvasAEGz/iPfDXokODXjUOIjTdYr62KCJD3iPFat/SzT1x
M7GNfroEJ1A9YWz0PsKcpCS7nxVQVLqJXB8cTEQyKrd1qPeZ5YZlTrjY2e7yKc/kJVP93Q207Lrh
KOvhrV4N4SWNCDDEMHKzGPFr1dqvczYYjMF6IViPauwcCSE1FzF9HnJUwmzpF+MBChQjXsx7wfBQ
K5xO3y1/YMF2/FURPywZjp14x0xqUYWedYni14xlhN2+GKPWxtyQ1FPfGae6aeqaI8CYiRvfqvAD
LZZN4wMeg7FMbAPjdFSycvSfzjTO7D4gwHw2psW7Lpx0Y99Lw+yFpKP1PgYsv1FTp/0z4ay1Stga
qvki7dMHc7TgC22rr5YbbDzDhQLfY30GzhQMJwYC5kSZhmVxZYm6Va9XFOY0t8bIJnjiFRPzuWFi
yTQhMPITxIJgejGGEbZxni9LfWd2M+ZjIAxcj6EEcyQYW5ROBLd9JmfRQTulr00ViAdlFtUlNk1A
WfueQ7q84jY7UcwzLQVujDw85DnS2uDs1zvb1pfB5ph3PpjMO9zUTAjmkM+1b1NsaaNpdz/CGdpa
uLjuj1TKZ+5NPJ+WNvFOyDqVsc3LF2srrF7nSeTfSHZrGZujQQ69hlmXBAieOJRBOryHpXDXZEdq
RkPrj3grOIt/58Y3GklPrH44twxpzURuK3LTUlMTag/02KWMiGLRWSkMz7QfwzMo5bpMWjEVT9ij
3sfCFjeK7PmxSy0Mw4F7u9mTPpR8AHWmb5hpklOX+f2QuTFzwzY/V75ecB/NVvmtz/KvFSxYwoyx
CI8rynQ809126DqXSdxk502EmqHfDdf9M+n9/9Wq/2H7ZH7+c7Xqcect/tuj/nz/Kwxy/6o/BSvv
j513uncdUALAKO7fQ2y284dL6JlYqk/SEMQsUtbfkTZ7vI2SFyJshMtMT/Dt/gyx8UXkwUFBUm0B
UVyA1v0XskV/zbBhPkAOs8i00/3GsNVy9j//p1xoJrEl+335w8st88ljqzzUXM3OTb2OiY10QOZm
6v5PhUj+LtL9JY5KhpaMXhgG+8DaB+T+1x/rAdV31nJ6afqGIaCmAHk5NauXkhNSLeMIjG/7glCB
KZjY9WJci/6T3ebjB1yO9cTo1PEuPRyK5YUBg8Q6tXr07JdF5D4XYDEsnxhu1dkXOImPTg73Kc5B
5sFm0yO1wK3WXHvJVYgbrFLTK5kql9DTuvbeTeFsjjgMQbF+yzJ+DeBKhId5z9e/V9Mi+AnDPSxu
aMvxg1gFS4FM1/Nv0XFjtC2N1GLydoScwgX/w9epU3QRh+H9hu/z27bbA6mopW8O3NN9dbnTX2hQ
YDbIsUiGhVaRlYUkgaJ+kThfkzawdfgzbIwURCTX9freVo35wZE6/9FI1danRTKVeAhU49y4czBn
L/wRnLRoCcLNOHK2dcgna840kWvl3iNOneXF4C4pY8B/G+BKOXHDCXdK/YCYPfkmYOoqgxFWyX55
aEvCMlhfhoDxim8OiZTavOh4qFhrwo3rNacUT500RWOAQJrKuFH5UjBHtRen5daH3JZg1hLfGroI
KvpR+9a6WDJDhoTuDUbc1kQw71D5v70T3u5YjYdBu8htKhjlk/SrD5sR8RyFsxfMiQLDFM3VJt7a
ogH8QkOZMWHL0w1JIS4VYywx0OnE2ka28MJYGK6R0FkbNBOrY2TWVsWrdMX0Y/SZ8kV6tSBomGFK
Rgvwpss519DA2FbbQQwalxxLesVs27yCM2EeBZvYs+onwUYSrEYE6k9w+K2Z1ESGpj2Nq0QpCdSF
Q9VdLHyPyzBzsyvMRvxs6ee/NKOXX5UuoBqGuHUyDBae/DVAXXCTDN9c7Gc1cw3sLmW8kQy4aBsn
w9NA204VpbabafSjKutjO63m632Gu3suPVmgqYoFpzu3rE+zWjAZdk7aY/CRnhM5w9x+ZgOD1ESY
qj2zDXfPbmtz0gdcZEMWxEy2C5vzjOevnutT5XJ7ihe4ySc/7XhetiDHWyTX1swOZQEtMHF15j2E
eTt8VmGoHuYstXczQdXfKqwyL645cTja2N+v91Eate9F0T80AIUGiDvzePZVl1WnaWwLGl/NgZsZ
TniGomPGD66W7Tqsii3l8l6XU1SCFV/iwB98RCd6QxXKpjPjUsRMLSKmNVwsi7VvYAEV80Cab54G
RmHOUugjEUGOxhg/+qegV+19XuATJn/QbzfdgjEauoz31mTh9t3BtBdEjNf1nWcF6jEvdH27VcaW
JWs/h1/TRhVBxG/Xd85WVjqk01HhXt2UfigCWcK/tcplfVo5KnQsBmP4QHBqfcHyUr7jC8Zok6aj
hSjcoARFwVRyxSQItN41bmWvcRByYjrgVikot9+sXETBMrhwirAPWgkndrTUEB8iYNLcK0zMNAHJ
tUSUHvTMMvX28pHOtFX7BdF3fiy8zO9/KWclLZb523gTihU0H8cmm4i7V9VN3OZ1O3G5zMg/9JrH
PcYQ2JsRXmWuq4Z0a3Xc1lVZbdR6jNqPZMAC8ybrW8/7rHzmLWfSc1zcE68lJJeU25YueNFwCBGV
sfuQuVoM8AAcERVpG7QSXOO7BjzpwXjhQ0aE3ojwuXEhHCkOLeoxldvNuLtics8qfKIlaz2MRwNl
jTZeAwyb+BDawD4vRKX84kgVcjHv9NOgZimyM4/wzSY3TuI3DaVIdTL0MLwQcCZrgKeJ678kkYU8
Grn4WWubb+04o31buAHtj8s6CVTftqoCTLR4TQSdmg4EIUinjYmpLPRpb0mNcWn6OJSNcM/7FgUS
qmA47F90uW7EYQMkxhonSROZ/bU/qm2+WYeQSEZk5sMgnrLKckn0OHiROS1KXfunVojCr+O1tKvp
KZ0Kaf/ozbZaCKGR10ysEeT9dxSM4Wv1uvRl3ol4kTYm81djL619yYB/hmVWmjCdVmikpymVLnud
J81XVrv0axtmiXPQrL5ycAqXaFm4dTLDcGvApaRTiI4SeIF2nGrkwsLNE9k7TNazuW4eBE3v35ml
j2fDlOO7rkZkPZKK3YcLHrqKc3z9YTyR1cgO6dZaKsryOW9hLO3eTjJoTIU6YqbPLB4UYq/21Nyy
YhkF4t7u21gNOVz2vpXPBzYhm9TdxFGYgZbjXNWWhL1TLvQBRNQd+e/dkuaogn4LOqJaiIAguDTb
zwElbY0GV2teb6Bon04g+ycNUphxEhsdscqy8B8y2jT0gVaVsYxtp+Ufv4Wl+bN3aGNnCFxmjyFe
xI9l45kGRYUczj7RLkxGOmPq2XQFE58jjSEocKIuVlYbmS/33hwEL1vRjSM5Za4vSatqunA4LKz9
aWmcinvY0FUyKfNsHg5lPUw/ZsdnyWryFcRWOUC5AxLWVSn3LAkjs/KK6RhWg2gPoVFYYxIq3B9E
8HzqSbKgyQmuzZ4XO2FmfzLsgpybk9h5zxCVp6hyaxBydNBAbTNLrfMkDPPGjmgO58tdnEK38F7r
IjFt5P3YDgrUzMVgLB+xBHNDQ5Ayr0K5AM3VveIMwoI86aQOVStuqqkv2YXoF00j22D54oizCc5r
xv6ze4Gn6zKfXON7MTvEcL2N0EOy9SDPkQldqzsQ8Gy6iyCTzD4xbLCii34txxgzBYlbEKQYkrDj
detpUyxMxxXB535ZN59wOZnq8nKYm8k9gEknhLlunt7i0ckU7r3aF2dlqu6CYD1h4MlO0YVVqgXr
UsCK21MtQEMSkcNrpoB+CJzOsKwoXVNAt8KQPKlQQFLvArt/CNdrW/Lv89wqFl/ofFO0VNbwqUfD
t46LtU1I4rNc4RvX5cj4qlrcu9yagvuJKQxWKNMaonDxWD+ybqWpURjeLTGE+o1Co/nGHQVrd14W
+NwKf3nzLE/aRwh3wGVdmmJIMk7+N3MRJvEZfJ6/2nFb7uYN1+pxaQvjO//nwic1nU1PBoqljobV
xwtkDTIbUW0D973xm5otKnR+wTJoeTvd1KKcbxkrVjtZkTuqc+MtyIP+59rnWR7Lhn5JbJN99rpw
WrhL01nezMNafOfT0pfttAvrftBh+4YY337VpG1yZAiFDArHzYkJqeC1XMqlR4xAEjxhVmWErT0c
hPHUBPkP1A6C6KWGwn6a5oAx32oY0xZnKYknpsdTUcVNV2P0MMnOPJY5uhcio0jrmCN+xhNaLCVJ
tnr2wB+yxIARRzbBidLhBV4U4f+IzD0pMdZGUGkZZn9cK62TIb94nYcKDcD3etbZ9uCVkkRQarkT
iuAW2gOmf1XcqWAwvjw7M84bhBo2SSTP15oH/m4oc/c+HMfgkskWiZYgL1wrljITJY+CMQyXXchE
BtUlc4I9ZCcQpp1U3jLGCH/VVea8Vaw1E35GQxhHs3ZZFDyO4AVAndXF8E2I3iKi6RTXaCf71hOM
iPdVs4PKQ7UFE8U8LA7RyHQDwqNhVR1+xpVTaDc2acf0R/QPVPiBeldpRrZ1Hr39r2N3VDFOgW48
aUtrMvpGhREuK3kGVdj03+AQ5kPcCuUc6TZhafJrr/7mz1b4WrXj5MaohA42RIJ8lw0cYPeYZ4Mg
VVxZxq/aT7MKLESmq+s8LQamZ/y8LaLPKIeIraHoPQYmsetDwDFxiWROgYswBRTVlPDsxEmgy0yG
LNPgXSvRS/zXeRcAQM67uxLhtqdxIttL0wpRAFm3CxJUzuaFn1ZaqteKl+AZpZLhCJcbaAWtvwYy
bo20+gAjvPwgYcivO6B6+yPYiMRGWMfGIeH9Nt9qGXJubW0/jVgB3OfettI0To20uQNaPGF0ahr+
PQX9VsAqTf4R9pSGD1ZTpAb/4jZ4KjsQtmDlS//kDqTiOAvNBo9Fa04cQSzdYd23t15c+F7dCwbS
tDjFZWsylx47Y7vOOCNXB4j+e26dZRV7sUGzQqxs7WB/dUboTITSVUTjCaYM3kT/uZk7McTdsi9T
pCzYDaVrmDgWNdtxFIarXSVsxszPzSozXnUVrPd0MpTlgTeqmA7UTlv8kucWAiNnKo9rlgCWecwZ
finEOlCGUT5L1C+fSP/JsTBUR4tvLX6ccXQhLG5OEA58oPivA1eR+v+iDeS/JzsNost/JS4xOvy3
p/dZlf8MSPr9NX9KSy6YmTDg5aB6+Le29HcvlOP8YVH8IXBJBbYDpuwfsLS/MW2AIJnwlACF7h09
f0pLtvUH38eEeBPs1EHf/pdgyf+hnde3oRZiqAK0ZKJXIfP8B23JDWB8BJSdExucBgzn/B3u7Rvu
0K+0dWSHN4f3zc9iix4PorFe5i74F1CUBRQI3LgFXlWkFe/h9y/xXxIr/19rl/FtnGQ43gjIhMKy
catBm/rPZcn/+bH+Uv/81Pxvv/5vT5HNd/rTQefTGmPDnLZNGyGHcrR/CJLm3x4oFDseNMv0UOz+
fGrCP2g3R862BN32TgCj6F8RJC3egL9Kg66710t7qKUBPlr/P6COlsxLZ0LGbxgbWkGvSCnA0pII
MLlnLwXmO8auom4v5R4J6Z21PxNZdFmoiqrtg4eB+26ZQj6dypYi2wGFEfeQKih3Y1E2wcF3pnT9
n//9Hyk02f/iAfrK5HuthvGvujZf87eHxnf/CCCSeq7rQFlDOv53VVuYf+w0rJ2NFvx9fflT1XYC
tGtTmOYugzv+Px4hm2fIJ+0V4JYE5bb/0b+gaVuo4X95iAS1R6w9exu371BRCrX9r/qybjMMA4aR
Hqx6zq8NJ/hFHMlJzG0m+AvGt/TmczdClkgbOCHGJH9w0YX7P3mxaa/2wer75qaBeFHiyCSdYNQc
lCKqiws/blKTACsGxvBOexq60TCh40bziEf/jhDqMNE25HqdyXfpbB8dFDG0sX96GH36T1pdlit4
roPxvQ3BczA2GqvXafSnm9H1P3xOZPdljcUYOtJQ1uSTqrmCrl0cMg3jBz5OMrljyn3NyIJ76TKa
tCLMj3V7M6NekZucd/It1WrzCINFBduFcqtYN22ZOAEIBxIte8KmtKBRjuiIHYraaKg7nwMQHBeS
zFyabqt9gGx0zpVM9dvaiybRmIXayGK2fOaMfD14NeXQG+yepASBldR2L0hybAWMxPogB+fKkjo/
AdvuBjADu00rNDHMxbCZreqAHbt5GTg11KudDIPVxFaGisthbKVEd3Oqa0sorto0XR76KkyGLivF
t2rEEGhW1hfJmpu8GubHrKtueyoys9u2mtcqopSwf+l7CFNAKMBAZYaOxCYKi07Ygp+7mrQx24Wt
dnKErH4NSK4U+3RFOx97W4bAy+Uo7QT7C8FgZNkXo+9R7ucs22TsmPNGq3kKM4aC82OjAcO/rKsl
H3XojFe9nF86NaMwCO2ic7dmftSm2155/NruzLy91N2GIai9a2o9Hlarg09v+3aS9eJoTcN70WCH
9KwBG9tW4qQEv4U7VfenCdIo6HAQFnbgWd9qX2O/LOxmxgjBIzOdOdrLu4ybmRkZhTPTPSzL9dkf
LEskdJneDp5/kWLVakgiyCNTYkaAuN+gcjGeLjFiauyrmLAcxPRgvknT8pIsAMYO6TZze19SuyvP
raTJKmGGOGNHLGfu4F7OzJ7xLQ5QwoURnKO9EBa1ObaJMJ4Giuj1gv8+tBkbKzmA5e81uJTNWw68
1jklKOb2CAsffICxzGaiS/1EXs3/lmvYHRGLRvPJPqCOAzXU0WjV7jcnWLDf1DSXtuJq3jKdjC2g
mhodL8JO8QZs/at21Km1mnPWjtf7tZQe7g9ROMuxYF4LRCy89i2VUqQuuXMCGDiaEBlnmDvwUHmP
VIv5STTpeGq4vle/bF4meoqcFatCkcMX2OBbCK+uj/QD1I94B0i4+IvWN9uCiS6SLD3FuZm65Y7Z
GHgag3wzmTECdBs0BMKHiKEmJJt8OBu2WT3Uve8/ZpN5LewW3lraGutZ99MVBqX8qqG7q4uaLiwb
yOkEAyPFiMk5zg0UtnVwcAluTTOcAsVNMFa+KcvTkm/9O7Si0T05LnOIeBsWxz64avHO2tbFPeZu
mgKHoW8ZgTV4tZg+1He27jAGtEsrjdPoe9YHkbasOPr9jFEG0oqP1hWusZu5wTE3quxry1fBOse0
sKoIYG5zIe6NNZPcQZmBhbObv5ah1ulpUhJGgtSUWTEIYJQWpMVyMGqpHtJleocrGJ47XP/JUFoV
Xh9JyVbmOE9FKeezb0yYDwbbOVXAGpIcj5OBMkBU6MB9t7/cyiZkIhW2by6jhnO4dvaV364ZLL4i
G2ck3jI/jdQgIaf0nTMfOw8gl9eN/RIR4mr5hYOaK+f5fSzxJzjDmB35xfKYqfLQNNPOyVoa8Att
r/sjIlxd48fMeghCJfnNRvsVfUcY3XN/mMkw41gttMRDkqn+QjTBE4leLZPFezJEGpCsGrgiYwfo
nzPX/la2HvT4KbgQ3HMZVyzBiXP9K+trfwaqP12H3hwzSCmGi2xtb/xKeAwWSpNEA6k6czHWiHFJ
GiRVl4/HfhErTVOenYzED64lUhkO8/mbF+JvRKUoyeusLqb2uLJDV1y0Son7wsBu44Cx+TEVuXze
NAPjqLPtH07Y3WujL6Nacumr+vaZpxyr1eQTkXcysA7uvcD4vEdWu5s09H7la/Fp+7NX4Ms0A2qq
UuoWcLPgQs/qhYWiagCD2VVPB9rcOfVFHrgPbFEBya+SQxqXgJvOpLYNWyaAMjeoDo5hdtetFTL4
2KAqRFvac1XNtb29N22fTGOVEK/UTB+Iu499zZarquE8N+SgbKx1B07UFejMaUravqet3HCzmpSD
sYmkTDeIxSEGwpQZVQPu2FzaB+Yz23icB7dmhVUiTb9D4grdROWVXUS1CI+pUZ9KVIe9FC67KJUq
ACAqS79t1lQ/jSowLtVo19+2jngETmcHMKToVa9ipcNyi0VfP6W+2h1acmPVpBxlaO4NC2c+WfvC
idOsI1Mp2cbe15FBRFyNjuwpqfLXR4hXOO1VLjD8Y335Ofm8uEd65T0w5qIzXzD/YvqqRX0gtM1J
YwKOeR5HdRt6HhsL2VbQAgPCN5e362X3I9M9f70EPkUinpTQFXOPpBW+u/FHgc0XZgI25uBIB0Z1
J1bt0G9fmuXNWOD5vELcXLDFLu112NnTDz8revt6GexbMs67UNacEDKKBLDbzzo3EzVBpYpTWXS0
V9Td+LSpwlwwXIbXIm2qNDI5IhYHB5k3wl6anYAS5pAZnfDJ0cvixUFWCXbHsj6SOz7V7bSo6046
Dyq1Ax3xmMjuQC1qeCdNPhzgnhxXMULhrM0oxqCoTljE/9XW9iMm2SElaQZ9smGuzFAvKmyXKKoQ
Ft3I4yKA9o2B6SKmmpJ4dTbiyyvr6T7NzbFicjD6K5gSTlYJnyDgbgZlLXPPFpEVeZX7B9p94L+D
lTNvWk3nBkN4bKK3kmaEPlaAPjSNBcQJokAbpDZ2SoEA5gYsGOqOMuYjrv2hO6Giz1+5Be6UBdR4
UVVD6QOP0oUxmPZRcEBZImOEh3AcPEbtk81LGzAxkkueAdVugjMC1XhUzfS9lxDhWsuOKBbjBQU6
F1JlHKoa5Z8nLSkWRMgSexEvCn45Pqqm/b4UkDyx0YGNxSxp3g0Wwnljr8e28dIronLT0UgDQyZ1
oKEgb602aA2TFRV2S7WP5FO1wnhauJ4xAtq2S6pC6aLMpW3EQdpdjNqej57JK49k+atUyFh54di3
CjTmTbrSFhhT5oVp3Khb+9ZkK/3wfBBNNJcNN1CB8OHjR8j9Nr+XC4IsL8KanV3HvfIKyz7xKXNo
dyr3ZnU8eQq18dija2fJ5CvgkEaDjTfvn+2MLhtOsfInee8LPGh1Ah5geKGUB4824WLnA4YAXuyg
sb74YHH5laTKw9m458qB3KhqVQecwdPvYwshsjCc8K3rLHM6ymVQZ9zgwfzMyh3o8yhT+7x6PW14
1Rw8S/bpMprMFr4Gw+n5YzJM9eykZfU2b1QDisYZT+lUAmLNWse4BEVXvkuiqfFo0rUd2YPV/tya
2spJAXhfnsMphorU7lwY2gVtkzH1Pm2Lt5bX2vFZKfMuo28vnPPydVum6rN0/Gk9I3S65ame9RZe
BkZrHKyU1D3OSZJFuJp18WSJjW6R1a/4e4ENMXe3dwPC8yHDAyCyN8+7kR7GgENT1NiUGSeQaw6d
ZY5RjN0a03G2I0VWlqsIGN8O1AiGkRKUbHIeFz/Mx0u3B+6AAoprPpozULfUrJT27sMNRxtAnyva
eKw6WomwsE8x3hhmD8EiPvKpmu5KuWYuQQlOfPMh4x0DdZAVqt8eUaK89g0lgPO12/WXrARzVUdh
1+r3De+HdaHhYhXXw0bNoK5yGCjaQPjsvaK7L021fBaEEwAcdiHH0JUW16eRiAEHS+3D52u7ko13
XdabCn/M8MQ+sjf/mFmfHoymfKR6sGzOI+S0iUnyYjEq0hiJlwN2wOGzk2ZIxHxuv4WAlXxHUhPQ
r8MrI96mjI1BBt89e2Jlz3u4YewTQ/+tZXR4labK+2CST/QeA7f7Y3LLejzIecpgbQCRHI8V1ARs
Sv1dj7mckIMM31XJ9SjmQHy/bJ0VcZBjZjkQFCxBR3m4zZ26WNDovBSOqwwZ3h6qMsc4C6hGMbBg
85KRZfLZn0y8A8jkbgaRYizy7KLZUkcwNx+Ff6QeKJ+jWqNiZ8ZcuNADMku8QSPoYGdRh9QmZju6
L6lRMWDBcj0UhLcxp+AFF2TOioa9DZiI0teKvF+MoyJD4u6ZDSBOV9UX1QKiPDZhbj1zgulRi9xp
PyZlBexlYmRplTUfC4HJLrIMZX4XxgycIppAeF6bbtHcFWHrlSeVpzWnOKc51pbpTEfcFaCdgWOP
pOJH0IVEDVthvoZYdrqotVrjhsZQcTE1U3rbQ5ci1SxV81xnclXHNRun+zIl+NgLC1rz5qRfQ91N
ZO5WEfmhNGueloXTbNm3zrfSnKeWQWLXZPzXJ4oHYSu/NZlkzA/ejFkhs7zNidrNM6ckbcwxOMAu
rvMbHeJP50zqc4js5PC/uDuPJseBdLv+IiiATCSQWIqeLLJY3m0QVV3d8N7nr9fh09PiaaGIt9Vu
Yma6HIHMz9x7bgXjcdB0R+FkynSXaSWarQqxAe4GBLvvpBi3T4i2Bm81Gqh3QCs881EhOAtPJZ0d
ZDCkYdUmJlu3XadKXHzLuE9uNp5yAhn3Tk1Vg/Z6Fg9jUI+46omm7fYx2ms4RkuezZcSb90KrkJv
b5yuTN5T04PxDSC6ZccOZjpFb4yPIctNFJ3R0tEETe0sC2YoiLQX9sNJ/KzzpVo2M2hoOj43QbvV
OJM3HVE6+POByUndX2JDk/bQEZWVbiwggO1poNv6E4ETAXQR2yHeq4SrDN1T/xm4IYKafrAgo6Ra
bLEVUta0eWo9LnGOTAjJMlCsYHnyWpqrQdvJJsQ9RSmUuPeCLKgjk5juoc3R86H1r1Y5lMQPXw7R
mRJEgz+P5DPkgvgrj4il7XWuUWLRpHOXkt9W8MAhjAApiq9nrQXIgEwU4jzWjk2ZU1RbT5TdyQ4W
A0eSzyGek/ueNTT4pJaPnONgA7ZgwaqHoPHGO7Kc5Tmv4WjFck7lHcr4vDgEqZUdoqTxsaOFuNzp
ucqg3ZRe5JUPGgkKiWewgRTa6N6fy+Dn5kFhHU6hn32NU1Gf24b37urXGAYPU2IFAZKwcji4od7a
cgo3TLGe07p6tjUfbaB+idCz34mP4p10mpe5QixnWy2sa76UnT9OdnRARcMvHqbLlSC2/rmm1EY1
oi4h3l8AmlZDtfvWQ6ZNS+A0Y/FD0fptpc1j0NVPLOH+Fk56FoPts3ortlU3f2MTIKjW749RaJCf
5cGq7/JvMFLosn31bpELyvq+emjJI9dO8ala9zmxreuUQ/aoIvTeni1vlrjqWswdYEdg70DCVkCU
v4lYQliZ2xtSR9WuqGG2zBzV5CCqP3gOxG/u5HQFfYBfto2+iYDYVmV2toKaEU3AHCX357UaIqi0
eLEYGqFj0RYSvYyWeuV0ebguZHoo6uTFLtqGOQxVJ0/730nylDijeIoBKwCZPCUknqE9gRLY2Tir
oiTr2qNV0+cc7NSuVMLTlE/qNShroorLehn4EXyvdaPXzEh8TTBHuKDvw6XljpNoVAIzX1VDkLHx
nhjqXEDEIfUjQDpl7pErzi2HngJyOxvDDKe33R0nfLBgRNOdb893VlfeS2r4MEOXZrzRWmXGW3s5
nlUPD0xZs3hf/OpqwwNfIw76RK9jdlmbIBprkuAo0pmfZK6hXs8dMdqs7EHAbItBo8vo+9dg8R9a
JwAcJ6NzRSeF3wAzDNx5EG29+gfhXZ6dxdWnaaTNZWjT3FnZf/DU5ntqLbGqfP+ABZU5Gi671Av/
RqULGDA032jhPx0vi7dTnh2rxErOXRU9jHO1n2ZxD8XKfUJwMtF+LBDk7CE4lTzNx66yShB33E0e
CK+NP2iJ8KCo79D0J0c3XT6C2NrVNT8gt/+KwvUUU66uQ2NNa6fx9wiq71tHzdhHU6SP5KjTRIY8
fE1yrizVya28feYhPSrm7h9cAu5KuDSCS8Jfs8oNuY0pOw0B1vkIAePqWOmzKXLGSGO9XINsXH46
Vx/Jl3wbsC8m1XAqpOfvJRpmpgnNSlbyiYzpNfwbcLFjmuzhMG1l7ahD6rjOGUc1SE7i/tY2sF+e
s9FcFUrlw+TXN0HvuOIa4nHi9Ia8VHTPfJt6qw2vx62hPvit893kVL+AGaBy1piGMefaB68jxb5r
xaUU03DVTNRgK8Hz8IonlYafg45r5ETFP6oNBgN2+DdnDIP7/AImHKNbApSmrrGupkPw2Om2PFVo
EalG8rgNoJUO3XaCDbDpYqkwZNmYypv02sf6S4bNXeWg5/RHlGSODm510YDrO5pWupSfpIS36ygx
92hJeWCd7hxht/kK4jHbApk5Nrl7svtGI3VFrXEtgCDRR4LpCrdJ42KC70hDVwfm/AxKS+VF4BJK
0eS/beBMMAqy4Aw+2jx3NyELye7isY21fPFMas5jCX0ADdx7QJu1jRUG6iGtCH9aLBQoKGymA0TZ
7n1GyQkcevG3ftISDy765akLY4O9OLwt9Ges8LiaVrZo/Z+hYKBBQNx2JIARVdMtB2+cm+c0xHjZ
sldd6yK+A+WUHSNACDv/ZuLta4ZvaXKqsupFF+ZR+vIlos5fNUPj341tsRzSZTjkFKSsmPdUc5dS
zkg5ea02cYL+RwULiQtpDOtB+i9OBkCPOdONBCqcu4Yi5aBxDTKRJNSDCVDGZA6tRvPe2oB5Mjw9
h6KPiIDoUgP+1y+2TmIOsugvPua4dZEl1yG1X5fGO9hdXW9cxmd3WVw3fy1DFRANN58yzRMUWhfA
ZKdWSzwfy2A4Tj4+1aII4W4MyzmKUqfd+Jk8Rh4dJJL87qMGbHdoTHovpH9IIVSRczX121bAtE/G
3vtMmvyPq40i70Jgy9b9q3Gm+IVVEFpNuMm7SbenGe/nPoq7l9YvyjX5EqeWCWeNaYI5eVG+i8Qn
H3yofiK46XVXbqaQjp5wV2R8+fQPeeKhQpTurCwYZrvE5aQ1dI20k5L5Bi0pXzUTI6/S0EW7PHJb
aFi+i6yp/U1vQJylf8hbB4e2Ag/m5r80OFzwwA9EUxx6HX/MOlwrZ3mNCvJAmJa/em7tfUYmkjue
PX543YFuC8bsQjrWj9ETMQDK7LGFfIVJ+T7wB9WOw8/cNGI/L/XRzTxY6eFlBEYtbKh5RTMVejMl
QKs3Yh6iIwuxYt0N6LEAXUh3lzSQFJt5QR+MSj7asF0LTwPH1BuMkY+0V/1WN/rNDzE0+NE/aYZr
Nidm14j+nroQwqDE8RsNEpsy5MUyZmLD13zWHrKZMeSja1vz7bocQEPa+A9wUXdN5V5GSSQE+yhX
fOcp/i3stHIO0UyiYWKeHlH0jWMCR2QA9uG29LfJ7CEHTdCS3eZt/nWKez5NTbcgulidA1/q7dxb
eyYwPvzroPqAv+RdAj7lX2WTbe5Y6sNGYtsBjER4xFtNhPNVsYeyWDiqMNmw2wvuqbhKeTDwEsUx
dNu52NYTf4J1iCz2bW4iZhgp8epLNJ3GqKwBlULUfMUphBUbQjH67SnC+AK6NkfXw8WXj9V1ZKoQ
8TdWpgj1yq2qPn0aTTPjqnNaoIB0UlP8BPEJVqjqWdcsatSnlqPjX8YI/2IPU/pXkHALqnxykvlV
ZflocyL45UE3sjtlOBlJI3Vwe2QXfjs/vsaNm6hTzoR2VzDbioCL9BJt7IBrN8dOQS6GWoeJ/lqK
4pKBBigCD6MBslk0tojdSZvOV62qdqLMsNfimZE3aGR9b2l1KcLS+pPwrD043cIwi/lOK0Az4uRj
1AxrtDI2FNIu3DmR9ctxc18auc19cqU7HeHBjm8w+IpkanIlXAYIATjpsRe/SoAg5dVxN3MFJxxu
MpfAMF2bMI3xRUYVmqZA72sJIQweZFj09U4EiMpZmbQKnVPxL/ZsY6XnntZZ4McscCZQU0igdGmY
E91SI4miGii7m5LWgtuwVn5mdgNjUfxHLjbH2mTZT2oRYIMHQOHaiEs044MHyNUNN/99fcL/pxIq
+/8pofqfZf/d/umTP/8lcV7d/tH/FjLgofs/8hfrP/7zf2oVrJuOgZE+GgcEN4Hj3v7JfypeePb+
h60c5yZuEj7qA/63/45ewZb2fw34IpARuYQLokqS0OihrPi/VC/1YgN0TTULi3ggpbQVxSnLHKLI
neIUyTYUzqw7MCMTAw8M+TW4z95+YPzkWI+e1aSZz4awaIuWurPJWNUze4tkZ11kHNUwWnMdcDSe
/CU1bnjPHMudkRLTB8GG6xacS/s2H407P3euIpIVx04zzCMTAa8kFAzBNEcRYUvtoletO2Dkbyd2
i1f88s58qdHhk5AQ2LHDTdou7a/d9SPL9sINlj+9O2oAVAzOC94+vF9b0m9asa/n3BQV9uk+wnHS
hx07UxZxWtuHRblogrE0hUEGZZ9sAxgSc3ybKIxL4WQ7aFbmnEdjk91Domeu2iU5zg9yC5Km+sOq
s+jfTTWHT3x48OSnfPBj1oaTiC9hVwXTe9YBvHR0FG3ceAoYu0ZL0JCmgIMPy6GqX/kO5XfAXPB+
tmJgVbgvYnQYIvSqA7Gdy6ljwgFJICCgF+5QP/7mgWz6O5YP3kNnkDdAdgBNlZ5ZSSZ7bCF6/OiD
vDliNXS2pvPc74z2cU3aE/yCG6PdW1MzV8EeZ5y9HojreBvHsYUz47s2JIc2gxBLIkbar7MZjsy6
tPMpXmdjazFAHd2OgXJbvU9FDMNzWCD2hqbw7+ZgYGVCvWQ6FloF/XtWlbuw6kIEKoitqPFU15v9
bAFXE88tWNQMZQaH278OBCvMb8gJEk1zlPhXK4/nm4KKNDQYjojOjrgvh5RPGuD+XauhiPzYaB/2
unfw/CWwnxYG1nejcMHPzl7wPA5Y3hH+LdA/YwyQGzpq60pCR4IwFuAiwnV2wwt7qDiYsgezTC0d
WRYXX7oZ4x1g7dRFK4LOgUT5CHKmpfCNzJngCqc2BReNXJdAs0UeZ5QT7zRpVbk2oE3Y+yP9eiXb
fXpAyMZWnj46eTHtjNKDzW4//yuduu63irN8hKAEFtkgseiusHr4OLdAcJoq3Eq2N/G2jLvl0C2R
0JtezsU6d2TvnJ22sLaxKdrkArWc1COPxad9V2Z8iTuq+NYDVmFFFkO6uAtgVhBHr/t6W+DHL2Ff
j9WbV1HKfxdOLnd2bJtDOIGUPQ1WDFmRNioUf3mDCd8o5/AERLqzztBg3O7gLijUeSY67n68a+1b
waI4fphjAirxDMltR0296/Kezq3hAvo7qUq+B4YaXKje+hiHgaZUhIYmbRwrdnvC5M8B0QPrEFis
swmDId5x43Y8nAMY2A3ez+6KQcnlk49Ld1qLIUQZFQ11zyqqYSC5mSZXkakE1wBpelhGhgo0xXaH
8kxuh8Hog2HcvWWBx5guHGSmL27tRPajTTHC/EQBNPjjSdm+5zLN6ztgl5q6HzlAtlss38q2Q5ww
GEOdYg7TjSy1nkNLhOfZTfLLqHXyRLVSvTdjVL32i5jel2wJNlmBEwmIeR+tZStQkZdRFWOHWGCi
FNuyUu3WYd2F5n9296iHmBLkvnD20dB5bPV0BPjFqtEgDAxLzzgW04tACwcDPQ3aSzcGI64EYFZQ
m2pUNBufvnLjy0Ky900X8qFAmmGPCb0ZDdHoX7q4082GHXhZ7UchG6Rmix+uR/hljI6GVlPB5NE9
tpWCOMbKFbu+tkrx1bpsYkghayySUCrOjvXYWeBiR9O76668ke9x19F3RRMwCcW1yJZvTP3L1Izq
LWQUif6hNCN7s2URaJ8a0V1Ky6Fyn+dwVp+irdIHU0cB2YSZ5ywQj2cH80Tej+HZCueCLLylO6dt
OD9XfpDt8g6S5sbOlfMU0x1fSzjyb0RhNdY/g3orY4RZ4aRamoJ5JOctwPRYLHmI8gw42BqTrgJ+
URUJfQTcC/YIb10hEwjHS2A3Dw0qIHK80haS8TSJfnpEpJKSpVDCfOuSRH0ZuBf1mu8x4bKBLBfs
WCE3hzKe641TRnx8EiMZyJsRxxsBIMyMVokY23lZ8cYnT14/W3dG1mWGu5eQTXwDLWbTsGKmV9th
9eipGh1CIAmFHG0oL5XWoIDyQbmPYJE4ycHwR5/I+6dXEhIEysCSSJy/aNzUR8y5hDZDzLcooTzf
27eXiZw2Xew6Xk+qUx2TUKh6HpJV2nfplcVEbW/DOY0v0eAOlJLeOAVQgv2+3tCn0UUETU4+UFf5
CF100mIC5l/21Q+mgNu36AtuX3Fbyojs5rvuRps8l0oOpG+xwDQ1vWepcJ41EPS53juFHZ11EAuX
IngJmsEFxBsx6G9b30WBJPrb3qXTxCXwo7VhsZ+kXZmT76vpigddlxsw6nDPZmzz/EQDZzx63T5m
PVDiLebkk3G8ceJe7qiTKIl7jggBAhPTltsUw9q308rZuRmyNt11s+BvZXnRMRpsivNe9AXm94qM
woZeigsaanscLjvueOdhLuwbsKNjXnOlZlo4/tJ8P5mev1aUJ9Q8qZLqeyzAV+7jCkPfyjhFYFUr
7E/OQZYtSU5jkPG3ybgIUVOVs5W/BsQAzNvGsodu3U9hSl4RqKGd4iO7t6YiRyBYM6TglyqZK7Vh
kpVHJ07pKigfu2nPlcvmAiddsXagb2y5k/iYgjzC8kR8IgQT7G5de2o82ppjrQy7+YYglT+lY9ro
EPlBS8gb1pDxaciKKb/YdpA9lAHH3kqKsp4PpS0rtaow9T+KuK4V8+eAkxu9XPoueM9xprrctK9h
ttgvdm340QD4BewXDU8vTsLyKY5p0yDxWZ8peTH1he2Baq8xR9UtRhR1XF2gDYQLR3TXVggxPjST
KbiM8fb5mLIzP3mH0xb9FEnoeuuwH0qgc1kYuefBEiDgtbGYoo9tC8SbXFDo4EFkyV++UrBCEJiU
T7pSzbyf/YiqRGjX/QAYYJMEmjGLA4RgT2W+VYRmzWQ9ygWYpq2IDOsMzWaspGQoz+LUEJ9jEDJK
brmvevCBDLeEFVi7ybbm4mmEsYkEptDz9GygCvyahGy2xSk5Ictx7hlUO80t5/WGcFm1deA9jlaD
kbaLnXp+XdI+rLedMgGPL3ojlEASyxfZeYgK+Yh74ilB8RxaXqpHY5HqR8QqMkvS7hieZkOF5gSL
MRQCaQ1ZvlETkK1VO5DsyIPvc4QnrjsykI8xdlDnImg4tQiRy21W6KC6a+1GwpaTxO95EBZohas9
mrUJFEPqTS/L4Ga/nd910NTm3EJa240o20pS8GgrAR9s06nXz6PA7Mh4282STWbDQtuNZQok3BEA
d+8XE1Ka5F0MFS1g7nqpcnhT1Lpj2F3gI1TfQ5t51CD8+ph4HRH9kMoR9Q+qjOPw1BOXusfEGT61
PD1qXylge99kziY46Jn0l1tyZuzmiSmBYaluPMMhSVwbPqlR6AYnP3HC6rXBvH3jpLXxXYeHXa9H
D1TRHrYhKrKwLRJABL6efhgSKOc0B0KW67ohqXI1VGPw2sdBYO1GpxRnRclFjgIyBDaXxqrSrTON
cbdhw+Q166mfCA1CNAfkLIqUy/YZYQhj8jyYT6RvTUQTqpqZm8+kqcRnNZqnfu5mANyW0ceGeSAu
K9cmFk3BVbB3SByanI9jVOcwTx3FYyEmJlJk5P5L8gw43LR46gXeHNPbAHP8fToMMvn0YH0CiGDC
PW+1Ymj8kNXGd5lXTU188kuhf4o+h5qKjzQ8+WTWuShpesyc3Mpeggw3jb9kWU7WHdcu5I0sav3u
QWOB/NvSIpYriucB2gF9wtFven+4Y4bBAgtuJRyn1ntE72AlOyxk7GW0npILbSfYCb56v0JhKngt
FpI/k2NuksA9o4EunbslLWq5GViT/NYiHuRJDyyKf1yyssZfOwoRQKR1K2/5BMlExTl5xQ/O9AV4
6JgzZZbJif1RTKEWRT9+ppqGXV6h3uWse3dLbFP8ZvmsmvgqVfGIadd/43e2yRurOQ9W8GLIo6qL
biQepch80h/Dqn8d7V6El1zBKtxyKjEqi6y2kBcnsBQA/WTOmzfoSF3yQk7RGMNS0072BFa4aE+F
7SXECVQRPR9iII3NeI4m275MpIAO23pGJbEqQoLv2NLL+EOmVRftXaBQL25pbHtbO9aE77bV6Xgv
Zi/8goRSUeYCbUDGXQwImfAzCzVvrMpP57+T3deKLOYMCihsXgfyohr38Oeip8H49pujtXgtRm84
FjaytTcXq+Cm9UT/Kbmf9GPalqxtmP9NPNOgfjZYRFHih44GBA2+N2nJfCMN6Rj5srFWRHa4uJiJ
ikOwk7G9KfU+wSSNKTj29+i+w4szh8naDjPnzbJR9jL+DBXAz7LpOHQGQKbpSAm3UX7BehhumXpA
ZY/wv8UZ2q+0cqUh+yeB/5h5MyM+sHUgQ7zUDy7UusMnZWhMNKmXVwe7WZYzNL8A5ENZKNiIirC5
HdVzAg9Tt56/DoEwNcT11bzRZaCq/D3mWSgvtXJoKeaOlpdoEUNxAWYJpCBx4cuO1DQ0sAM27zX2
lXQflt18LCyd/amo+TchNtVnfBPIU9MZeCzcUO9KNEdzgVZd0kDMhU9DvtgSGaRdhN/ayelcgHB0
18pD5RujsSxPqnLn+8mp5uGzkgjOFAwFOJyLH99p3Y13yKzNr5G57297dqv3jPDH/RxEiOvydMRm
q9mZ6o1hOPhUCpIU2IgmSKy9YO6fMyzvSP5R4sHSLE1F5Fscd79Gxe1riFrLO3WkBrnrGpcFuQuJ
H7x6oYieb1kVN7I+Vn5jXDsC+dpC8xnccvlW1uI8W5PrvCWLFa0RMVtmmxPDt6+0wFiKjX2itG0E
RZlIzT1ZSHyiRkO17gSAa6pLj+wXj7hEPhFvwv7dzOkIRjSerqQR6n1APHOw8ZPe2vENO33s41lu
A/Ld5jPacxWuEzKCkGFC+sFyPRfOOklbXPcDyr81+jdWcl0cWtkHMgA+OFtj7NpkCbX/o9NQxT7Q
VOvwL8Gp0Uc0KXrOmaf0xGS5ekpFCMyw5/IvN9SBfXmtHGgUeHDyQGxFb9snU0i7hfhf1H8cz3X9
j94aPbQH7KBdojHRI9GqiktG1zo/caOpL1DkNoGoo0yw4yfFRxlUemHTg5pXJCp41EhGy/WQtewk
jGi8bbbMFeSADgIfZmny39VCYhGcNkghx9Avqw/j+goVEUSFB1Zus79CjkXHE3CRUCFz4x9MMOrX
OeDl2naTu+Qsvvx+PBKGYfmbVFjjt5qVvEjPIhKcJO97N5nGP8Z163xfMVMilCaIwOGO0XtUAxIF
xzQRKCIJmyIej9UveYqVIVF8Uc/FJG5x3hF6r2AA0XhPSezvuO8DZ195bOg4WMl9ScICaU+j3Ll9
tGHONxsztFaCM7/kyXF6a8I8vBChwt3coD7HpFf213hgmjBgv4ifEyeo1w6PmPyO4h6o/ZhosVKp
8v2TUy76WcIL2vK2pHsC57OjG/nho7K0frAlXE/G9UPhHSAcZJteOcEpUKBrGByIajcvVfYKEIaV
YjGgn0JcxKU7TL68Ccn85oulSO68oUibxB2buAoxPA8MhBI59ceBo6ogiO82joCHExAzjI0q3HNX
Bs9xaiySStK8Yrk95OYx7OP0ywoV5+1t3HCBhEnzH8CDBVHT38TkAB7Gg0VYFn+uSVuflFSEfeFr
LX9rLrNNXuJRWyHSpVu3rBadt7jp+BemkFQOQRWeEJz7Ys040bkAqUB816iqZv3iOnnZvvoYFdiS
GWs2/yqgSA+aW2m5Tw0GJ1I3GM9NhYRaFCKxeAc/QwphHU/uZgGr0mxblSdZujGFN7UYgDij7v1U
QpGE4ZNf6h4q0KuMExd8kZyHEplJWXuYKfJu0WvEfx4zX+G18ElJZMXDqwGhtPCmdrHb3bIwyYIX
waNBIoyxIcTk+VDVbo9HZAn7XZTR5IIkJqluSYAlSaJ6JGsVlK8rL7GQroGUL89eUePbd6YhXEum
lL/YbtIMSQ797w5xqk2IUUqELkV+ffAEpLZdwpT6yqu8vBbAKp6g+zIJaJMpdunJ/XGTgE7KcWVV
7n4pNcGdBDUn8LQscnTTUrofs+9l5ywZbqeg18E9RWhSJdsJZJM+1DWcCBJAZTofcU9MfL14yj+a
CHDkarR0/yDF0r/G+WRnwKm0mx21XGoMAm6YvBTxyMKN/L4RDKshC3PTtoU3omgsoXyOtv2Vd1lC
LnFZpmRGYEubXhdHD19jrSFSoveDgSdZP7mkwFJZyOVk2bNintRMw2u89JyZg93YyxbSvT4knsvy
rQq7YNlznJbVI+K3gEzFJSaD1s0Dxm+EAHN4z0Gjv9OYcQt7rx49dOLnrPvxw+0Lry6/DEkEZ8sr
FoTi1rAlw4CgIy8OmC+NHugtZiDqkMQOCoOFWfiNwORnv0ND+izDtBioOehSLXvrjJByPozloI4Y
RtR1xLLzlbXTeOb3qq+xFNZhjI26S6tS+Psydqxh7y2W+lsicipXOQIdENhevQdHFv1NOu2+Ivwp
4wsqnRlL47SE72mRl49RaaWY3fqS5jpouxN5r2G2joRFyK5NqmqxqjrMa5TvCQMFmQtsbrD29B+Z
G/enyazuCKcDfofnU2wnqHB2KGlI4mpcU4p1MI19ukMEXX0JhvG8Rn7lPCJCjROQC6ZyT4nUiDEz
4nbmbVAmDs6cPu3Yxo8IqQOgSjbJZIGRux63V77P3RFKeggCXm5ysBNc/lW1UNs7bhzchYv03ksP
dS1mOTMx+hOpdSY7tvH/MmjEzRPOOkjW+MjCkR3vwOi55TRbxdUUoGyi5pXWXN9HiJPcFePYCPsT
Wl/mCZY0rA5cxJyAVxpeucGLHkeQ2wIgbolyBlaXl9BG9AggjBb5Q7UMw0e4iOgFEJSXcGzFLCKQ
sGsi0J1FDA8urs+NHin6cMnVbsF0LUcq8jA6k/+oYu6LexePgVq13RLb/zj3wg+jBq86eX6qLyCL
xQMTdj4CWViHNqrcZiMc6cFwCV1xUgmY1U8/zvX3oPz8EuaVv1VZ1nwENeHCMJw0Faq5uakcWSAK
byk8ix0gHcaW4OWm8sBBA9U665B9OyC3QUX1cXb1yGh9zOd4KU9WowsUFl6tvyWvt7PNFfxlVlP2
vEnqMNspl6k/iyaIajU58v4aEYED2aBvPOwjWaa5W4ha0etqmTrkp/zf5+ceW8y+EFqdwEp338Ys
vLxuJpFbCc/SG0Rk8qACKwA161kJIQR4YcDnDN1XDEu7IvYJoHe0GztBAGaGL+gI3nEBpDS1mDC0
tP4OcmGcAg2GqVbSMpShzR6Izyp6EjWo95cfTZFzZsluMeu16vnqjLn7JxJDdTCNNTxxrswbxMZF
uAtHKzwrYZG/67O8ifdd2kDmNiWDgq2qByKR8qVOn8xUpv52lFMndk1rMyYw+YyvU9v5awt1elPg
2/lnp739FFWqes/x0e7SFO3we9I7IzMrrMbZ1p4LhcTLQtzFkNL+17regruol9UJcRx1tweKc+Y0
zN3q0AQRZCAaHYxkwcLkjWCSALolMfHRA9ppgqDyJejmu5hQxxhhbtVfZWAJ/VIKKRuofjXoloj/
ynsA0BrsGXdIvV8Sv6G1r9R0h6YfflWkSeraazIK16kLKRAhD2kdm5a1C0z+HrLPvte8LBzCIesu
LyPa0h7RB37G6BX9LVI5CGgpDN96UzmWdG95i6mzYeLZI2ZhVEGCVGIXEI8IhkYSwSATDDQWaOVe
JmrkP6HRTXKftyMpQG7tSxs0KgneG7/kQeTIy+L3wG06FjDWODzLOkXwW6JL3tBQ0nUlrkUaN5eJ
i2o+S5/jLJ4IT8XASM2b6nHjyXbc0hP25J0oZnJmo4tKMZO2JNLvVTfkoUvYCziYYAW3aboljOZM
d9ceqSn7ibf/2dgaKlXM9x9Xy3iT3/s9jjjFEPUnIA8kXbVx43/wb4enOJP1cQYbsGe3hOFC9OLd
DrrlRae3NZULY5I0Qug+RIrX0rg3DdtcnlKvMfkbQOfJOmu/jJtH5UZsPSFuC49FnVe9WFntYURE
MXrKUhfXjjGdD7u+wedMDVnVj2WgLf9Qh4L89bCoxxsVAu/0Z9jhb/hyo84UfzHJmoWDyKf9d50k
LXcYw7P8UQaTJikAe3jCrZ/1029bIn5fI6N39XYift1bI/Iq2WYSxm2tF3Kf/zCnYlxGwTJ9170M
/EPFn3PluD72ahhQ8f2CZBZCM2sGOuh44IaXXelstbOo/BPLl/eN5I/mLCD25lBZYftTLexQcFkP
dXdLF8oQ0bWMyaMjfbg8DakYkrXyBEsO7PjpZkZwfMk9nEs3ZDqWqEYjE2LfYBMiWzMVeeGi8Vum
PB6ps/yQt0QiphrDK8qD0JzssSr2pA3MHlkjdcCaMhUK46E0fT1eBNr64OgwYex2Outus3XmHq9J
JnhKTTQO/+ARGnHqxrKKT3yo7h3LBpBcTdFawwZSkCEaGOu38zJ7YzXj12xwqJbWUn2GbOaZk/7H
wP32kxpEAGIAdjZNw/RcVgWIhsBZPgC50hgtCekrp5zTYjzOGPCdY4AW4eg11uKxrWNOIXUxZT8M
160tsRliJkeiFu7eG6rsYnBK4SgXNYL8oSd2UXb08i1D2zsrD5ynxctxqGUxb7X21UhuN76VwYbh
n1B1VvgeaRHCuvG7F3hxi94OeZlYl9ZypvzoeBZa8Hl0EB079h0b2fp96TOft3cel2DZOFnjXJyp
dZ4yl7zKW7BQSh28LMrbIDTqNnbrTtnansv8tZ9tyzaYsP4XR+e1HDeSBdEvQkShUEABr+0dPSmR
ekFoKAneVsF+/Z7el40YsyOyG6Zu3syTsb8r2Q4BO4V28jk3RXflKM7ibFZ9TlNr2AblhwyX9bcY
MIzmAY6FH7z3aIyN2FBU2W1uCN67Jw43YiJ+oNCiPxMM4dmhKr0ueFqZrpjstWngQDX9kL0xqWqw
gZqj3ylO0HSoeoqqcf1lzOr5RDUyDO03LJnVgImJTAYQ5ThlirtVA/l5Qml9OzrmsLqAr6Jj3gQR
eGT8ufXOd0hOqv9gIjvehgMLGoxF7RxfRMp7AmLCYKoEz2GTpRq10rbrRfVYlnn6J8ofrukI7qLZ
NwlOv/qccmdOn4WfJfKZbJjOPoMspo2dCDwjKJHNPqe6FZKycB7BOEByN0E3AuFvfALjVZYX4ri6
okPwZk8TfUmcjI2l5YcpKgNZKdrpXr5icLBkBm5gHyNMHyY1tFhwsIOat44FDK4vbs00f4fflkCq
oZ0QzR4Dc+sU87bx4VMsWF5hdojtuJYZwUnZc96jzQlROkVn9d3p5C8OJ7xHSht181/NVcMpf5nX
Zp9xRMCayFYaLYnLRfnTrYw5LbBgYlnGiICG3T1Xs5/Oz1BE86qDclHGCZU82HL0blZCjcMGm22S
58Q+kdlODrNrsyHMXQ7FMaGTgUPyjDjvYh5e7HBKkawp91ZjkV3JtXSQNNzAcp5mtcs6sCL65bZw
eEwD946PET9uQnawkRs5TaUBMV3bqSkudBK0hKKxd4/6LxCDXn/A2b0b/qe5q6hSIPu0I/SrFbCE
Xq9UNg4lr0cRhy7BlxJ9+Ufj5BW2UePhkmXZz8Ot9rGOnDE+u8UjQhqwh8j2kDDWNLTxsSnjKPpL
vIPq8h0OJkIeJ6DBjbdTi08ScZvOuCeTXZOkjPV7lleTvgRzQV887hoHTZA1cRJxkMBRz6Q+L4Ta
vVOqoVpcMZBZmuADhmKOzvhHsj99zm7sflivDY7jNSQg6x/LmX72CUZRm2AOj0Tv+UesNOziOSlZ
JY4pagwYhQWLSb9JKIMhIalX3C7bRtf5SKhI2eFKB2ia7+FGx6k+s72wzUlHNHEfbdAIb99j26Tv
tU8K5Ci6JJbwKO5pufjIs2ES9LcKbqKdcTrWwWWxONNfVjBlnxxoByAvze/n92fq/oR5maZsFv/y
MHbQtrkr2v+6hEgQTMQMpguLwbpWLLE4LK8RNDjI5ERYNHho3kTC5w3qbGf0DedvP3eGlh8woMWx
xF8CRiFdxIQkjBTMUg5db9MmSzk8eqXPT5zKPp0vUDMCqp6gTlLysLpF9Bx5Uc1rlOY5x2+3pp3y
5q2jiDT655iACuy0b0VzK7OKEyqxN1IUFtiLpLUHzy2UZNQs95oUxpGsUv1e/zMVpSJELURd7SXi
sil2xSrlQBIRbPTD2ChCKMTIo23fuFH5Xz4L2xwWu4A3A1+zIp6QBcNmk7jNeZ1xIrwPnq1iuy+o
MskBCneOPIzk09M9nIhMHEmsttEeb9iQfJLukKRdU2d2ft13BMHZ8MLWXzweW2DZU9kWBCNhxz6a
rtVOtamMm4zbsGyT9Upc3QA/lEQi2gN+6lHzthjoqboPE6GEtZxkbbMnFZ+uh8gkQu3KvlwcXpVr
Ov8OA5PIL4sY6t8Qojg8g+jhFfBWqsAhAszw4NBP7LZmBfux4tEnGYrzEFkoMlHEFlXg9ykHNDHR
Boj5VUWhr1MLStkOegUo2eE8xmBxQctp7HnlfLx+0mpG9WrnxOTD8VL1XbRrx6Wdz/h0ZPcwDsoP
//G/C4OWUFNjyWiwharOSCMMZ3NzhwPDyeaKZPSJw/w8YZJ3DvSU4e3GnFiUr6KhP4pgMlMCz0Qn
oPiC9/DIVIHHH29vHfPRPNasr6KfQd10C2UbwbiQQ9SJV10M1oX4KF2e1c9zwF+ctBB0FN8Tt0sO
5qZrQs5YUYqD4BneO0SJVfVJj6izyD4+E8bHzI9Nm2pzWq9r75XnB6aKI3v2tXrNiyotdxTfWB7n
pqwqAgpOOJI3qzDOL1sXEP7wQ5XWaf6OVSqSv0HbDcUrT+SGTVQLsWDX86yRt96xnTogVBb2ByNY
mJww+I/Rbw2wXxP9lWhTT1zkU/dxB9OAC14m3OavA4gHdSvdicQvR0z2Z0uwZu699Eov1eeSNWxR
F4DEyXpZoXf6B2Vl4f5Tem4h3QobvlCue7dxt+pJJ6MkpiZznx/yKV+qWJktZ1aKT86VHof5QLBY
9OClaSoff5N3hE7KNA876540dtuCxelCXfAVGYSIJA4uSrueljXke6L3J+T+/abvah3Hp3Fo5vJb
EoYcJTJU1lhYXvD3G0JhYeETAKLM6R4O6AawxIUgeOxSuubsizEZ2EVJWpEdsJeVsq8qJVklj9N9
Pf8mi4YsP3SdBXCTIbEl0w25yTr/CsaVCvF9mE24NYFDpONK2luw55mhmLDIf0h8d1CkMrsKkJKb
Ytx4bvD1UUpRYN0qTthPaNOueIcnn7GUy1TsW1sthOKL0QQcVqGphPPBqIE/NMJQ95LTPUNIOJOC
HUuAs26GB/3hK3dxN/1qvD/plPZfNLCpl8pJiax5qWNvQ9dSZOVTy1Bv615QTwpPAvZsT9kGXAwn
ohTrGBMSWPd9WHmM2hUKoN1T2yeajvXFmL7G0uupYI0JuP21I7LfE14uOX3JAS4F758uUTRsGM2c
R5YwDqojlsmBi3Yt6FVjpBVqublzrx4BO2eHPu4WgupQkllwkGrZCjcemSudzEEZdhUxUUruT3HY
sUPvbZee1nrtH2d8YdWmdi21HTSA7yz5csqk8ml9VXminlJKDFZWMV3+BWEkOGajF1x8L8gAWES9
d3Zhv30FAdCOHEY7zwlKKn60Q6R3WZCK3xw31RFQoHt1+Ta2Ymz9ZUt3SHQYGpZ+Qe0rWmT9cueQ
12KvYzLvuYYr8JQCdpJA+QcRgdmK4bdyeHik54ngC7UhD9GSCBbHaNDnJhyrN7rUKfyZa/0qCawS
uI7I8SPVEslmLYHBjyfEj5rJeK9Bdn9qbMRb+tnqo67aZNd2Ybad4slcnMiF5gxFoH1jaAKlxnAB
YklGdUynfOdE21a2eovgWH4S7GKtrOv5n9BJsDyx2kk4ofWlOqVFnP4xZoKv7XON35+Wqfwu1dov
W/pmkmMXQFM68O9j7qQWkrvCzx7Dwct/0QaCs4Wuev8Dwyy+DLUEnA7GwTv3QR1SVJzGN0mBhNo4
CcYUSXMs33APEpnna4vZElgaEA5LE8CAfW+XtiR5B7+Up/z/3lxkddpAlrmUcAd68ejNjJ2bqYj1
M7wF1mhNMfXvwvr4dvmB0wevmCcJB5kLMelLwiUFuszZxU2yDb249liK6rXdQN+R9A0QECJHvSyP
wT19ze6toiNApHu3tlhxeKlILo1upr6STD1kMUSKUz11wbFYwoRtm8bOHRn0RLbCSN15yV5+C3wj
Y1KfscP76ajw3SKaHPsgVV9IWcXBM/l89MKVruXeQSwclItOMOXZecaT8bTour4sUcppPR8Dgmb0
kq72JlduU4a76q10WNqjGISrv9Mgq65U0THtdgBG0pSRcTux3EWoTCs8XkEBqaZZC5azIN1mjASE
1NdDLNGNQKtKs2dT6NePKJLedZKKLUWxdOHOkS0xJYb5coeb0DtnhONOoyjA83eIs+eYZ895sPSZ
6bWw5xQkH9urarhm/M1PzLP1WzYwnIYr4bXRogozM4TpKas8AjVTkd3iMI0exBpP2L5oznl0xwkN
WgSBfk0hL4Ubz3fUqRkb5xLrWf0nUHhAOEWBbtV5kUSEDh4Gh48mdsp3UdjmQ9ZLdJFzL/elcVmM
UrybnDi1stWIx9Sn32AgTlaCqeMO3qgEmtOtRTq5kXAyDesb171NWdo+wBWYP8Ou0xLKYEH5URWE
AEYJOIQnZaOeahxqNS7EB7gL3aGqnvrSYigKecmkisud4gE3vfXYWbKDLWkjnsdwGC4Kx8uWgx/h
srCf7WPBRu+z9jDzz9qnjBfN59AvNCDvQI13cjva+ovrubhmsUmWLQQote+dqHhoy1g7G9YHwaPl
5YS3kz0nbwl2UqcgJKuBMGrjd6To9TYwoX9aocoLW+1+32AmTchIoQ4mEK0B8JTjc9SGK9UDnr81
yLQHEHzw/zmi3mBS2Z1ay5XeUJeD87OZLAWu8drlb40Op2fN9wBSABb6weWZ83fBy9ruQXzExw6r
3G/OX9FyqiVNqw1xt9eaYMeJ7iuG200VmHy7djPAAN6zX1TOZXStFU7LuYlKSWrLo4mhGtp/thsn
O7LKD/zvto/jt7TtFVoJBxeUFtNF8uSx9Si3S2tGSm5ZCtQEO53omcFpYh7wqw+DV/jqtV70PoTS
+meDlnUc9Do1TySWkb6nSM0fSVyLx4SYCwuKNnpx0ZDOAlb9GYABLC+U+9A9LLA+jwl6818MmL7/
PM/GvqFAGucAY2GIdgNn14l7NEG+XBeYErvYlCMtcFX913fX8ZwGvnPh/Z/3731eedA7M9E159xg
1N23GmS4xodJbL2cXcaILE35U0efJhbWecFjKRWJuEa65r9RRe7H3REREoxZ03MTp9U+S4q6Ooou
SpdjImOxfpJV0zma5Mz//8QHX3o79DM1/EnmVLJWKzP2gGz2cfuIWZIMybXIznbBK713VFSaiX1H
ozgMppHJ6ycqXccJgTLKi5eYrPH/J3w3pm7Ap5CWblWRRN6V192keBrrCqMBRBCgopTLSiwj6MXZ
TqgWFPSmWsHCy20TYX/nxDhbNDNv8bMb/V8pVgT2hIAh+MzbnxjJK04rBUDCKyewKN60Q+A9+zMM
0RcKjJU4ODrsw3ODxKUYIHkWXngLztvZH3CAxJoYwa5LwojTkzPN+JdpKqLkK/H78kfquHGKsQ77
/IG+QmLEhR0IPmvmP7yIkNS/AK0xKIaNB/01z1r7h67ie4IcgMWFZ5fzW3DU6HaLP/DbOw2HH8rB
C26ujofIBhhHMWDiTBZ9ULnS6Smep5VCiiqjpfseGFnhh6mv1nZd9zNMMxwNkOKJnaa9AxG1cEIW
srynOAJrRNrsCqWyyDfkGO/Ow1nGXXfNksno91TxMRx9uUbdv2ocC4KmNZ8/Z9WOx/4psqbTv9Bq
pwNiBqbXSkOf4VXSlsUPs5QYbqOJLe3OJrV/SPD4dt9kalrL23oJ3NcWpmZ2Y/ky1KgMs9Hurpob
3ZwXmxJq2ovBwnfewkzw/TMqZP/OUCpTQh9FfXEjeAt404VrntO5tvBV23hqsFR1vP9/2LzS3q5d
SCp8+y4ZXlHoii9kZYO+oKAlytLSLLPoxBnEaTlBGZ5QOwGhE6WYZm8FdE+jR9bkK+hZMO2+mGGU
PLEddQ6+7Qv6XJISu7oQ1e9kHZlZ1wwNhZiqH1N0P9eveqzn7WLzMthORW1AY7hZcxgGUcw3B/EV
yHRalNmesJmZvuHn0ckV53F1bWeV65cY+81fDMhTfg5sRd50LnlB3+NxhC+aJPmujDL8cmuBjDeL
4KT8IP+bU4h1YbkWBCcbieWG+/evMDrkQZXrzKu/1rknQ4f85VcTAfuO902iVs3PTMFKy4Ovo6Hk
EYsV6daUDzD57lblm+PgaOMNO7BqisAbkTtz8pY0JlTaNb6D/5yRDlTmAO3YbAOyDeR2KxU72GDk
ODMHE6HCmlWEUZk913DH5LGKVgjFjm0XtnBdH63FYZz1HbQqhNKbgmN7u63gv5HWokuM60439u+q
ow44YQWWldTfhCEH7XzFsJPSmBaN3oAWQ+WWYdrr+/q7FW46X/FFa/IdUWJ954OsRyQrDjPTGP1p
WT6uD21hsfv0UGm6/YIFrHhIAYiCaIMVmyNZrtY0RwE6Q+4F/5iW28QA+lxbnPfzKeupKLMQU/36
v47S18hephlPZrybAqAWF9+p7j3JBrKKFhgD1kJV/huVE8OyXAPt0BsOU6wfVrnrYpRvzClTWc+P
qSGt1WxZEKpOY+GxShHgQQevwSu7uIFROkW5C7J1+RkY05o3mEFlvg8ArXMZ34FQWcvegy6dc1FY
9b3ySZX8UYIGrb3fhU7/VffYDjb+yoq+x/LvYWrqdbhgXEq11/YHEEd34tdIOTO3RKUWKCGNmvhj
B0m344Md2tl5EU2aB+oDsSoHtxL2aXTMFOI6E5KyPe7oxW8A0lDErCBi4FK28a4kQVr9s0Xqym+X
qivm57rD8CtGn70KfvaXrqwS78Lg64L91Qg7L9K0+FGBaYrpOmd8PG89Yvi8Vzhfh00cF+pMtpzr
TDR3faqbZnFwewRS3PGAZnkqtQ2kp1JfeSaBrhjZTV3w6eMibJPxu2CruCvwInk7yYGJTNOUX3Qa
T+LQR7U6eJ12b9R0kaPrW8szaG+8PIZZnA6TGx1mpcClYHSb/LvwsaTTuW1T39lKfr6CXIQT/Fnz
hjjO6vf5L+1YexwnEL9H6VWavvUAIYOLdGG3XvZpcE+qUh1EvUxI30w+DQd4jvTh6pIvYO+rwT70
JbFHHgpN/YIFNr7I1m/eFqyxMdNkPz8GZEc/rWE1sGtkozbjkJDkZVHbTk8e+NXmtPSBi/0JB+xw
xm+xXgvPI1SCF7dMCYrxmkQiRiEYN2MVNfmxEz1t9qwI7bmn2uapiAxDmJ1l9oy6HzRXBR6KK19M
2YsPs6Pd+NDxH2SHJ4UhmrWpx0p03CL+GfFUDyxS76tPHOvUODuvrTuGhF3L3qOgcKjkJilDiCJ3
+oQ4e2kjwz20rLI71AH7+a2OIb20WmY/PTcvqU8bYGOlEEDVvsRs7jwGa2mO5YCLDUYxeLMdZUk8
MzoU121GKxF40dAkLZRnsOIPK4Q33rcOPxx2hYJVFEGimV+Xs1v0NadO+67TKky2A+kcnoNdbNZz
5fmje+RlMv1eGrIGZHBw6bTlmH7IaBHNVlinxlVGBqm/jji4CIKu0a4rxgxubDmrM2Kvlx5is9Rb
z0nvJc2swX8EUAtCwsXD8jf1SexeOx2Nr9Q6QeTQ/jq+wy3TiCwOOHT/zhk9iIh58lBpq04my+XM
+OxW6gnCCWU8RdZdOjV1/mOnbX8B/MN9n3KqtlU/n8VaRufJmuAM887/1lQMoU+kyONKFe0z0zFf
F3U/Q9XvA5Id33pIQE2Rxjxxq6R7ppWJA5hBdLtkC7Pd2SUWQlATtkP00PaYBE+dgyPmILyF81uV
OuxJHZyt2GViUIk7Ku38o+7Sfi8yzqm8NMfur01mRltm+ADlb53Wndtl7TVHl+dubq3zFaWsbd7c
Cq/TLh4Ngoci0kZ+I2VtzHtaMjTU9thanU07WhtZ9dqk5dQ0FjLfSx8LAWoBYJdmcP1iF3EceAMR
iarjdbBsuS8Hjpdt1XFylyKiadTEHK8JWm7GzAteFjcnxjfPS03lWiKWTTM4w3PsQNlYC6e6LGPc
7yc14jsa7PJSEX7cOpROEPIYe/sI145cC7ddx8RJD/vOHakIp4Cvpo3c091h8WX11HHNUTHXurtQ
iqy49KWMdy6+XgefP9BBFqYJayxW5d7HwIOJokyr1TEFPAc4MRtpX4X9MaAAeyWuIoSeRpz70OZU
vTuwLpd4iEF4sv66OFhzOHsPBIAPuGEwOK865/YFXUIdLZFEoku5xBSYCss+WQ6Bv5wyDOLkrach
5JQhVbSj7Xo+WTG5h8Ir0MlSWJ9/CIrDRy2D9JcPy2aBtiy8sxwMhpia4k29kaiJaCxe/EuRK/qh
impwtj2uqQsJs+aQ+gOoKGrn8i8rXO/Nlz4sl7BgS/Gjc9z5bDrleoeabRGTYSYBeXB1gAXws7SE
JjcEzx3srPJUEQEW29qjSVy2xfRddeQGFaHHl3ppi12FmxnkjoEj1rXwq7cdG9pzxzL3OacE9Nla
r4xfM7aiT+3A/gU7Q8AsVWA4QsivQe3K0ST+vmb8azYZiJFHIxoGwInKo+9gqpf4d1038Y1tAndZ
XYNHYghJAsLYSFwnm+NaqzagnsXTUAFbIfSOFcJZZlaGPA3y97QTdX4CjwcinZ0Qh59B7lgmz8hl
mKNzoeM35bsMwJZoFkawas7+Tb2xQPxTtP4NRVc8VAmvOLtwIGSYdt4iDhLfwBvYRcy1CGri2Buq
zHlsNuBXeoIW36GzEgcTY7jt3M48idzNgn3S8NjYdgBHUEE4cjyQMAaejYIZP1KV1v+YOhqDNgFF
AnxA8WSxS6Nw3RncXm9LYN1BMb4y9Kbhg7Y2OVdN791C2c/5BeBjFYHcYXe/CcaWdJKgC7D7yZok
54DKlq4/z14/1weCQxU2XtarIcWSbNFKrk1fPNDOUHcnnAfDb3wE5dXoxb/nQWgaTNfI1zsZw9k8
gEzT6AS5esTrUUKbUR1qWjI35kRBQv278Sh+3SCbL2f+sffoNTWeWb5FR140ArT70BJXe5wiN704
nqlOjtXtJ7NrbW9LF83LeWpHH4W75S1KmkSribSW7hJUcvgOF3sfVmksJOvVGDHmZzPTYet7oviX
mZrpop39/h+dRzENFPSxEXqlGZz3k1OO8hK7HCveJ20FBwUVJeBeqjbOyAUUbLaqscMLgXUyP5Vh
Xzw7qlHJsQKCtZeTOxGjcknWdR8GeGYGr8ZWAe6yanH99g+hqe4K4cMsW2KYWCaNEQEsBCyr5R4P
N6cRIUfbHUmwAWcDOUADQFMN5sT+LiJTAyxkx1t7euLw2vefZEZInmNQ85pzyNkpPK2KopR1ceZf
gUEuXlpR4RKK4s9yIfHzcheRp89OBxR/0jrrwTSLZfGVL+gXIPmy9cPFUcMVzY4X92LMPPYo0wqU
VkGcAZNc4GWnvtIypJPSjld+RegLTAj9P1pj4g+5ugY9ucPxl5eZVCx6XJgEmDCLlRo8afVRsxOJ
AdVnbUJOA+tMQgwRf9F4rwtEL12/eDhm7HCYyuH09KDUUhbubDxPyUxi+hjRPJTuvHrEfBeukK0O
plSeUbtuIAhxXGXW/yeDoX2xeBLgMpYK0ZFLgc1/icn0pQjd4LUuDY1x2HB3tl5cCMYjVGAOZLtF
hnh1LU6y+d0fsWP4a26PeOmi7jWktTW9pjpN26PHCyBHdS2W9Tz5IDz28IhBnLFekjdzJ047ZGPO
jZdSAqB0A0NphY09RMi/nuEXgy4xPEFX9y4Jwvi3A0LmE75la3lpjTFB5RCXTUXW6CBGcX9sprAc
GDhUw8YHsG9gfBOc5lyNe9JSPHUmR/bVbllW4iQgYMjHGJEN+H4HPruGuMTCf5f73ueXblgv7OjJ
CamPicMZ2vnMiyZ0yM5zYjri11h+a/Cfp74bgQpwnIVvo+45KAp+p7/ciDXg0iCxj4yVkgaGUJWv
AHfjP5M7+1xPCK2bni7o49qM9gFHC8tdM8XrnkRA+wR5yzn7ixyP3byWGHOHBoEvkSwv93wuzpu1
PpnpdMWtmods/JF2bLMfbcDnWjIJ7AXphE+RcG/+W0RrxC9nwTIp7YrR210yTuXkkqvdqMfuidBR
eCfaIiIV1DwzRSXCZ9GVUMQH3XZGs6mnrcXL/dYz05xMl45MM2mdHzMUYcz8/oIpFISi45xK7XKu
6Hzy+geHGJzdrR2aOPHqgG/WN6HP8alYucr426RbzMTHVwL/6sfaUNiSFjd8QwTMgA77XHfUvm+p
iiac1iVETXRoqwvjJuB+eDZ/aOIkkdob5W1x4UCnnoxgSwpwIyIFaCYMnCQN3v3K99ofeZsqVkqh
njYFykp58nVLELdITclzISQoz7K4DnrYo3BXD62rAAgw1tDHrFkAlO9ub/2QhSrfHqt4tgyn0dPU
yUOzd6lhptggOlVIyc2+BM+C9UWzVScLOwZR52LnnlLyQRKSCstmv0yOrdMJ95mc6TA+DORJnqq0
YO4NJ0T+Z6ENDn5MkgpXA3u1o+skGWIf37yzCYmvdvA/LPzxPF+fqKg2/CcCgjwEqn/OLMveOWdi
ZlQqDaortuZsuglwZhj0pkHmx6qlhOjQhL5jbjRiR+6tXwVMsxpA9IqLnzpbH/HmJ2bV/NccFWOL
tzDEHMu7qP3oHeYowbubRkzoxSg2U+1QyFO5/pGMLOKjz4aU7Gs7Y0yU+bUY4uIrA6/7xwtV8FIm
kS8fVreasivzAEZG3u5ztUvREhBe0Z4fa1gz36FXZk+Gr/MFC7sl5K0h4LETk/MCSX5QbnwG/SK9
F40XGQCptD18BjRxOrJrQgzbYMLzwvKiZC0kmMioYuboLQF7Whj0GxAo4jz3scNhPZoPMf/Bv2UF
v4atuRMle51kA7MAKFe2GamNwsOSceIj9YLF5IeesasfwxjDy16LKDrTwRMePZW2T8C+s4GPBrjI
jp+G2h2FOe9s6mnpt9OyDj+nYm3/BWE3N7tyCYgy1wEnNJpehuWJap243M5wTpttgwPqpgNkp8c5
WSc+HXhxaqebno1ymGqE7DjGwv6whkn54ui21A/O6uFk8blo9dGZUnORq7Psm8UNYNyF8Tcl5uP9
KRwYffXvuLcHmFfVuluE6PQO+y5097S04qkERL5jZRm/NIBu3wssxWB1qSDur9RrJyHEpFWxoiuw
+gVrT15qG1UOdZ9rUaGbJWja069h4AMq70HOGIu73wmAzDKanhJKiweSQDCjF4qdT/4AB7yZpThB
XVrkJ8v6EF91wcmBSmoKfTBgdPbVYaJXW6b+MDwvub+e2GpBuoWrpN4WNcTRE+YIJrq2Ieb7EJG/
WDHzOd6uGskjUG7ALlzS+uZdJkfQ+epITFVbSh9k8FW6s5e/97WpaQVNawBExLGgdJO14fdlW+7S
fbv1utR9vyOL2WONg5RXd4jCxyIe553JzEBHC9oKPy4Nf29Y/KPhBXe+Zkin+psfFBWPTQX8s+4l
Uv7aXcmLFqAcYakvlm+lL/4JjnbqA26fQ3kxS6QJMPQowus0JfB9mrTBUUEkn8LXzg9jRsQMAMMf
V43moMNS+A9OZ3GpkIUyPhmBoVpZY23QiO5lO5CkYJ/LyBMgUvWwPHCjAFeHCvgdQL/dlTLC/p6J
YTiuDorihhKA/2PVoyI+4NbwL/nCeRySYHCrCHYQqli85IXcbou/wOWQEDB3PpSxDH5PYd7VUMQj
cirP0iFUcgIYRWIA9AFBYHoDsPWXhCmrphwfCh3Vcq/JQVGHg84O8sFdpuw2MEGkx8qzSN75iPy1
gTaajUevccgD57bTt6JvxPSLmIzvfXTkr353Pj9o2kMIPrQDD0FC0AbCWjfRsMM9AqIwDwZ9QMcV
61mhF8HPtaW9uIEg7TjBpKNfgk4paCouzXNrPS/+r2GG7X5KLNzZA14nNhypCXhv0OMxLH+WsGjf
ehZcC/ioyWAm3NZlgXC/1EWh/5W2bvKfLCBAieNsyKv/L77xinTBrDDq+3l/CFuPabfwW6V2hkrp
kPW67s6KEwUbadmaaj30GLq49RXJllBMVXRlCF5Hftdw/R0wyt6aIet/xmylsmcajPQj4tBa7Pqx
D3t4PGy/aIrpMudvNfW9iz9H9xeWmDzJ2A06N0ol5j0Wz5LAqMbh7Ob21NNSvAMm1MD+wMCe4yJt
lPxwhgrv16gq/RtAwX1wm3JKt79M5M4sJRe8bcM8c6AOuDWow2aPA1+GR4iU5Jh/4KnF+QWmi0fz
Ae4TLtEO+VbvIwrqhtN8r+kFwO0uPz36ydjkcP0gEPlTjMWpWm8Fyg9Yrw4X1Y5fviGHG0foMkPO
8rvvufmIXLwWEaBoMyYVQHfefSRI3clpziNd3vPG75IxgoNDJBWo+yLti+PqGJNkEGS4Rg3/SpC5
d+OLNS/cyvMLLCb3Qj1H+exPk143jYj9bxT+8AGvuKVFkK5YUiicLEG3Ye++o7xM8Cm74a6I0NOD
OWMlsnZBF86+vDYCpk6k3ntsASV7SCdzVfj/seDHJBWzW9vkjSqevAoGNK5tNf+CQhI9JAX+yT2E
5lmQ0hTLcVacGo5z5cQKSEvb+ftyycUPg58eQVEpiH0JPmB74kbTwOHaNKvwJmGaqC6rP5lbl5fj
ex9iHyZRkkwlOGCSx1TjVZTaQW6qX1fm5a0/pWDAWXzPm8gNgaJiDAEXgTdNYxo8Wsw6e4dR/y+3
P6kox0hOXy5pUIBVQxif23mYw9NQdGzZCX6tH+06TvMxqJSjXos+Z3eXYF4tt0EEw2WDmytAjg/B
KHwRL1+5YU0SRC8mR8XaMpi3P+kCG2dgF4InXMWR4hIEaUw2NgWOfVWzcWnrC836hane/mZIKDai
swt0uHiGIKV9JMQEu9phZQB8c9NiRS9gsSAOloBZvq9Yo97JRtjJ44PnCsxxuYuplMVKimecF6d/
sDyg2pc20YCopQjyQx3W3cPs8vp7IcI0yofIBcWtKlUJpnF2ZWes7r13ddwA3tK9/fgXJeNu6JLX
rlsiCY5ftYdUd2H6WOKTzj8jrwnOnY/xE4LVYDQEhsydXkeaWT7ChjMfUPCBrpS+aK9F3VAWqGn2
g6FYV0r8nNJm/i+uGudElZNMt+u0LK+l42vLstk0//y77XY7lX0vnwkWeOWBQ6mDJ7DUEJ5UmqXL
Pomd9kYhi32AnMDOIPLUvRZgxCJ5Dqv/kXRey43j7BZ9IlaRAOOtsmQ5yu10w7Ld0ySYwQCGp/8X
z7mdmhnLMgl8Ye+1h3gP+Bgby4EelJKrD8eyObY9zSSC/MVlWmtF9jM5c6s7d5akxR27cXJPDlbP
S4nKfge/rFE0H9NyNrHvy0OMIhGZVMmzjkY3Gmqg31N0knWknjwP7RFYLqd6rZFk/0YyDrcC7RPE
8q79D7SvdNDaGhgbiW3fc5Ea1pc6erexWhLXrpEj8XS5471BuH6pmVhuQY50GDhrJs5P7GpwCDoj
O7lLlDKffCXMXqFuEnBPyq95ARUcTzgiKdFjmx8N05jNlWhYb9APIeikaK+b65TYcEvViL9HM+MQ
+9CPlvciH8q/+TxaF7uyWXBoTXwnXn5KUvI3yJpGzR7dFMuJKzE1+R9SPBEQ8+VDOfN4IYwf2y38
fccOXrPOYgnajP6aQ+khZVz9FwgH+j44V2yj9bNGLY9ONmiLv7ARsEuk7sQwVNrBelDObMeg1TU/
S9TWz4ual5/UBO4fK7Ks4AqrsbLuGZsoXha2gZKxRyXHvWejsfkzKjfkcmK2smLRzHTH4j4gODTn
UjyXhP6dEyaA/mHO9GLtiFobjlysacIJnw2PXMV6DV+NykNYlA7JEo2THYOhgPKc6cy+eibnfrCo
g0A68kRZIBaj6ocRMcTRCOMFQohunYGlfXdalohRom2gR+C3LM68mD26ManPhPHBPSqiORb7uEKQ
BLqq5SqEb4ZVJin62t91kDZS9jIEr9j2mO6R3Ad3Eh0AdbQboe1tRYIeru39XQ1D3NryMBDinMTR
mm4LKPXSVFEAzgbYUYXhFlMNhRu7NNZEpLUFB9wi07ZyQ6aX46TMLas0qR1JgzvnuUh7SvN4nrOD
PeBy9wd7EI9gGBZxdNqyS8+LgzkDjpafvjZMo0HjkMqb3lNrJPdrAO4JHClFBMf9Ym/cJoqqJ1bG
S/sIXxHlFUS8LrxObcB+r5pLLS81W3WeXdCLSLishHRBtze1viP3rVTocawKb5uMMMzH7LrmbeJL
nNS9BnyLnwpl4Q7tcC+3IDNQSEZ2Iqp/egmrB5/r60tmXfgyWa45EffGuZSnCJkdW5Ca4S01a3oX
Yf9DVhe6OSCWCR97z6neFi/Lx31j9Ei2igrSlwgvS0DCY6VsA+udQA3gYiGBJeiNNZONfsCyblzm
Dv9ClZTul0ur8W8sZmypbTYFn0Et1DZBQBJiSW8D1kvFIJ9l5bUev/U4La/UyXK9sZjYFLvE75bg
VNBgNX98E9ft38LAIv+hw1DYG7olyS/h0mI6ZzHEzRuw71sQyhaheyhCEgmop8vwXzN60ZuXpAA0
2HRz7aO24Llgy9qZV4aBvJn7HhfEg2cZJ35EcogQcVPaM0vjWYXeux8W7vNkOXl9MiRJnaVbIYAQ
c31zlUFYZbsR9sVuhB6lo7jpN7Zq50vWeOFXowFQ/VY4MX6qlmOUZaZftb+jV0bNQ4zOQp5hGXoV
yrKQXqDDDMqUo0Jj3nzR1un5LxaqmpRDPxT/aUd45VOwUj4Ich4kesgq7qtji1oIi3hIQ7mRQRxe
Mk7ee2+cOx8OSCC+jTD+SUYSkUnQVOFexj5PeTc01dYOgpF4Mle2ewADNGD1FGGaAYKxnDNUUdOH
Hlxff8LbEBl1zpyYr07oceRWVv47WoOxe+FJcdo3IIIadsQU9X24nZgCYuCu8yfOCAAw7Zgi/egY
2Wu/Jd06iKI7TR1OClpMuhENJPODU5mT6ndOM5H8Q9IO+Z+TWjxRuA6XqF6Cde4d9T+5LpuPJpsw
XWRJok84PPqXDlDAsQnb5tsAfXrQ6Ca6W2gnCvWKJaJ7vxdE+fIpbJbN6CGBVVH1ZD/M4keHGKsM
oQpGWhlW/G/U7O3Zjnox2FYkf2vMTemNf+NFSaDFNTLBYRdl4LU/Obn5kQsFU8zsJ3YfdErnNFM5
EdrgslRB/LTYbF1G21FEYcObfsthfOQM3zLQFZhNgmDL1+h8UuwFkFjSQmewxLAU80RPFgmvZMAt
4yFL0Kl8YGLIEAFaxjXP5Pzw9JPg4vrNdcAE2OyqboZJ4/Vpd4yywDAwq9EMkTCaKwWtq8OI5Yam
cp48ZQoK8p6JYN16tA2LKkKyFZEQeoBbu0bUZ1sulYf2tZn+9hXl+DVLQwbAhki964QP4ltF7NqT
fcLqDo2aLdihSnCmE/CJGHBaVyzpM306SqiuzdmGEej5HEvg2SPBY+BFGaCyQamwAnzXYZssN8Ii
S7iv6DqOUrN6YofHwQPJLbZ3o9CzPqVcugiXeaLL/qvKK/8+w4pSsTSslfef0Vlpc6HGOW0bolKe
mRUKqeNnTFh18adUUBz3LVVadphFnuwLAZ/4kMTNnO2rNosqEBR5XP7amPecd+kvDhIGuPrdnwHf
Qv4eokFgLYpmNk4vMCvFjaUfiXWYQVGJ2UHUbGqOLuJeYvYSTpPWx0py2Db09OU1GCcs1gql63Pp
dEG3DUbLe2L6Hat97sCw/e1FOvCAQBL1+yOlDX4TiIs0vYZIBwobsWPthGIvnNrU2slowKaA2gjj
paeCjY3L81gVVXOmqrSW0yJCy3qtejDex3BIE7Xu7J3kukjyRu5kObn6rhuZ79/3PD36mHddRB3o
Mp7dJYnqrzy/yxugra7gDmoQI+sexUnt2w4rEUfpn3Rqh3yjZZURzIR/kNcidKU52h7wqv08OCMM
tGzGXCHp1CEXVfOZXPlsglMmij3pwTXDM0wdZ0d6ENODcGCXUgoslJvCiet9K+vkylIku5VegyIk
k275FhVATOhw6vSbbVbyA9XThkIyGqTZaDj528Ii2aKKlECmLC8pSzRsi1d0X3kz++aUTXT7uc/s
cx+A2zkk7CzwwBYBdIPIA+/3tmLOMmpn3uZ9S61DbiF5cTXPVC1IBx0Xs8PzBYUMnwXcJQZM6zIe
YiSQr7payNvyw+qRQTwGf0W68BZ+Ayqg2fdsxRRF4M6qmBV4GD9haxLotmg8Dp1hohL7s93tF8Hc
kueqnZ14F2bLGH42HEhgW8kU724QBS314iuGFzcWiVQEkQOe/UTVMZO0zDmY7EWSYoyiaTqX7BOh
z8Tm6KU1u/TcnYndSAG/QRk9zXh+m412M5YahWOIdA/XN9m2odUfuQyVZ2+Il3c0g/cWJgvCkWn8
CfkO5ytD2AVkm+PgaENtX3VsWXuehhtJOuRh9egRcMH1uGXRy/rhn7BQ4zd8FNm8WxgqMDNUfIyE
oc6l8oPgmjGh+UdnGaNSbLuCfXxfybcsFrE8Md3OrimtMv1pLtvkCXGKQCkxjyynkzG5Z17EvixL
WOx6+MAIAQtJtgmN6z73lQUq0nMm3EYuc/E9J5b3gWLGeqlzgTLU7VxIu2BH7qcB8kkKzpUd+djU
3zWIrruuarsDbRduJdcuxcmgb3hNU9D49yH+5h3oCOLqte8qd4vGpSDCpBULHmz8w9vcGVn9s/uS
e7a8c73nFzS3meb2FSG8bx99LI98TWPeMBafctD/XpBfOk8H1qFu4uDRN33AUnNO0CAiLxD9WxqV
9e/oMIHGY9zWyPNsUoyIcQanwvpB/JEs0qvzVC5ju1J8OnWCeBDfJx2XH264dX5GkhwuovVt65yP
OoBs+E0V6kaPPZLR9jYlQx7chfAql9cwalX32YIMPVRNBJQ2curc3YmFuupxYeK7C512/hACb+e6
/PoH4xBhkq0B05IS2BzioW2+3HKmzmiqofO2qsnyK5Rkf3iWk2RiUlPcgLzybDSVtteeMNYm4ty2
lBpD6LE31zX/IvmIc/tFyPb0YVkYz0FaadxIvTkCFfF8ngZdnY0lKsZ5Hh+RLdwc6ocgNOhtFl1k
904IheYFEoaIUYL54sSdsZQJglc0LHsGDv6nDdLiGb9mDuykjhglLZ2gX0RivSupF+DmWGo4giug
rwf3nP9HkOnEStnkycPYV+X0rbMQkd3k+2vQFjKXo+sMhTmYAiTwdkCUL7fUu+Wn9gWM1abGMU5Q
Xig3zOrcR26I4FbQvSI8IZ4bzU6Y/wCo1fcAvScChpDjPkExznYk1ydqTyWx3NwgyndzGxAhLnHz
7ys3xlQaO3OOxwQSCweTfbQptv+kI3b1TeIb97Of8X/TCPNnmujrd45Fv0fvaKk3m2SCG86GhlDm
4htN6vgDzT49TdBmGN7nxaVAKnOSwAQZwbtkBA7d6J2DIAD0o1YL8ya0e9Ko4a2Pd06nIrnvSRRl
1FMm9rPrhv53pzmsUf6k7akoqwD4xSDeBcMEhkSDFhwPfeyffOGx2HZXjA8yBT4lo+L036Lc/BWX
6vwDZtKCbuHFkh0f5hVhI6dGM6mix2m0q1vHx/6EXds+UaFSirnggnCl2eq5MKP3nWWCFHorMNF9
ZBt/vktkSs4dRltsK5M1+cdR0fuhUIKTFeDKeViztglK1cS6ETQYb20NfhfmKspRMy/3Ask9lSbE
Z1bpSMxMlJasrexk2bm2NP4OTZF6r1OdvhV0/RzyXfSQNkV3axoFNot6Jn8fgv5DtYXH15UjaOg6
Wd07cex+1oBc/qRywgEZ9Jk6+SSanxd3/tuk4XjMksV7Lpo2y08hL95ecuv1m9YTwaOuWmQ3Pqa7
62DTiO/H3h9wbvn6PGvJtxo0/Qf1x7xvccYcRJ1E04/XlrZ/sGCuHGqYAcRFasV6FNk3KlkCkiG7
e4ogk8jEJ2uqIrGzevsWRu74YK9NFroRnt90BEOJwDi6E2UWv9hMEjZcUsXOZevFboMEk0vXSHVm
Sr+f3ZxgsDSgzsJi3mas+prwYoweQJq4z2ZKAcC5c32xBpW8zca/YbWyDgI+372N6vlUVU74FGAm
Py5FPZuzUwMJ4Cxq6BeQSlc7R0pxUfx9IBixPXA2rhxdNjGDQ5nhFtXbzDF8AXfH35ZNU8qOp1Xh
e80eczm5yDSeXS6rU5bG9jvyB6IrED2zVA3AfvjtMuS7Uboh2VCq/0aa2b1GWY0UqPCzd4SYgmw/
GMTFIIhVJ4UGnCAorF82ReleVWSLKTCZG7/jc1UTLKtsWJMEaap2tZRQsPJg9AHwjoyDhWfnjxgb
hp1Jw+glZdlES29UgizM8tnYk7qdktMDvQtBBbFwaLLGv2Zqpm+ZOSXlbP+F3nDai2Kc0KqWcfRm
hTFqtcR6XtbfFBFkPROFwTuyEmCwXZSBz2IBBDegXjrYAT1A35pTTsTOFlyduENOQSMaBtOw7jyJ
GywmMtkDjDZ81AVabqmQcdiCUgfs6bYzTLRdwNQbhwSNJxZUwKKZ+2QTBVMrcslxmLQkInTNGfRB
R87L0HdPUbKc+K6jfaMX5IABIdAbLLXfAmnArnWMdZnUeMFSzbSy8fvsX+ik3cbqBZdfx7e6QFfO
b8scheFu8EdyTyAedFiZ9Jb2s+BCA8j1kdDvrgXb0LbrSojyEJXUEzka4afVrYHk2tyBC0jEJUoc
DlUHhPWDPSDj76E+bXHHQzBFVXNPsVTce9NqPveRWvzEjcP37RHA2UR56B9ICmkd6Bs80ZZj/Zdp
8GBCzYAW8RkcmLsYVo5IwQotg2oLQJSLOAzKW14TQAgUphDnkGnzZxjo+m4KBizolMM/VO7Vb1nW
j8XqsOTVjQP+Y8KONrZjOV9jUzzWnU4+Qjjmm56N6GMc+uUBMrqTEpEO1nWbeZGxMdjUXOrK/aks
p3jmwpou5M9Bbx7B8myGlmyfk5bUzxS3kORkAC6E2J31Ci24sd5kQuYZkz0CCpaoPzGlsBlA8jEX
zexCE1d+QdmD2jrNcC8gCtG7lMSzJ0Ntu6Gkj96JtcZKMNQEsZYFAI6swGKbFfq1KzqaTQKBOsRH
3opMXUa1r31Pccj8/xtRmuIvy6mo2rtz4jxosyQCQwMzoz7poc1rCZtrVNUPxJVebnj8VsGr7tM/
OWF6D+S4ZC8ua/Nd0U0h5HHq/2mrUYcEe9ktabYryiGlZU1I9S1hNmzY8LdrZZH+TrHob/T6n00s
42OXgT3GUU+FwIqUCIJSf7GIHxWFX6PvTJeF7jZliw0bgAHd1wxlh1Rhr6nMnd3R8uuh/ct0OCaL
To7ArKaheVG+HUKditQqPC9RAAXZihYdQL7jDhevnhwJ2fHapvjSmZMeF9T326x1GWzDNquPMySz
p6Q1zQtdCmeJbxrzl0QPs2mGBSmBqUpGLY3nESSaQE3fLgB+9t3ip/1hlSts6SrHrbGABdWzjndW
aaHvmBKsiCKn90HLWrHN8O2LiJnttpi1doiJu31tlMbQUGJVtTPTbv1pIBEiq0Pd79XSUMrWqKtI
5Gp2A8BKjpP5Ddgc+kc5Wv22GyOsreN7kyYee/wV1IHaCfZN8mFGfKVQ9CJMviiV02ky8MzXjHGO
MzwVjvUqZtY2UhLMaQdSfDCjST9NYDfnqI98c3QKYsnl/8mPcv4+2MNF+hRXDMMOgYC/2GqcOyQl
LkhjYmJA5YgBO1P6DNbNOisWj/XR6hkPuibwbwWu7FsgvXQX4X8jlyuCgRZ04r3Qnf1hgWuzjoWy
s5/BuEhuuLXK39zrxnuFGisC7k5M11Yw71/94hT7JHCUnByDeqh6v7hzx7DdahMy6of7gKED+E7c
+7TLNXYhhTbeXXXskErV0JxUFmIUUKy6yiBxUfpN/yUTwijckpfMxlheUx2jqMo+GLzww4bouezZ
nEZ5ecEkEG2acOzeM2j0eFSmmdH6kifdH5PPrwRnUyNkvGnHES03QmDX280whfY+0eVnjGfJk2bl
8JnFck3dKAPG2uuuQUwpxyceJ0ouoOtHlgxMNUK7JF/Hbh7aEPJnNuf6dYRPsc1zI9stwgRn1Smm
r6vW7w3Lw1xeYoYeVFNJWhMIBOL1uoBR3xOE0v1gwI4My6yk4oCLFEowL5AzvZuw5L7pp+m31hm7
y4Hf4tcbFU+WKuOt1TiA/h28Ol+Nyce7kumMPFICkR28ZROOF40HHMGtKi0muuhK4HL/Qp+Y3pmf
2MewiDxN0FUnn4ewbtNz7rDOPnSL62LkwQhnNg42rX/CcbmKJsSkuyG1+788vk51LNnY/xGZGqsv
25jqcWmX5imA+fA0Ijuht9ORg7M/HPMV0w/C5oyazSVVKiINFAOJKcZdB40dK48vWjKSaRzdlmlH
ww2OyDUTp0BWK0UvLsc7M41T9DXQ5wUIpTrcG6iWrNuC7Hb+qxWvwBIEkGaZNiETGZYUsOFisupO
zSE3L39AwmWfg3EwQDiWJr8oEaQw82r1M4vU4VZFW+0dANJ4xRMeADHuR3Bi76TRUWuRiWkOqV9V
J7pDNNLZUAWPzgh6L+zdjMa2WMJbmuQkiuNJlcHNZvSrODbg2VBNDNIMe2QP1T7uHYuw5AB01rYv
Sm+vMs/ej5q+G70g/MJcEfl3oHFNGdUhkZFRA2XT84lQc7kOUeHX0XVJq8o+9mZy/2NvWl9y2Ss6
QII9HBTUYrzyFq7IY0IIDlBLul/S22FFd4YsnzIi8ZlBpESbCdGBBWSIscjsTGuYANmwChjrYPPf
Di5D9YMXBssnmhvPbAJ38f+YrpirXWJXvn4ce8yjhNS1qHH7TdF74AK9VmUrGU7Q6aU7rK6atMIZ
D+q9BIxXvbLIsmbUOav798umia0/Uhd1ARKDhmUKvgr6fv71RmA79SarpOQiwanbio6plEbJm3Tz
mV6Bj4k5KrtBM2EetWXX4fDp2Ifi8koJ7YUjBWp1i9+nip9lkqdJtkNclU6a0pYBtDpxNFiJw4RU
JvIlQlOBZRh9ZPoHjmIWv8XlYKLPEZN8fzEjcn78K7VlEGobaHT1yG1ETiEhwZPqx1PKu5qV7HhS
YwHnqGNb3Ys4ljZwarhO0NxCMiDyc56oYCLRalnsnowl3U4lkVm9Kijh+EcZqnPfwc5OuZHE2MBo
Q4z6xzbS9v8bCzgoI6AFlbkNeg7S2/VLWsQ6Rl9Bf5x74PBgv7QHRstgwLl4lhdkIdHqXyEJ8yXK
bKs76Rh0ECEqXCcbmjAHy11jR7vS16QiJegcNhhlmYulU8IAGZF095kn07qXKoS5p8ONQapDvqAC
w2HibvrW0/lpKMelP5jILT8J07DLs5WTVODgBxp2IrPz7EQ3TXaiP4+kUMO5y4LjrAMZnic4awRs
exU1J0AZcTFyoEeB0sPiyaN7vYHmgfy4sdym7+/KPmaCgza/rmBshWp6wdeEcrgyPi204GYfHvJ+
CrxT2VbReAgttWgMdrX5FGKAz7uhYJrcK93LeOpwRyLHL9qgvbUrraN21qhGNK8OjfOqBCZ4kWR2
bEG8JVt8Hkl/cGB5fdVqQBzigrfmrik98RSkHnHF2NyRN3U+ySlnxGHhfG4b6acHR4xFeeVH+ppI
UY0gl+PAJ9LU6t9aaw6eEUCZ8ZWMou7RD4zLL0UMDaASKfWx6koJ1C5iIuMITcPvIS+joC3skbM9
rf9QLFTD7wDz55eAOtxQguV4iJ0MA/89EoX2nQjiBrQtw/bnyhr6f5GLP+SE5xVJa4Gk9IE5oswe
XS0ofGQ47Xns0m/cFUF3tpiubvwmyR4zjoPiaMYizQ8V0Xc/vk9Ozk7hQSTmgtFlcsrhuqXYQBWf
E/5weQcwjCx0ZQnl7pa8EfM/5vHDS5voejhGcxv+QIyz8VSToMiYUfbU0D5wDWLHE78+125W/+2A
izBXsi2y6bpltO9stmxf+Emnl3lqrDdeW9KfUAuRcBYO2RCcOy92Hka6FvdQOSa/S3vYv1RnDUc9
f/nMPbg6Z0PcMjDAsoHtnwWGzqL7AhIbOdbYMmgVOYGcu7FY6jccOj5DfxolVNWOIAzenQKHvk34
kiaJhLb2gSSELCDCqUE4UvhCf8eEcFw9z48vg4eVnAt7zOHeODV2Qr9jb7kLKst/XRJsHfw/cIEQ
FZrU4JUGJ7iSp4BXyrcgB64OndQwwiv8coe6zcvfSrjo46kchvLHKibEaQOzWZ5ZNTnYhwAU/bgZ
HlV89E4cvMIwz2/8RSt2Am3RXYj9CD4cjx7uxBBQoEHqDOJjVYXDoSWB2zqE9MD1cZEM2Xc4U+g+
pU3m+KFFAmfwudoY/Do8359qGePmrvCgA18QwabJ37ZNy2xv9WOf7K1R6+IcA2dUkGIJYcNqMTk3
QOewt312fWueJ4XagAnwOWgHzUDEiR3itAtKws3IlwkqtAEzzi039s8Z+q07G+KmOjrcit9EKNIz
s7/1X6hKAJqaYv3E/WAzr6isijgcLytwxY9DxPYitKkcZJFNaItLh3PbLI0IjvhcIDdzUuIu7jh5
n3ESlB9O7ZF5y9OLoSAxMJJ2JIVBYuNKJB5CcxCdTaJU8trOjJ73A/isYcv4QD4pwGH1TvM7vCYG
Otdukm6yBR3r3Fu9svGmJEt+rXvyshnnOnX52XpW2/5hnFpdrX4ZE/xbY6MutH3uXuPU6I9M1nj2
WIdVEwhQOJEucvwrEzn74iScGk4am2+nDAuMNMXC7NPBQ8c2aIZ/uT5zSXXW7AtRzxBv5iChxN2b
7apRtH8AhvnzXxGXBIJsSocR3ncmDTIFSk/pnygIjb/pWttBMw2LOX3p84pvI5+dkfQj158iaDwR
k6RpqqNuP484+jcO1NNxW1ilmY/2aMXZ0agwlMfeYhwmNM/Ophl1/xM67LcPftGMVwdRTvPdME/O
ETQkbX9mOm4l14ZAUf8oTeb7VFAFEJmR4cJLMckQdVNLyY21NIPK5+MaItiErRusE2ayDl+1b5LR
PrEW6NUXG95B37s+fvOTEG7tvWQMm+2N3Q7NcirqjowxWY+Vd5rtNgvP3BYjA3G1Qk37hH4YFo1g
XyptkOpbu2mC1wpbJHlTQKGS794MVXNJuP3/EdTCnoY/dnuzWtSbuw5KyPLgJpX9D2Xy9DgkI1Dp
RkF2wfjg2E+zhmawm0aoMZe2FsE/dAxs6XzXVsE2QPYYXkgbWYIvDT10N4RIoHoohlQPZaEegtY1
9t5wE1v0RZjhHGS927lIg8sSRmQhU1oxgcvaFKgfzPddSbwkhwERyc4hs9l33iTAtXMBEofyYax+
pwBR9Ma0PRoS48Fz3jtJxWigdwcAiVWh+8cWbggVZWkoiZVW3iu/U3ybPBssHHd2ZIOZiwlzysKw
Hp4VUsFztrDlXyFq9gP29/Raa+fD1qx6dz38xsdlnOCukIWnNx4Ql72u7QU7viUvIZDBhIPaR+le
hbHzjh+1z57nwfYAVDEH3wrOXdYglngMoAvZOJ9Ln0FYbT05aNCvGfPUfFsy6Ds0VkYg4Zr70FaI
tvYFY/IzcokU0shURkdkY+z1ZZSVH0tp8LeWksio42gmK7+2s0SoZByIYb2O+C5MHC/OHlqabthz
xUuRo4xdsCPVmfgv13ii0nLiRqrraq2mws+VFfPAZ9APINrYpUo2rQ1SpyIXGzXWsMyqcv7yZdkC
3l1wqtiYUy6ukK8Jo+59XIYrtco4F5RTUBvqMvqAH/MX1pELhtWMT+gNef+zYeElYG7rPU40US9g
gycOPCaqB0SPyVtv9e4xD3kM83FOybkolQNDP6UN8BpZ3EMxQOs0R/1/jdfnl6qxfdauOVLNfaTy
8hqJOD91Rea/1WHBHcgiG99RCyl4M2oc46gFwzTbcCcEe+UhSwY8FEcb3UcCaBoGomM6kEiNEhzf
XL+0xIDnYx3cKwePM0gNxGsGswybFCgl0l32XuxykwIzeFB56j+mCN+uoUPUENNp6EUBI1O0lo3+
Gag2hh112/xqFgkGiUo8cr9rxquSkpdfbDtJwWiq5rJgUNYcCx4B+4ByPa759jR3x9xpCDxVk0/t
vheDms6sc+14Z4qyBzxLZYEPhnfjxmtN3CKj5bw5mCAd7F3g6ib/zmfDHsGzJo7cDPAWQIGSiMJX
hTIKvU1jYJOhjfZT4B0EvoEgQD12BtLrMaSe7NrVB8fh9dvRfJTzR2c3abV1li5sHycr6ccrsxaM
HT6OPZdnP0LZsEliLKnHxFo5l5wEUKsaBilyW4gRRQBDnwgZpe1GR7cxxcqwJeWH6yXxHqBTrGu0
Pv0vSnCUwQ5o5jUAiBOEFERE82A/REwayYH1OUG36CVKQGUROWj03ANHsqxsQ1oeQzPS7LoSjYyZ
/YBf3qH7XOfIyJW2Ki31zG1UOgMWJohnKMwRTO8qkQQ3aFps0vjx2buuao6zOYyaLxmz5tvCPYq4
QfDwNi8dPlv+vBPRnPsJ7S5+L+zI2FLxy4IOCYNuOCC3dG/QyCJWcyg3EnR+WaOOaU7Js+fMZkWZ
9WkUQsyNUdYH3Ee85uQxQ/VMzQiLMQUdtHMr4c4nvEGj2bbV1MsjHlURHSWIo3MdAXhB2JEaw+hE
6+yKO0LrY5+zY9k7XUMaReR3DZiU0Ooe3WHNxwhJn38rrQYlX49t5EW7OWxZkILIgjMTqpmTpLHt
IzEyTBJ5ksicVSQSy7uWbEWBlatq019QHWCYq3COv2wwZshNeq30LouKgu2TjNtXm1DC32XuAGiT
68R9j2C3psEPXGf9bCYM3pakx/tD1VngqGuh4F703ClSBAngk4d6XsgLohVx6ZgElRuvK3l0B0CT
/bJDEUuLiDyZMpB0X7Ps4HYL+HwyG6dTA9jin+AP+1Ux9g3vqzmzpjsOTezRpMK5GO5osJ55vfGz
BlMbsrOKiHuhIoiURVCNv/IBUC48R2idoc/F7HV4nuz8PGpwWFvTzdGnFQtLbINs9QyhZK082KZz
K1g1dM0n8lJAbVQI9mGgpSAIR6BGINq6jfqDi8YJwacM5xoFxtCFzJvoZ/Z97cJrEgWoqM0QFjA0
jBZpftcxHPEYfNeeOrFxs+yzJ3wUfCZuSqCGxoThfmp6HiF4JP6wZcVVS/Y2ZffiZUjkV/foaAPL
4/DjTJGIiqusor11qPHDHessTpzCcQjRSfA5+vCnycPd8z3UOWSauHHPiFdkcnNDpHWPrNo7Aja8
2ps+PUfW+gDsUwzHvAhFtEU84nvsZZFjEb4Vdt8pF0m3AxUQrCNXgva2Kbrj26QKgiHx8PXeMfGt
0dtThLfyjwLPb786tFwWhOhARZgXeD53CFGK/DogAwSHRCF8yX2r/Z1kv6LMy6k6UggmtyHAMLJv
agdfOWSaKbzavqPCEia1KeA0eKaa9/5Uw5sN0AOynO9XlSoVqf8P5jDLPCoHL7zMpYj/Td6QkUlV
SPU7p05zLQmvZpQC5YW/++IWMfmhyCmRBEVogVq2qixZ4Ix9IsOrO8a4AuYRVlfkamliWZAyAvXN
zMAYJrUNOqVY+5cyQZqFoaKZb/yz4DlCeNvsF4mS7pAyiBZbTPXdD4vYydpRqmhvN1hpNzwyts1T
Nul9BYTVGT26yQ5V0r1IwtL7sGJMPOc5zxjwuK0h4B0a5JBvpzgbrmbE4b+bkZ1Ue0ZMjd4mOP1e
0ETQ/WYthD4r9dy3YvbmuxaNfgdGtgmeIDUTTUP2hu7PM7UpB23LsgWUFrJCqJNDeiKtoPtnD3X2
Y3WKWnjskFGeBQZj5+RxW7/OoCv/gSmK9VMlMMpuGlEuDwNFzGPbZd5DlTSsI2IOU2A2Y209J3NT
W9ey08V3SjL8f26fEACmG8SxDAYaYhnI/3R38Pt9JHmmI1Ayai2oasaWP6t4kNfVUtmDz0LxL1wj
5xeNevUUJjPitAyz3xG1E9RaO5EkiLGwggTXkjWC90+tYK0o8AfWaDL/H0dnst0oEgXRL+IcxgS2
kkCTZcvy7A3HdtnMUwLJ8PV96VX3pqvcsiBfxou4wbxmGwbDLClQ643ilj7bMjrbj0UL4DzIK4Fj
rdFsVpuyAfH1BDvTbHYSs+F3o3Mvp4hCb14NSsfcLeUYaRdKr2OZk0lUoNVz5t/IYdPW5RhZTFSc
vCoUkhRvHWFhpbs7d04S1qqkEfqm9L+iNpVoKHCVFmtmpGv5CVtWNWHaCHEvtM5+gZF5y+v5GRDj
tUiz6apNM+UNcjLu8JbB+pFJ/EBedr6XfKVS0NZTfiww4h6FqbBc4FZOjp3qRMgpkx8wY7dPNPzM
N7b5S8ANj5rKydU+MTDqZ0p6eT+bgwiajs6uDPBUaHjd/BaL/nms7BHfQpZtrcRyzxPRoYuoOnzP
uaedKm/Sd3rnfCx8UYLI6Z9agDW7CvAe3gSa7XDyVCxnUR7Zx7aEaHw3Ue8EFd5Y2Hs/BVGnR62H
VMB8nx4SnJT0Phf+ZyNAJcWGYnHWIN5uorooeKsOXTj7tvh0gCq9aUm10qsGs7xWhqtfrDGJtti5
PiOPchpwkW6DZbWBAIEU0t4Rd3peOPE3PekA6Fqa3BHWyGg1nNKfWocuN8+DdsqpS3ksMwgNeiHn
K+ZB2jGkRqOQ58kzPuzynOdD9t00MfCPrMwOkk7AB00Ny5vgodxxjXVJCDnLJ1f2+cj5SbQhATv6
NqUkF9H1nV+30fszTKUVdimjn4xJfhd7izz7rdfemaSRCMx31QET1/A6YBFjsdu1D37rcruW0CI1
3e2fJVVxYDRInIDWmfn/qr6zxPW3vSzNFx3T5NZzhHmEwW0dbNVbr1EWi9+BjNtemrQDYUEwrqbR
5S+Ok7XvluNxvzdr0scmS+xGasUTPWHtfml1Ag2kpAMNJIpo2mxvlM0v5StVAEYCEa9AkjgrBRc8
qnFGO8qyUXuxcO0juAnEX+yOeh7qjfZzgTmWUQVvmIUNbafy3LgUrUpfYQIVmKUZHPGUDOFgiP7g
iGq8gHSF6TsIBAC6iBASfdRF0n3sLpBNjtAPZowv2eix4pm8DeOyf+VkESVc69m9H23vaSBZcsmT
pRW8lbvxaOpa8YUf90Z+pPmwBnI4fjJgk62nI/1M0Wud+6GGiPbhcB06z11p7msMEQRMUWvJz3UH
vkBX0sLvacfhbBTa8EcMkMwqd8bCnror77gPt1rSt9yxxx1wWqQoEwZURcUilOYOdR2N63VKIdcn
Fekfpn9nb9ot7wUIg6RVrc61thHtSbcCjJQCpFEGRu0XB9DB7ZXuMZKg5egeF7JBYWH0R8J2Oq6R
xs92tH5zaes752XGE/LBr2KkcUF7aojmfWg5VwbME9UdxXC01Nh4aoD4DYSJKqqeD42Z2AcHFBv1
3pAKWTJXyDbxuPyURjJj/e9VuBgtMapxeDM0Hdc4bbKCbWwMGSEaB3RKLgIcb2M6PwmqwanA1eI3
IdtoO1PZ95yrhELQxWndbygo40NusYXcVHIhokAmDkUen6j5HXedsxPwnIyN0/QZtP/Yaj6XpnxM
GgesQCfuWmCjWG1KGjL4M3IyY62+paC1f8uSSj3xOxEbzmt3b5B6R2B21D/d1v13d8QImUzQ7tvW
Ke1giTHzx1DE4P5imtlVS2w8W3NLiMMxCXmaFbWnFGHfjKzGhZ3BkFswcrrZC3eQZu+Z5bQrlgI2
Hkbz5ihigOVFg1vBrlFgBS6GFjjmQ+HorEO7evnQJ3pApghDPstC88x6tg/skVZCw8Rw4UJbP7aR
/z46QP17bk+3NPbSP0RP/BNNyv1fz+ssdFPh7kgYkPVgJozQXJv+23QRrZl46bdBmafBp3VB/dUW
VqOOQZVwgEFQlH4hTBDNAr+3bU9egu8mFz53P5TvrYz89hCP5f8XUjIZ3Ine0kFX78T8mN1ZWNUn
3sbJZxEL8yyl+tUV7gT4aJ+pbVjn1qQae6QYIIyAzm2N3lQQPqr4nhUWUVCLnfkOtxa5/kKfQ73v
q3uyKuAncskipUvIi9aZqFqi0qzmwOu1X32W2ZfMU9GD4UwZFkEt2eqD8woKNn5FgGEFjePtQdOK
9GNEWnicDEmSsIQR38KivFA78EBrgXUtlGvs5TylV0sz1JtZYMbtc6NfsaQr6lVrvHPrZXLv+0B7
GQQt8l4gJe4JlpD8FYPaovHUz7Wt44bNxzao/cjcwnVSIXqbuKY8E0zLCTWIWLZJzy1u95dHQMCw
+YzWje1MRJBcGYcWYXBnFn10WwoPVENMOx4+xeiiXOqFuU7TjoTRy/oiA0asZpo6xkR74G1FOvMM
ZQXqDS6N6RWUWh3vhM+Nc+PorNr62LLv5jltLqQX2eUbsblbEN3vtbgx7qBMdudp8toTWYr2zZVc
IIXhtgFK8Pwp4+QRSCRO2ti7gsf91G2nwYeKWLcpTSI6IqnMWwT2IuyduTtbZsPpwzEYCjFYR2Mu
bms4OKDICkJ9bmrsTvpxP/t8IKNbDO22GWNuZp7T+RuFA+whJU55UvgbnlynN176Xgqo8TqIwyAi
7dlvKsEF+CwyRxy8rtKPjO7GYZplS08G1/sjdyadsaM2P8RiRcecpP+pXbj6+KwZdjISKhgwdBjY
lKV8nOuyP1TpNL2R2K8OXl8BdeODdSEMshB9mtpmufiSlbo+aclZ+rX1nJkeP63XZT6yEr/gFagx
PGgy17a5ljxPKaxDagMAgwp4SfZ21CmIUArG7ERgC9urF7PUt5EiQbPayVfbRfXOGKPoXen9Pfgw
59FMV45Z6UbR2epE8lDUQ/lCag0bbAHM1B/on2VlO9SfVYZIw7ZR/8lNylWqvh520m0LiNA1PRfa
EN2o9GCjCPX4m9pt+wuiy37k4kqKB97GnWGU876CU8JFEYt0hfY4WLtupsbtlHXsqVbk/i6NUivZ
sT+iuhGrJgZGrZ6xYUemnbKFLpdAL/p4H00IoXxzsm2VGdaM75JTJWqZC6xF1D9Jovq9M/Xuaz+p
9Ad7MP4KkF47hyD531wZ2AB4Z8hNT13wPnWtt34k3LrxZ2ccd6TNixsySQ4v3NG1J5MkysdQKYVD
wtGiUNROdJ+OIsHnzTUhoNz4NenbnsoMYV/xN0Ee4w2eM/FNFS0BNlmMjIoNYjlsaN4jihSeuZLi
hbP6eIc70Qtl6Wj7uDSMPz8bwXyswHWaABJm88h5tql3JwRktk/YlyV0wWgGaEEjd1pOPW3AdPSw
NiwGJtdR3gjLLI/A1DRu97OLslcU6phCHmKim126HBpvR7NghIMzHr4cq9TD2mqqW50KP+UE0ZNd
bBgsfmOPuoM6qhkPZJpAZfbFkZpr/77NevnVcxTdjYXrvhDBGnZz3LMU4OLt0PBk8UVo5ZL7G8Tk
ehuhXn/lDe3xrKKmOwMx+ZCSL7llCR2JO8vSq4+MteoPqcokpACTNVuu99euAcNg5kn605gWLiht
WMuzIvuMXS+7X/yJ0spZs18rvK+7ui+HMPYNd7X/Nd4bhg75wmoyOlpWGb3O7XBf10t/6jMg/hWl
N98xF+eApAevjbkzNwnQjBWUYoDa8WiBNnKtP2GN7H7dTg0h/130rHk61+HWoXZugK1/grHshCZ3
fdJd7nwnImM6VjHn9liytkGCNPv7lLmooTx2pXGp8t84V8N9BcHv4jikxzB7QlXXJyKGRZn9sPHn
7Z4m2srRVe3XMFEii6B3moBlbUA+x78oWfkD14DmY54UzTStMqqXRZmvhOlQLzq6B7dNz7DtN+7w
4EM7ztdkeIU4ZDtvSsNnRyjfHalacMRJLmibKuKcrYYyvpmNau+ztlcA6qe23NC/Nj6CUFQhj6hO
8YLmnVDW/X7vojRhZvg/z9aaS3ebvFidepAj3YmWxOFAv0x5kXBAN2LkmrUBjNtDISsqjfduGn/k
zkAhMkE0sSniqQjTMeaGiST86nSyIkCbsaeF0nrLQXfuqRzzIEPp9I8SCpkwn8I9UsQtyIxsTNBz
/3dPkOSwFD24WFvJkzE5cCnHP1QmUXTAZehPN/pOBnGHhSjf0SoRPUHZMJj0ISbVYPjXXjK5LYBK
h1JYkloIby1k8TL6oA2z+weEM32gJ8tJP9Xs8XWbuCfw/L90ZsqPJK3+nXVIviv4sIqtvXgiyByO
xRiZ+c0DbEpB6BTXm1ETjLo9tm5kpdFu0BQM6zCJqtlPvtF9Jxzq/+9OvE88gjYF6sAjeYUMwULI
pTwuWitT1FqfpRX7GeofmW+aPJDsGx8jkkY/kYSFmreRgIlX2n+xM0gEGSTxO946vrZxeHJIrHTt
0SVjL0I5uZ9gSyHN17NF2RBImYNFvR7fqISxjV0D4bhm1rUFtCqkSQEM+Rd4SmNcsobwxBYAkDwv
dOU8jT1YCPJmydlPp/Y3kbK7RX6VE8lt5UfKW+lEmlbtYopan6j/yI4+od47Vqj9XhPMQ2npYMSc
ba0KPLNPD4UuZRn4diNvhiaWV62MxXnONcfDmIdzEHNDiTsPKUXwK+n0EE58susnJz1ZZom/bJr6
G65Q/eijRL/nbWYGhOlylO2qc+6LTOsxdjKZiWtjae17yqKSlxYSShPZM3GSpUkPE9bLjy6O529h
Fsu19fr8YW4Wh3cCvRZeqxsPRifoiVZl9WZTp7rrI/sffKuOXgqQpl3ZaV/aSPnNZKn04MISW037
1Uc3mej3a0dFVCYC6cpJvnOMH2wCKvMsKHTcjMpKyeKTOIPXEbsgzcBXXKMEx9QGbKQ4xkpY4Hyq
7HEFcG1UQq2UGPlmZ0YDXoOYVcesaRbelfx0/0xcWV4q7nj0eeZhM2LjHawDWBhrv+B1QDSy5wsN
lOpr6TINdsSC2p/5isgFftOq6hilEBljguaTVx11DjPy/n6UWJehwRKlI/5j4yzEq+LW5G/Aqb0R
iiBNrZE2+YiiRt2TVx4flyTujxVHW0UaltIQW5Aqt2Bp4PAF68DSZfQC+hmWcChFsU/9aHwBotKf
Kb0ub8baPwKKw8byynKXTSIgKTS1zvBvmoO7A24z1sSMlMDNKUkrUzHDzZu4tcr6kMpT55NBapzC
aujpCsSPbJwFfm8jNDXW7fANGKUli7z90EBJ5sy235FqMwLQqRpBgnozpRO26d3N4+QC0phSB/W9
S4cfABqGiTVMJHzuePECWae4ePxJUICxZkhCG5fUW7XS7h8RnA0RgIczT/jN2AEhQ5cOtX+Oo/tB
yoj0zK4R5akvXbZ/aUZZ2zehxfERBTw2wqQe22Y74j6ZzlbS4emlsi7OrjhvTBqUuN/8WMLQrW1Z
sEi54PnvasDDSfaBEonniTLSZNkQ98HQbOSTU27Lhg8DwU0UV5VKIhdzVlqE1vIRHiLCOBZ8nmN8
yVQM4VP2uRz2y6RdVLHiZXDJYjCTnGz0MLn5U+7bPWqWkZbsZnKVJXTyJPgYSl/GjyNupBsMJQwS
Sa4RhYbPEkAOZOh3Las6NFg7mFCKyuvw5xmS9Z4PJulYasbKz3T95ZfgArkhb+nHk1SLsZxgWTbP
gJgBwkmW1cAT6nUSy1wj8q5AXtn8kqLitLQTWENAynKN37Yzkp/0uV2hfVVkGc8mQVcehrQvqTDy
4r44KKBg4O8noGAkQBuwbxDa9f0oOgIqWZW/j5hUGQsJzYnVk0wnnKob/7ykkt9KqpsLkD64v1tI
fCbSGdt7HLRcgd3SZ+ep7ATSR6vBtgim2dN/806jCoWslH5OQQJw16wb4JT8T5K06dLZgI9XOs5p
HAfXvSep0/DcNwZFyrrmaufZUGUUmMKoyp0EjdKcS8N3D1Sy6e1xzAsoeO6UGl8r3ZTpV8n6z3JG
NywFVRibjP3CM6vXbqGKBmpC2FKhNp5TQ7f/dDVwdSkSr7kAgbAf6Ghx32Je5lxh0UGfu4hLUmBg
PabWF1jZ3ilrYDY+pyvkTu0D2Kl+hE+rEFrNsvZCTJeGF7glC9UdsheODHqO9mNbjE8meuuP1ucv
1ASDb4l9tFSy7CQabMgpav4CLXzCdIsnO8rNGVttOz1BWvHOXGkYPGKu5m+Y5ylwoB4VVQ3MfJSr
wAfGuSlM642bIwKDKrU9k7b/msrpb7ayNKQ7hcueGNDW7dI/tNjsGSWIOaB+98kjvguqV3EgJL/W
gK+DhwFwtfieeV2/AXU6OcRINxNV27U1Xml02FYOCXHgcFdCkjdvjSv6DJHkbt9E5+BdnEZJpzlc
3KDEZ7UzBkFsD+YhdYuxGeKgIuQqmuxgdl2BJcQb9ialiGApRXtPpsW9Nj0S/DailQt0wTyG5Eze
MTiOF3Rr/ZzFjXvUHc94t/s+OsHJo+HK0/z6Y2la/5Kr1SsV2c/FgLF90P3038zFfq+TsSZXC2qk
xmBT+CykbbUxc+/Om8zpYkAc3Ba1LiCHkmDD05A8tyzMnI3d4w+FgXhDXjZeEQS9C3pd/RNHhrp6
9TqkRBewQwAscXB4Z7cwmgcmAE+uo9Ry6Fenfs5UOpmG95hAfwUTBTehNFysK7IpidUvNrSKAtgV
kOi30pN/Pnv1ELBN9DmDUfqN6OLmZqzsqwPUMMyjZtpYnnZgG4bsXXoc2DrhnLtBGETORMfBk1b1
S6w5jwMj5tGArRJKeiLvgTrkrFN5RbHnOsQ5qZLOj7SwMpNmkyFYy90EVP5SKac8c5lFg/Nu7AhT
vBWtOEMJjgjDJnrCXDg+GUsx2xtPwi8uRopMK944AYoyOwecensMJlwX2V2hdww4EmfnQ5KK2PSD
9eqxWwpY65Qb4usPbuNH99pkXjJCc5uBzHUIKImPqiv63by4Kpwnv9mhBFfBosERHZyu+Qbh14fY
Wfuws+23ZCYOSSn7ljkesCT4YiZYFgu+7np3eEvFyVHYj6VBhZaM8NspSerZVP5zEcOMo0YYIoz4
Xog/AnVUlXV2MVIfqyQRb6zEz86CUdyQaUpDsoOmOhgf86z+mW1+6WAgdK0yLSRUvT1bUZntLVcc
cavaO+E5NZpOlBywJhdBLBNUxNqZw7qX5hXJ3zs76XwGqofWHI3PAHVsZqElUIk9n/FZfibG4BK7
kcCxcSuHeJ6+gECyYIvpk8TGCS6Ckq/VXhgTDF3MeLwOOlpKQeU7bwn9RBsHrp6pcXdysg0ydtZs
txs3qdoPA89xOLY1dOB2xDV8pqbTFVvlcjbwZABlNYzN5GHhZcHj7GEimY/t6m1gfGWcnQs76BTg
iXHl5PF6wkUta3Hf4v3Ej24kO50+XGQ1esqZVncGKWjc8GZ/ICyGNW001CZRxW9p8fXpvUW7SabA
k6fL7gDMZdxKL63vIqt/8dk9PsXSQmrKsDgqeke7yNo3rjV9G7rDdcL27lwUMO5gIINAXMgQ5hpQ
LcJ6B6hH+X0HNWbf9Nq3Al68oVarxyRM1sIToqMpg1fRwU2l+029IC6RvBhrquiJveqK/VPhG+oe
A9mFwDI9447OFsebqzqw7Dk6Fq7GbZfJOT0l1YC8ASBgP7q6wQqDEENJCQDkyKylv5amApucLdXZ
mUHdoSY+SHX3Pca0woGn4RoDl3HsmBvYXj0BUiO9byEOhYCl2l3rN+lLYmjfwNqH8eSlGuhM0tF/
2I11cDJwq/d4/mt80ykl31o1OeEiKa9FOB2nI3M152BtDWdoNtohc4fmShdL9sGFHn9U2tp8luht
aTPXV6og3DvTUqE//9h1aqMRSfKxK2AMEMVC9rAmpiiEKY7KR7fI9CG/eoXlbHzP1G4cNxhXxq8W
4022nxAIP2yrF//U4OGdMeJ53qos7swj61+u9enH0NnRg+BUOqMrhpgJvAsphzvHculazSo7Hnbs
DN4qhRGfExY8Vc81IaXzp5wKbNj1QISU7z5Lsn9p5+Io99t8x7/4Jz1ZmvlsLFX8lmr0VnuR6W4R
6Dx6gcTXbM2/7ajUY5tQY24DI0EyKL51L8L3kSx3Hg0GD22D10uPy7u2bCVbUTPHvJzrQUldz3bB
+VFsHMdrwnkcvBfWwqQ5ioEr5UCDyT4zJadS6/p33rpkH1LUR9qVgHLEsW6cm0lyADZO+cx+hc5Z
HuvJ1mu4HUn+wvWKFxIbN6JsvP7tGjkgc9gxgR0VpfvADv8hXsdG8HDFJV+G9mRVvRliyq+fqOaO
KLqmlmln6pS3i5iAZcm49omfirbyoX+RGqa4svIE3X41vKTGZZbS2TK3/kobYft8mwx10ofpzWvj
0O+xWFWEa5bJmuCuVw1baLP8F1tz09DtoUFccRkJUbEvfZq5r/lCccs0Zw+6IziyWumcqjEKC5l/
d1oB4gbKvw9KUMz8MkmZEWyK/3XaMpxJ9MBdGnlfw3VR97bvW8j0qdzPSb/+DF38IMxkPfyE5dxp
XtztYyPtnjlK50Afa0AgdtkX764Q4kefjOwHfxlElSStAzrq6r/Ija5pShgmGIb+vbOWByUyxIWJ
Lda2pxggWUR3E2azH3q4Ja78jvEib1lVZQSmJv0wOpW6Yzm2FkivQJecdc2YqMDByrjlCPlmgjuB
JJ2O9cKLxiaWfTTlTGZk6uN000lK2AbVlAESbLV3Bt0jRzas+47mhS3Qk5B5RCIk7s65XuUv3cIe
ZnAVBZ6opIrNYZ2/1BbvVVeLibpC/j0Mnr8Hx/6L1r2Asu6CAubYOc3xV6bAvY88Jval1pL9NJP+
Gq0qynYdIvhOViZE63QYNdbA7DWc5kXixdmwNwerYjD0TnoJpNOhtye31y71YnHuSdiNOtdmqNBR
9+E36gCGo2S7UtagZvxrnhHHciMcGIR56OVy5/RIc152ZvyK9xOmiTtVvWPlwYY9PGtUlQnoIg2p
IywKqOgLbJN97NYeg3fVKZraIIxqEPf2w4jdsBrzg961Rti6dvmoyAsGdbpqhVlJA1RXMAyX4iG2
s4NBgI9o6dR94d9v95atzSFtfwzfpgurbxiai1qSmwedhpEEonMJz7lZZXDTcOpvMsrpT5d3TzxA
Bq2dxfRc2Rje2bI6P1zTaWiwiFXf8qaQF5MsIi2jSMemN3xKxyHsslFGektGExe18ONV3WSIygFu
QtdGqBFpc+f36gEP4WNjYHqeaS3cwCz59lVVn8HQ1EE/J0yLam0dz1kcn6XWtMdepP5uikkguhVz
Wxp/z6XkcLQnO8So8ZwY1UPTSI5SpNEJCEfsHkbGodvANpOc0IQLmT1UMabevlOu9kTccRVv2VOb
GHTXZ994tVY8XeYz5mDRLA6akzwurHdw4uT1LsY7/ahF/bXIoewyVOgBWo0eNF6b/dPxEfCa4cHt
HT/fTwhYAW8QCbEJi1JAzaVDA702PKbDoKj5IbWxwfSbxTiJ1tK+VKTvjUNmhQqvtdS7Pcczq0ww
AKHi52wa2w0JlHDTi8HwcgEGvr2TqV0dZJZAcIpgzAjvL+qSOxsvNeRT9jO598V1QBwX6CN7c7Sc
i8urfa9lJIAnvhdVxOEIwcQI8OxypUUs7cewibzx2XPiepc6XvZM98GpZZtzsdzW+iVXw6puyKJ3
i6juitqDAdcMXsBO7TX29IGULZcij+zNPOHWqRcUdX+cR9ZfuIF3+jp07LSIqZVgPlXasR+fQBDf
+5o9orLDgsktqhJOC7noSwE//+QuoBP55jbup1+63U1q1n0DzYAVF9L8Ecc//sTE79Nz4kHkNxk4
Nnjas4clZ28yDLQKZDwdL5Es0+3UGN37wooO+YMCbqg06Skd4lgcSweXao0ewiyPJgY+GlAf7B6u
m2aRWHuSVcWOZ63eAzqQJFrg+tlUzYFndjErM3fSmASElA9lmrQHGHZ8Mk6hvTOFAsMnOrbFJnm/
UiPZxJrlqcETSbpk5mg8m+5UPtlT3L+o1mnv6zzWwy5ZxmeDNgD0O+SiUyfQKZxyPheKQp3aLJkN
6Qf+A2LtM06Oa6bKpdhphy0QAFYZp0MR0rPU3LdNZ4VDZ3zlfnVyvH78UdzhzgQADd69hF8mtl1W
95fwQRf7vLQFvsK2hQuQZkvU72l3GNmuRtEV+/ZwjlUssluBWGOHo4MadBRGx2u/4cpMwBMVYpM0
XWewmqnd15b0RGBTF311UwRpbelxemN4rGzOgLx7dF3vxxjSBK1KWvsCnlYwiRlPcm76DlxmMQU2
V69wYZDY1x7PTTm4EJQmQkQx3T/419t1X6dPwHBI3WJYt/Pln+rT9msu3X9z1Yl9oWQesP9OcnyE
Jc8yatthAR3zmDml9uk1dUSF1Jpfxz5MxNQz6eOFdtxyMS2GDXDZf7B7yVeanDYrXW2b08C55+LU
b9ueMhl+eGgYyXqv5y5fn7o6bsjWEyy3YzrasFD35nbxs6NTpZjlWqmwxM7tHa9MWAS4xbFi68P8
1g1mDWCIFBUvS2oui+fBYlV5cscxw7YhK76m0K0wK/YJO0EEBvphUj6REMOOcPeQA7pjUWER2goM
ZHuca5K1ZlrKV1phiPbClLGdUwn5oB7vXexZ7Hy1QSXrPIZxQhF5rVOMePpwt2BfBrwiXCdYyuiD
aXu52eSo9Q0hdfOARKWOA3iFZ0LLLnARTIGvravg9GNFLG+6Gsd9nvhYLnv+c13v4j/4k0PgU4V5
IhL/SXKjOiwY2FczHY2w5drLrs3QREMIKm0VWG5t35je+3M+QR7DfIWA5ysjfoiEFEHq873E6o5B
oxnRas3snZ6Y7pQoFvhccCXYUpd1GCH74aTDG2WZjg7J4p/1ApvyBBsidXy0ZbDC/iZDRlbWSjxz
A2qKuiy6Gz1SLIhrKCYbNId8z+LByoLCwLiBmT8xXsxcvWZzhQw5zzBuiP1bmPac9q9LSjCfQEpR
3c1gdOeHnJ7dzZBgM+L52U3V4N3jtREXiVMXiDGQxtZm8Ts7dCpxHvxLrcEIo3JO2ICNr7FpgXKF
MwdJhjvcsV2WAQtIk0eocsodT3TTL5t0UcVK+zGM86An7qVjED4QDbHo5oFMCq6eKp0WABjmtfE0
GSk5LZZBQUEx+2LVCyrCQW/ZAlR+khx6ryVtnUL4tovO30l0GGymvHk/ma4ws0e9/RIl5huf6qqA
483dxFp2t0Tu8lbZ8AvrbsTSJk3qNJe0uhq5rgJPzfips/ZGDylL+wis89p4YfzF6B+wANd1Dvqe
QTAeEgV/ybpgQDTnpALqCZPF5e3Lt2eWO09i4Wn0mkkpo6+Mxjefdr62OtNCMlBKGXkslro8yNZJ
NIJWSDXG5KG0YLPfkYzd1FbGFOmPtEZBCn9oMvdvXrzfniA/gRrIJL1G5xUOpQK3ZW9jAl2oZw96
xzW5Ozl4P+ETwuJMszo0vWp1ziwVf+DivJBBo8ZduCL94CB5JORJv4JBiB1YOQM/pV4Lewzap6Pb
DBOExMLcT/ecv+3jRDJzPhI5t4hS8Y8Zj8HMWwMNsKcyxr5mpnHqcb4eEFXLQ5b1VISYlPSxwfN3
7Adq1pwGVl0zzs4T9oyb50+7BK7w3tUt1t+F/r3E2l61khbLAspiOxboW4npP84jvQruROlIMTdH
r6GLChOY9h5T5gvyUeoRT5NYIAe2xmfVDUkT0i4KNmSEFFoJp98zhMpTuWD1ohqzefDkbB5kOq4U
B8rifFMRI7B8djxZdmY75V8zX7uNllnvbCi4+GM1NNxiNCcKgFps7nLswMf0NGp6K251/mzoXQO5
T4H9uS+hrayRCO+ztpQzB1M2L+VZh3n+5CLV1ifMAugVSnZHVdYjMFPpRfeq57F9YKFbF8FU55Ae
krkcxtARC7HYHXu/qiN2U5rnSa4v71a1T1M+3TJTd3Zmq74JFU3Ndla4LdGHmPyahR5IoOeEYmUM
cwePVIyRzQE9sJu4GR7K1OcXOOnOv6n3m1OEToetEelPesWLppE8jGd0dB07WAI6fSMJvMdEcic2
2tMUo00WmHtyPcduoRewiSLiwKg10ijO3kK/qzMX411uF1DfDDdut0XjlZy22aibW8wKlHHPo/nK
a73+ZQpY3houl1MgF3d6QmtVT/YCfTwjhn0wUCRPhaa/roTsgHqJLoh103/G/twT9UlGzOFW37Gi
1JuT0FvvyDAB8iKf3AC7OYKdSUnLFaLCXJBJbjPy0HF053Aq5Q+apYzxzA54PkFWEVi3vKY/YLMY
fVYdGJgy7qkHV43RxTAWqNK9m7/PZSG+GsqEbvZSWK80u7IVaEvlbUzQ0DxFiuqgLcuqmIxIRA92
iSTgAzgANtnY8iXjD35ri7oJB2UHqBW0JS4EdUN+RJOxTDmEoHmLR8tJuFF6S4GxXUYPiBmaGCQt
EJHZFKbzRGClHJ18O7uq++fVbOU7t0V+4k0VeoJLds13VyvTOQnATQB+b8mjHUDYtXwHueLRW4uj
mVrZLN0Bj8IKnXrzTicmckhL372vl/wDungcLMSJica57SkR8r7slucaVJWpWBkBZaKeRlvkbx+j
HvpujRdbjNC+he2yXywLbSNE2YKESJxh/bueoyotfkqsIIHfDi0+rNRfCLFqeTjIyD7o8J3xbBb1
2yKyvZ2WV5Gkf7ngJUAAnzR2nxFOYA3B+dWM7VqL4bhUhKdato0TmEnZAHY3hgcaVB0CGgG/rnxV
vcjZlYHfRoflBSvxMoUa1/6jrqz8sijS9h3qM8oNi6Im8g8dFrJDzi3BJeE2Pw20vV+pTa750syo
wP9xdh7LkiPZdv2Vth4TRrgDDoc/4+MgtLgyrsycwFJCa42v54rmpPJ22y0jJ1VtXVWJCATg7uec
vdfu62EXm06dad9QOuu835e4mW9CAEO/YpgCwISBPtFONpQfmSzv9TybA1NpiQILE/oy1XrXav+X
JvD7TAgQRw4I63uWHAitKuEm8Brv9MQZAUXrggvMK98rJgk+MaQL8TPdoNaq6cWh9OWLMFNW4mnJ
6i8T8hz8u5Ckol0Wa/mIsvyREAfn1F5xCYH07/zKUndoBJlmMlgmp1akQOuj4DFiSrkh2FLqDUr6
jiSQ3jFbWJDzS9134nvoIQKWPv6oPinFfdULzjc1VGf7UJjG26imzO9zk0wbB2fTBaChMruZf1ys
WscZ4GQjcjoz5KxeHaXrZjcM0fiUDpm8W5KAx9WJkwPOyOzEWZAJiScxiAOvvM7VOdwyOiLfebTQ
JHh11g2XUavqW9eE7hfOMd0pDWdrXw0iOZuo6zz6HZa7B7IlftDEj37Zs0DwTpM8m9viVk/Z7egO
9yWDJKz0Bsv4mMXZZSn6dEeexzVrBdPT2oyeA4vXIryasKpjTsXLX9wC7DRJ0kwVCOYo619xDA5I
NizrNGLZ8LDLMyUsaOeslqIAEjuKS1NP/CG8s6S3Z+8iaevdSLWSrG2brHvl6mA3TgUxYiR4wOYw
JBsy+TxGNSxQulflMsMyYiB9KCYRBlg6Osc6WqzmeMDKery0srYmejAiuKnrQvaHpOO3eFoAF4Hl
TD0qYxfgNIE9hGYOsDY2ZI+iUAk0E3cXmsxeAY/cizZAtrso1oV6hF+mCCWjKz7gDCU12BM/IqaW
9wASCPuuuBW/I71kxz4btcVsh+WusMkH2Y444e59VGRnaFVmxxOYPcy5+jng+tsGAhZypMAY4ipo
ViNvWzJinp69gUR18BPZL6Mwk+EZYQzf0UP6nVQhDfFOZOO+VdZBqjzDvlc8OtQWKOGxNNDQIbAh
rCI0L6DCGAkIhiDCs+TeqWpuCs6pJ1DreHbJDKI7Wk2gqBhs7pDsAdKYChTe3uBNtwt+XXpBtQpo
4NLyQ5RIx9TxDaSswisPYcn4AN20Y5Zn1bWRt20a3X4dKjvPyGrI53gTTIhg1zjieOkQR/TDKzAl
xDZu2ds3mhTtk0lSyzyRxuZttajBsRbgU7bkRcvfAjPwo+eGwbCakC5tBoQF71ELc2+VRq5zWwdz
R/Iaou9dYuIl2KNwLxp6QPlwzRxkSp9OHf2TSbZd/EQBODlbsJi0s4vazzetNSXvKpLpzqGK8L5S
j4/90RqqMdm5dksUKTwtFGoeq/ZZznH9WDbgqaAfB/or/HudP0Q0MN2nVrnMlYA8lNHjwGZQbk1g
quIe2Lai7CNHuq9OA+bPaTeoxFLXJlp008ZEOVZjnDhPzDWxtjh26LcrSChkEK6pQ8JdHGBYpk1D
kDSNMUlAdLVkN/hEHcKsC8vnjD+peRhpZhDwy6SKBsYxd3VKxwNVJPLecoCiFZPJ7FfugCU7owZb
6WqZmvPsSZE9TaBbrH0X69EOVmKoS/ohqLTIyVq+NTnpdGcXeNE3LKpylxUqXO7RXSbNtgnacH7h
qIaBnz57XPzw3VY9cujL9T5z/QBrY08Dqc1Ve2dldipIek9H7x1fc1ndO5VQy55xAOqW1SLoDa7n
CNZKtaLZ1EM+TEF/BlaAGSyWLjteSQpYtbYmN5t4/Tpa1ZRbNmcvBLuGdPPSOWJVVN9cNyHWHBmb
2rBFkPsaJKK/ixkkZjchuFqUNAjDjkvS5O6dKMHx3pKVUFwo/lJ1oAAaWXbTCd9wIMCMrqKIz75K
fbhVkGN62I8j28VMO4Hd0pg84211JTEDvS4rsWHVid85HjpEKtpV/jI3aV+/AbjTCb8g8niwBMO+
CRIG7zXhs8GJDDFbHPOoC6cbBu2zIu+XcmsNXD96K/Om1Jsx6LGwDNz4mzxW7nhCc1a0kOQc/4AE
rJWv2HvJNHWJDt17nI1/JCR0vDIMqdWPeHLjm1F1nFAVM9Qt8Jb0BMOmu89GURzsq5mktEmjWlkV
LXYaGt5V2g8k55WOWkoQZaHD4GvJiXV89FAfs4aRLu3klkuUS9kW13I37/EweW0Qj78nDM/lplCR
rncIcKbue2YNJvyekHI+nmw5yvQm63R/HDw6piQJNdnViz42aJKtMDhVKI7sC9Ls6YIhERhg0w7k
Y3v5AtSeIJyI6ucO8ZJE/hazXExOjPxrUW4f3xR44JI7O5fkN4azTE4OkvEKOk3kMiWjVh4yGohk
OBwKO0HoK+owRSXjhJdwMCQTqKzBb9/nGSmRXTLfWIi4OwbOKn6zloJOu1uQjnxfO4GFANYBouWR
9q1vk2nx3/oe7fDKmgiND2jBv9ZVpTbFFNgXv6yKo4q97lsojafhm0glEFfiCzubBcpsHMO3hXo3
D0VPoisdD/rFSRnvaYoRzzcOoR3tpYPBgYUduwErDskuXROg2UbPXH51vLB3OCkkA6a/iVn9sQrt
8QcBUf37ktLRjLC8Zf20hRxOP7QJ4d5cZRciqI5BW0skXVm7oAi3a7s8JWA5AKymYU+zjaCXfGLs
AlMaZBBWeWeRy3fRq258JX0ibHfJVCZXmUcUk+FRT7Gf7JvRdm8bSvHl4ghkcCmEI12s8N0ofP/k
8hBtNFT1QzSTxYCOjNC+legtkn+KgibQdmBWSw+W3n53bq2ud2lohtq/s6HyB4AlYvmlpJiBtAjP
TuwjkrVONT3tCY2ptF6AqsEiIKyj9+G9XnnK0boRjKsp41oJRPbkp4j0a1pICYHaWRIiK7CD8hpu
LQo4eA7MYGQKbN1T19TPaQ1fQV0Fvq9V3zjm94A5uL/Hb1rCk1cDZheL4SZSmDsxtzbtzNLWmTr5
ZLnuygDV5LrpoVfdxGMvBzIVnCI6Vj4nhEPPnH+LYrF7cZoYMFoVlhSvV6HNUbsQG1DsAvghyEr/
4Pjfbsl+Q1QUAtd8MJLR5bkSSPcunXdVGHZzKeGSNow20faRBHTXi8zHcx3jACcti6gpMgSmXDol
7rvBoF7Oivo4iKsw0L4qaXZJZaLfJGQI/452pZffIbd0UYEa4deYgQWdd1qRidKYuZKRrUdHdid2
DjNPfe+YMGKywrhi4yywVjccUtP5ZurYYB/ssqHrhdCoPut8LF/xd0wclQqrfctsWW/TOK/EO+e2
/BhzOmHyrEIP6Ati7falwloeMXhxvI3dMJHcyzCAwuVF/jHJm+CnBtVPD72vzmCygxOhzeONjkUO
KYdP4JJo3DoN8s4O20fCfA9SqEJO0FKIMezib0DxnCiDF6AH5PGUjtEOMX07bdxIAQZEQ+UiH3Nc
BrC4FaNtKDAKn4vcRNfEi65f/LPnShhcY493peNZwPxWqj7bt9AHGBIV2n7xiyu4GQgWrUW5xPk2
ZUqZr009g8vHcUkdl7GqrJOh1hlpdY2zjjg7v8a9Nvd8TeZ6KHf7q8x0ju41wy25kr3TRXsO3i0i
YkI31H2DTvdo+QxmMZpPaA5BnqJ1C2tlM7Jw5ldHuN6rjAbxmPYpY/Pxmkhw6zdO093aZJ0Utx0t
mOBHzoSPlUNq1lN4dARbHSgx6TjSayKlKdRxZsUbg40yzNgmeH4P1hg7bDmIUp7DKdc3WnejlawI
r7Gy29mm5oFOFQGGn1j3q1WbW/qdk6mwHm2bMem7DVF0j9Qpe+0x1I0/EOVCPmM/d6J33XE82aNj
r8ZLkcwR8S+TRsvjzdW8aSrCQEi91S4eHV0+OoBqZ5zV1K4bjwQdfrYSe8V5yZMB/deV2frWW02y
pSiuLjwTwXCDU08+kz1CArlN0XCMma5qZtoqfMc21c0bFHKGV4ufPDgHcCRxclb1FgxITzDSaOm1
006Fy5RJqsi7UwMF0gkMY66WFTiVGT1UHcZXgISD9/+FxkaIXNuhHz8HBgOsHeU/PeHzx0pEkFvm
WaOD5osj9CGYpTmCvu8Y8fOabO25r8OzM1FPr1N09vl9UnuwH2hlcfbNxtoDd9hJxnjSTuF8lNpr
LRReSmk8db7Eg6tbNLnQL423JcfBm74a8KR3luDXkxs6x+NrX3SWU2xIvmrfYWWTGV5XHEQcPBXt
OexqfaJBECVrlBDXZoHn8sC5idvgSBQwJ/2V8F0ZH5XrCXMsklina2mxY6zowSJHjLQ3brF3LTe0
gJf3sBV2s+/n2qP10syEAfULUVZ408Y14j33pgCYB+dPRUWySckNXTDwBq31itozOPq60SyGYKuc
SymLenqM8XuWyTqDToRPLK1DX+1EJ6rmMY/mkdEFJFRMBAoJKg9BPYAhcYYj/djhBkGWJDJ5hi1i
KXWj4b+YDVJlBaEiKVvxtQYt7236hlPzOoFNMiNXEbHJQFDpYjwJc51RlZFUVb0poYsYymg9qrnf
JCPPJNMvcqczUrh5Hai/dpgCw0049ep7guv+1ucpPRDMrTuC/ZZyuriWTT+4HgNA6B0OFIDCWeJi
r29oyHuOmZqNmuHKZU2NphZV9fidIVEU/fAr8oZvcUlnGE8l6YA7SSMzQIWZtGn3GLk9w3Sn84ts
D/tHqAs9cuj1o3aKfVQHFj2BOsixxhFhVw2Y5Q+ejbt0m5RJeUZAkG2H2taHcEJ2uslL+k/9pGBO
6SLSV+ZkyG1emluCiDlLh2ps2y3COmdHK31Ec8UksIaLk/T5czf5aXqT2v5YInBf7J8mqsVPGjUQ
fUvLMYL/HPjg15oXRm2WBpBNOHXgwlexlzNa7jL3BSenu8Ey0YMTK6yzjeGZQx29wdLaVJkvCphw
WQYJJAC5gI5HFsG3ZWrH7QClo3fBkYUL5M6usOSpDl376lNkvt1jR3vxMqvyvtlt1NwiCF+ALlXl
HnkC6SeMkRIH3c/c76CMTQz7y56+DbRAN+J+JLLfghhsqGqqttupGok6XUt/vHCCS8oX2G2oDthl
B413sONUU6mZXaAefM9fFy7azbmc0JVD/A/XJemZaJgra04fCY5e/P3Qc1Q7tp0bqINfhqJ6zq7O
IlrvIGS+TcM8wQQsIE0lV+V0VZ0WEGXYwbUte2qCJYwfUYU37iMArRE/mDv4FOMmsmDVEGhdjeMJ
rmLUkM5XcOx5hh1HHbWR3hWEWRpLbZUX98xaF3bHlrKmSqIHvyOEcNUPaAlTJNZpiW/OZgRFVAiR
lO220mP3y82uc/CE9syp0T6cG0pSYq9kV7+UcWj2sRJOvQuliHyEXMp9zqfWPHV92j2LxkS/JqAK
9lcFnOGKevfFT2SHIyrzVA0PHNojkCTRhCAhVfXIRh6B92n4U1pT0ji1ujB6tvrZ+kKTaL6YMHED
giZ8+LZg+yB/3QTw5B4DivVftW1oFrEWeM/gsElDytKxn+8zwOi3len48kATHBJX3SEPt25Vu5Is
1Jr8p96LymabC4yha1dk89lKGC+SQiqG5ylqom8GBZbYoXGP8ge/sjGUBAZX1pbeMauaPXGOCFEf
P4OntNRpdv1+4tyTAeaGa6XKAtR3SkAKkw9mdXZvzC1el6oi2LUmNCj3aJWdcyS4GdGqxGziOolc
se3J7TjLigE0ADcytpnlse9tkQMG0wOmIPOOEyR7YSQ9DtuG6fVR5x6Mf4BAl0UyejlRknr5KWTy
+T2ym+HVtwf/FkeDNdPC8GeysCWQUBOKsftKqmU9VuelpidUIqJir7qLByZ/pAVb1fCFkBsEKoh4
FkZmYAYDLJfGRjwG5nahQcayDuHcRxDjllZ9nkjPLdcM5hkFRX07MhckqIo4X+V7DbRh9HnT3SDM
cD/Unb6TcZk/ebAMg3trSsmnlcEwkZpc6c6ITSGqlnNfUJlyK6FeRqD26/gQ95V6jVyy6o4M6XX7
3HJ6wXSeyUhsDBkymlK6gp67wgc5gpixQPULogUPQePG31Uk6hflNgBuksH+kSWZOSGDqX93sd3d
JLHvnqssDLO9NAMBSQZzBO26MY9/5nN7xbY6SzgQuGN5dzpguHXXRkFkqA05Ep9nZTfyBs1zWx+c
gW+MYguykYkKTFrl5Mc1NGTpOV/dobOOmOzb8RVPmrFpu1OQAnFvcB3/Kn02//vczen1MpVYSvNT
ua2b3GZjn9BhkuC9CBJgS0FoFzgT+4tg798UxAeLlQE8dhiGJR5uKTtQU+OPp0SYkgSEIUGm1UJw
8MJJ8+h5CZrYca4MOefzEF4ajGb9tp9FCkp8iRznHrGL1SNJ5ch/mojM4BpzglkmcPzxbmB7eJR6
me+JD/aqB/KGsi9FEdJSHU3oQXyIqxgD2vW3A1CLUqnAybxpsb9YF1cCvCgOIiQ4BLT73Jjq0XIN
GGQrUYDzVgNrjiyvscAJ+HkVGZAeOlAlqlQ9UiWsGJyOFvSOSk2wvfi8pwDSKfENqurz4c1iIhg5
a9VV2MNoR8VTeKDXDC5aOst18usScnpj16w+SBhpyNFGmqPXEKhchbu8XJoNc3U84LRSJv3iEokG
ERzpSHLjmlZ3MbxAoDPVii3LNDeKkdObF0ygPDoYERmdkjKkyM9nYlITmA5gIya3xOMMAJ7KUqmU
tJAOO6Z4y/OmA9syD1Fo31JGdkj3MtyaDNGd0k3xSGAcQSrnu4tFNx5nLHMrekNHzrsTN68tvUMu
CpwaYTNZBOL56uh4Om3Bh3AqgQYL+MR7utqOq1+gcvN9OKpq79SU3L+0uj4kPQEdR20kk8mhivMf
U+LIhOJeLJuBqHO9Icebp3HsaxqtUU/82vdlxMF6yErKj7vY0lV5L6XV17sGaVi4FkPhZkernWwP
+7VbqNs0TBFMksaH8YTMnsPE8w8W0xk9+5eLJD/b42Rj2Uwo7c/eGELRjdOsvgdbzVYepNV0WzIx
sM2q6cLae84wXLpPuBfyLFwhfrK2SNuQEVaQrBD8mfGNSSAshtjYyOTpGIVoOSpL3mYcvV8EZ5D8
cUmK+MmjY0vtRt/4B0EdHO18N2weRdsk5YZsBf9c8F5/we64wEzGv7ulIKNZxCxTTOlKUXpMkNTL
3DvHZcg/gHIPW5DUBR9QZ2s11R3jtRj2abQ4tffqCT0fQBO4uGULQgpp5jmrXicQfou0PrZOlVr3
LTUQEg7hqOm+ZD1lIspIIV82U6tDD9WLcZ5jUIAoomJTZKeY2fnaIEzuq82YJ7K5RU0b51+KCPXs
V9fzhp4QQ0Tvay9ou3GdxrYVPEQWBiEm6y4nBPywpfTeS5Ae2lqF8MfkGyYghmSIukx6RHxU3crJ
BWrDrEF9MyTEBViSSD4m5IfVyNtbC82LnCqH5v2tJYI0+GVK+lawyliUwep+rfhFvQOvVdORXJDb
or51WpKQXwdFA3yX9LISmDBtrbeMo3DOhd24bHEhkD2smUOBe+ncRd/4M+QD8BSLvi3IWNGMgWZa
H2ab0c9hfgPY8pl+V4R+jTkohxAfSz5OKIciqsQEodP+lPhIho4saIt3Ic67DoGjWEHLmblijpgR
2+fcZ4tTrKtAIGnkwBgV/ktLl4pKvcr19JP2OTJWKs8Z1QLtxiqlDUkk1jT8cgzfcC3cmB6Fmfr2
Oc2iwl3ndIPeZ9ZixqGWF+WcwObpueVw/ZAtg8WbFdVvcHTcQ12Jfrmp1UBZGoN73XlgF8IXV9gT
zYxFpN5PagwX8xrjLfmURbX/thAREYY7KRcgHhOrP9gPLVK4WG6QPBdlGQb3PR79HZEZANPbdHnq
BfS9a0bzEPYv7pSJaGuGGXYqkWV10T2y7SQInvO8KN9kHfJ64oKJvrDE+O/tPGoaLtlCFC055O6D
sJSxMSPUw0BHLVsQTOSu+zhTH9jHjmiMr6Xf+/EbAiMIZpNqUhKk/cC5DGUg8QnVKSVRNLrvkqD6
Ez5kPLWcV1X43MHr8h8JJ6Xa4s0x3+ZhGvbGEZiUpyo/N+IquadJmr1xgJ0PtH9xUfqO120JawaV
CNi/gwSGbGC+zdXcvGGUiKen1M/GuVmVg+TfvHZIaTpytP3RMcu+Kvc9Uq9g1EBO6iuMdUXe6O1C
xYzhJaQWXC+dceJfAcDJm2kmqfEkElMyq0s7r9rLfuEACpWv2kdxnzCUaWr4LpJDKzZapl7k+E6e
uy7G1r8jHpojNw4QJrtpmftfGDlXj70rBwgbKh/aYcvtt+ybwuix+SLg+1gvIyZxa73g+FpXLNLu
UWjRwP8qtTWQx+AM0U/N+TQ7NgO8CEkehr6hmT00BweD8rABMpejjTJtWt37xh9xw1FpWeo3/SeF
sduCtFBdMjTT5VZojR8RLCaEbOzFI+NVZWXhg2NBd7PjiayHrbW0tX8JkwZLKWeYYM2IE/AH6C6w
VTGeOWvL59PVbTXaJfpjn5WZPAXohGVAWb8JFuX/WBgpEdXMW/ASgt1AZ5HCXcZPYRGcyalQZut2
yUezoSaSzndTYOBdw05mSgz3x545DKPNZ9YEwQC4EE5A2gWMyJ6cziKmomYKCvfRY0w5ynyrwHT1
zJQ0dQAwLjQnMroyarXdYUWhsxvuRgeT9gDA1Fk7TOOe0cjb6S7hdHKdkNuz/60AOAvWKpJ1sWMo
HWBgJQr2NI1l8ZJ3TcPAI+nnEGXlFdtJdYuibxdxQMXh2wNVAakXZl97VrDp3k+NTM8i6eOu3dlz
pa23CuyW/lL1Bi5jF7LvnKBuoc6rBf+bJh7t02cIBxkHYw7P93Lq7XRZuQ4yrl+27SXcNxYWA5AY
LttyQM7f+YBY+InfKwDYyxtuAS+EpJPkUf9Ukhr4xOx2ColQ8MPfALb79LGufRe8N0qFfWZxDzkV
a/ROhHkq85W8J0EGgRPP3+aOfOMoC5myYgt1Vv4cosHWdkgJwYDiyk0Kw+S26sPyVxb4hgaAUPwV
u4G38/yBXtN1/D2fkHer5q2Jp+AXIzy//DayURAaia6b45EVNM1zAZoBcjw9wEugaloDKYAg9g/p
L99SK6owxXGww9hHJjmZNRWLjuqRpd56kz0essWuzk00Bt0zYp/JuVwhAc2+kx3Igk3V1zNpIn3A
OuJGOOafiCvKoydGTJJr2imeU8cirWZPWIX3i2QiCtHE7yJGS0m/q42v72t3SI9Sp/W2Fon9XWPr
w0uPMh85Grk29Y23SHKqaIsh0Fp4JXf4FGwbEVW87EVZUAT1vBv+5Fi0d9yAlgoNJ4AatloeGwuZ
1cbN1fhehPlk9inBlTPspsCQmeAkdCPWINkLoghZPMAzQPEP5LS8FwzBEIqKYklmbBDs7WtmUt4V
fskJYzVI5VfPDOj85RhiAE0pemYf5BrrYn2I1NAwOpqrW8aRRYMlRxXOjz7yqhff6oULuGce1YLw
xuI/7Ip5ePCKpr9BxKMPJOZYeHdSieCiGEERzEaba8u/APFqimF5c7oqBmJlT+ObjR9a0WHCHmoP
OY9wzH11DxyWQkIJC/PEgIl7nFt+YrGQGYW9k1wuhSc3T0T5FJoqJ3CPJQ6pZF9yvg5go5xQoNJd
DCFkZ1uOWws6DONWzjpFhVvsy54paIgG2YWPjr7wkHuTSnnvh0Z9QV1ZJh3dhqSmL7AsCCedg4vd
gCsksx35jyhg49ulzbMSsIE/WA/D4o8EmtXGs++nWnT2ibUMEyFVWPO1IfvmIbWtKnjVVW+pK3JC
NscokHJXY8Q4EbE737nuzEzWir3bmdKqfR88ZrBrOnHyJ12WMn4hjWF5qS3NqY1aUK9Ln9v6SDpi
/NIyxVmjg63UT2YPS3UiO9Oc855cnTXMU8McKiGICCsxyQZnkPvpA/sC1iRKAsfaxro2TK+THF/j
rs31goVljHlFp1MNMg8IsEvnl+Q7MlFJkhYe4Q6gUM2YrEXG6UEidBlwUB7SzvZ0sgl5Pznq5qrX
T8lIZblp+2Wkundm66HyZwufcX5taN8syMnD/Zjg1CFGyajhqwC7mD7P7ZSGIOjslraEGg02GYxW
dJNDWFPTzhrI2rTXDnEGubXq3Yo5TO2TBQLMvpLBPFwwA4RL/VvbTT9gWxyqGRsltqhuom9Zolsr
5s1QR0VnP8HLTcj/DixG++1z7IDKe+38cphuEepYVfjTcNhOgh3zM14wNN8Tcvm936M3JmEtx9J7
R623EMPhatuEGSALQBAH8kSwPqiZ6vOOnr6/bPpSll/jRpTDPnGtmgGSqB233ydsZD12vQmDULHW
ORJO58C4KIq+RIPLinWYyQ6dq50o0Mep7vc///E///f/+jH9V/irfCizmSijf4C/ekAE0rX//U8h
/vkPlvXr/338+d//pAyBUqk0RBdObUbR4eKf//h2icl449/+H04a5h3uq+pb4HV1vaHyGfeZnYk3
T1JP4PbDp41xnlDu1jYz1UvjM7mfUuZaMfKkzz+N/vPDSE2Tm6wIg6fTM9cJ6p8fhund7I3s+19S
gdxjI9zKvAs8Ld1WDvmc7wlSwQ5cpxFHiv/HK2PKV0ra2vEcqP2O++eVpcsMyIqs8Y2zYrpv8plY
Fg9xnNZeeIM58ocIAFx9fk1h/vy6DsA5xxcuPXMYcJpw9z8vimyKVpJG700AyNje+k7vAY7sXJWv
mMcyelqNvDYszVWrxIOS+E4B4SuTsTs7mrZQxTR1Q+praR882rQJTaym51BAwOZVn2gRd51OSTU8
jaIP/FOYU9jcfP4lPvxkjm0ckMK+Mq50UVoZ/8/vILlBiwoH+zJrMSBPqqav0POGbSttUF0Oh5r3
Wcrw+PlVr3/qX55aR0hbELBCF5MHRQn3+lT/5aktlzaNVOCVT6AeCbGoCj+/GVKchdiIl25NO1gz
XyZx9hj5pHP8zWOq/sPVHVe7PK2Sv9nyz6v3aGWbtrXLp6Acu0uaO+opbK8yXfiIf3Op6xP/8Ys6
vpIOwjzPuO71EfrLF22lYzEQcMuntqOyLBB+rDETNbs+NdOu0bb/8vmN/fhzCunyQKI39BXPpbQ/
/JwKYE89YX+4kDqJbyEy1zELfQzAcnFxoOHP3MjjePz5Vf/9hnJVRQPfFZJDuLL//Jb0OPiiDN8u
ZcoRfbVY3veopYPN1Mxafnx+rX+/oy6PKZ0xXwm4px/XGJ7N2qbFFgCNLKJbUQkOq04CvARPWnxt
SWGp+/yK/+Geuo4rtC+Fy7RVf3hcXJzgHv3razrQ1dMPwu7bfLXkwAOSmNio2MmWzGIxbz+/rvgP
t5UL+x4/JYupca4f7C8Pj7JQkEqTBRckWKfKcpps1zgAeUMaLuRst3Dq43FpvuWeeHOvQT3rtO0I
GwjAVjQsuR7uh5GizitAGDiujG4//4D/4afwqDhpQ3t0HW37w+eroyocW+gVl9klmmQV5R59OQzT
7rloCX6Ms7J++/yKH1dcHm8tWah40LgdrCF/3pGIcnnxI8u9SF5ulIEYCDq6AgikPRDODhipg+tZ
jO/xn3S7mITc9ecf4D/8JCyYgs9Be0t4zocnPR0EPpE+1Bevn+Qxc1taSVUWoMYd+r+51MetnUXS
vWqCWGhRtMHLcP78smEyBb2fV94Fop3ZVBhrd+jvKQqZ5++LpDpXHP1WGGCdjRABmI2yRB3QLPnh
8+/874u1MsIoPozNN7fVh22uI80FIf+kLtZoJMDbyRfHKsvesdNz1C9hsQ6ZPW8wycb/H1cmB0gI
32dP5zb8eQfMMjZGVa57QfPBCNRSk95MNKB2/pKqG6ZS900+qV9x7Vfnz7/zv//Oiq2JbVEIjhMo
Lf68MruTj1+gFReZcIoVyVhOAJ+iZePE7fD982v9+2vkaW0TUudK3nbGbH9ei7BpMjdaP7jYSBl3
dmuuxVyk9siju3VhT8n+8+uJ63v5x6ak0VU6mrUFN7INRurPC+aoLQbfzpnwhZaozgQbJs4BRnH+
O2Ks6Oy8brSPOQk38KPmkIQ7vXjOcSbPbnlooU1+L9HZO6iyyugEVbwABhQ32M2rKkruTKTM/ecf
+MMN8jyk7LwF2rP5qyPMhwdwaOceVqwoznIplgOosOZQWrnYMIfLLmFk/92b9+/Xc2zp8YtA7DU0
az9cz0ZtRBJ6WjOYNITTFiOedfihAYh/ZhWAxf3d51/wX+vWX34RviFSJdvXgLx83nvzYSUdkEqU
aJfqMyPk7sW4Vr5nFyzWXmRPx9hZnHdrdFMi4CaUIFXepfuFofXGpnTZKimnv9nPPy49//fzaA4L
PI8gDc2HF09koFR6CUkJqUyRR8R5Ns7PMamC6HdQMX07NtF0xfvYWbIv0MrAFwaK+uSSTeSfHIJO
X/7mBn0oc/71gVAf+Y7DQshA5cP7yJROoJTs+EnCPBvWsKDRJ7hENPFwqsS+JzkS/TA9WThGhDTO
zk71lv07q2QcbYbcZcj4+Sf6D8+I0MYY5dvSvz4uf75DxrZGzvtThw7Ay3YmEfMTWKl5T8vB+WUL
ekWfX+/DIny9AewEwngeImdpyw/PZNqTfNPT4TjXwKLzddXYFu1sSLKacTdy/INfN95019DUfiZY
c2j+5hGV10XhwyPKEZb9nvsvOH59OLK3fUZYTBu152jK5mNHOh1MUHt6NXFzxznfhaAV3V8ja3/m
1zENla/DjlTTKffITD2QkgRXnJHOtNLIn+ABC/93OHAwCb0xWaWJTcmGPfG5ZSsALSG9G9Sy3z6/
iR9/NJ9qmR8MDqRLwUNX9c8frXXBGFKwZ8eKj07Qjafg1uj4no1PrwVJBZfPr/dhF/F833ONwhVt
S+bg5l8L8V8OcJFsIg0G3Dr6vhls/J30nSdGjHWIzW2V5TPb9t88lx/Wdi5JIcpm7fA9hS28D2+u
hy2BNr/fndzOrg6aZjdpHzOoos5t156qpy2YxfJvHo4PxzIu6v8fzs6jSW5j2cK/CBHwBWzbN8bQ
zZAiNwiKpOC9x69/X/FtptEdjZirq4i7oKTqKmRlpTl5jrBIATRbtySJ48I4EcqbMpCeSBE4wqFp
mDGYZn2wUzolp0ot6+kA15einMdGK1t69UAatnFH02dl88b1D3FV2EZ0nlLLIV5YfOBcBdVTM+7l
IeqjDo+02ML2cwaSPOPhtrvmH7PTbCZ6O2p9OyOAnyeDYq0dpxfRR1bz2NJrVb9S1LWojUAgrEbf
B0MK5YDjhWzzOQbfl3yuIOPwdyotNfdXY8K5uddA6+N4wq5WP5fwtYYkrxUoObgs4K8HEd2GxGbl
FKERHQ2lpp4bWIHQ9MnMkXbpFBeKTD8jNfKGLut6pBsjgPVbRqSU4MUY4GR+jYHVpx8JqmEiHIdx
7PQN0hEwct+32as7QlruWoYBSw2ZnG7LI35jszpIPZQQQCfZTU5fNPEHe0NjESIcfS5/U05xVj6a
NI63jgXbp5em6hp/O3w56XjeLJg0TG2jQpZ56jC2n6DJLb8ghxqsrHL1pP3/MmTUOpeCl3axrxLi
lhioeeYB00DBmXrhuTYNNFrM3kDoudTPSga9ItLfIRNPKJWkZdZsRTglK6Hl0pPzQ0gkLZAxGoUX
11y89WNiQHWJMIAXuObwalZpdMhRpPZyNPh6uOUl+2NUlB6JbrVyCDeuh05ByqZIIMgolketwclX
lJGGWghDhVs7z6MPGQxG+0Fa4cg4xxmkj0AiEunhlELMx/umdeNLk8kY2BWxvGn8fWLefOkwa/R5
ysBQBrkG2BUkaPZbibLo/RasA2dTeSZB76r2Ilboh6ITaJDzpWeGEiE1He0nw/En6xDEQ/ANED+8
//d3duPS8EUFDInETFDGLIwrbsKxDLMw9BoTMRyzbx6YGwRM34Eps3SUMO4vd8uYYV7WVLDf/I05
X96ZWk2mlkZY6A12yjM6JjX+zcd5jGNygOABgZS0hF1jisvHwKcxMDmt9kGtq1/3f8hVVIAxUxin
2iRsWfxdhiW9OYIbqIPMgzxVR1V9FKPjMaIzJv+YyJTOmwq1KuPH2IDX25I76dHOLqgTb2bHUoLf
iRjV8oPf6RCtQtJSz7ayoalhGbtacwPd2BTEkrEXR/NQPs+AkfoPlSYY8ndV6I2abeZ3rnEqcrMG
ewOYFlrO+xu8esF5TA0K7ISehMKGucj34YdEOlqn/OKAU/8jeWKPbd9D7ApkCNm/+4tpt8xIcKAW
6GHKKcvEAzxD7kQ8EvDlpUZ+CGEU+sV0JwTZiTPZJ5yaIBlFenM+6CAGKqnJ1b+UCPGkj/yr+Rcd
GIy/FU4TPaGVrZUH5Hv1XzExrLZigjd+KjkZ1XbBDbMp/i0scCpUxnmbyIMFczaAaKNSawaiebVm
3SmeWqpz/90/nRt+0+ZUOBZSQENf2vxoxzpVdiXxhsntdygKWYBhReTFuLFDaejNY2MEKByWQfx6
f+UrI0AK3IBBFbfNA0W/5XKvTaqhx1RF2KGNwCwDPHqQgfnsoocMgPdKUe2GkyTAt0i+GO4zKKpe
LmZYzAFoZYWAnuGM55bRyq02Jf/DI4SfomkkTN0msVpE8wPaDn3ErLPXzAk1TLDNwEZVTUG+Ezol
OBQ6tIYmIHB+mu3vn+at70hoptoq/lLWqS83OAPJcVuziD10hFIKd3pxbGEb3oUOy2cN86pMRpnb
QJ+H4/2Vr2Njug3ST2OwvA/a4jIDXzeGzk0Sr3XMQnwIFao/e/RQwi96oNPPHRFpRNWiGP33m66M
peR7T5bPyM7lluvSNKZa8WOvRNllnwylspkAsj+OY2z/GVGfQwQjKBhnocparrz5V8Yra+TU5VV6
hJTSDPk53jy6oMaDyOlm3bOZn9sW/FOfZt2HBTBWs5X06up8yXBoRGp0ANkkV/RyKQs4R059SPdQ
ctYZvkPOSYA23wR2M+4nWPfo9qrZex0RhypX5RUC2k/cerlonYLUn1RDeCm0HQ+kWRBYIQe0yec2
Ora0PVbO8/rt5Ukg0bEdymeqzdNwuaAuMmRzksziyWNqgKFIdMPj+L/KRoEA4ZJpk0cZuy9zeNtD
hjwYctQPxQhdzTutWT5NmqD2QGsAs1oYlWnHiekHvuk1beUemxZQJ4wU+c6shbEBpKu+5Iymrez+
6vLKRcn35P1hSXdx2pEPG+ao+oaXNrEdgtvtZnAyA/H6xiV09+A2hIhaWJk41aBW3xvZsTpdSiIN
nfAHX3x59Kaq1Xj32IJsiR78t1qgGwDxR1E8A8dKoMcIGsYM3n/MdH1sfCT9O+pzl2vOCuqNWdAT
zCEYxixKFe99pXA/OOicHAPJ8gYWNotXrPrGrXVlJEmTy9Q1vu5iVY3WxhC0pjepmaFCRNU0cDoF
PsVYLQRCe3+P0lQuUjB5rjBBcoV4zHl+LlfLUtHFipKbnlniGdpQ5Fv69dohCqefBjyG3v3lbm2O
PIBwkcCDB31huR1DbBG8TwZcEVO2bfUIiTwVKEsOMcFKynHLXmVt1dAJl4mUF4F5pVXDbNJa8dIO
gQjV6NyTAlH3IRe5cW5Bu7+2kabtKF/CiXh/l8v2HaUyGZrjnci5SDiX3Ysa1gOoY0PXM+BczxyA
zXNZbCHFGetNxUSJv3cjEGh7VDZUZHWR7TURiAjcyd1DgG3Y0PP7DOtv+Hdj6DFh2JvUw5xDN/EK
sMLXV5AAt4xAQKGAd6PGihu/NAK/9f2gjpgDnh3whz24T0gyRHbKY1KaKUyUlfO5CnQ4HgmawOBI
m1yxyGFm8PdlNQXwimdt+xspx/rILGr2fP8r3LI1x1Y1xwahiCUsTNtsnbFS1dr02qJqv6CtlD20
LcROUTObK77xeimqF5phCBnCE+AsNoQogaVASCEIUHt164etvu8qE5rnqDdWHKE028sLKwslKgPH
jmZfw12SwGpqBgEFqH0HpFUAA7LQo/Yr2PD+QPHU2QOi93eTUTIao8LHcv9Qrx96lhd0xEEcAUj+
a/lvYgoDniXoJnLXm0JnfkxL8ykp4bilxOYjQg/iUA8hD7i/5vVNZk1ARQIbJTJ2FmEjPIxIAU6S
qoJS3Wd1HmEwE4OBNKPIn60CheVm6Jm9LpRf9xe+tlMZO2E5sg0pIUaX96JxhrKqAAJ5dpzZ5lNp
NnCjw5RcJV/vL3TLfmQ2L5MqyghLFEWvWH01GfiLEGoID9Xu8jGyw9da5Wjvr3TLfDhGU1Zt+YDL
PDMJWzWa9MDxyrBWAK/ZLUKUUR0/aMMAW1ySV/2nJBXZ96FT4z8Wb+On+z/g1pnKIIICja2TBCxe
AHLXUlGyyfYgjZo/+DADomFEvv9+H0O+RnjocFPo1ixxRn0sTEVAl+BZYRz3kJq2lXNMKC++28uw
Du8nSDyKznj+SxuhfDs7cynQtARh+kOYc/7AFFFNDqf+vn9yN64Bwa5j62D+5F/SiN5cPWGGJtBp
1/LGclL2vqplB2rc47bvK3S1gZ0RYyO4bNEqXflmt1Ym9MPl2MLg48k/f7MyfR6JDMfnMC2efYct
Kd65ecuAB+8pbLWxyI4w+nU74GRrzacbN4PaJO0vGpLALpY3o4h6RknDTnihmzOBpdDdmto02XWD
Ex3vn+/1K0i45TLfibNRKags3oswVvq/I5ceY8O0sfwpGk6ZSVGFOjE0KwoigfcXvOFL2ZZDg4h3
l/8tj1WBj6osY9yLFkCj3FvnznKhNYkMxBOHot4JGD/uL3lrjwIno2GqWJFlXH5J8oahgpLN8Nwe
eu0A7OwD4CAfNtTChF4mcVfcza3PB8KBMqVNDgpw5nI9yLBndTIqwwODVB+YV2QudJ7RIhmc9/tq
urIkuwYVqeuyRtROY1WqveHNheV+0/qw3znWWKzc9ls3AZYPi6IQLkUse2x6o8H/B/GKV1YQJ1du
pnxFBiDfBX0Brt1q9GYLCeOPSPjvRGviWKhDGMJxgPiZgPwWMRrM9QnafATqGpDffMMErP21Kdxv
uga82hwZiahlWvZuc9EJB2HKlEmCYUtn/vbiF60Iyz6hBkrB6tgGSbAz3cJ/6eAj2VWMZUYrkeEN
+9QhQqRy7/IhQRxdLggxAbPbA0lm3zYm0tZRf9Zz3T+jSUSr3Wpe7+/vCn0hTxWOVxJKOIDB+C3u
gxrXkxW5neHB59NurSCG3QaU4S4aBiYSRmKDTR8ZcG30piBV6OunQs73DPR+YXUIm2HlwG88zzoF
BppEPF5cz8VXHtFYnAp7MDzUbBu65g6y7hswKUyn2khCnurBLQ8NIwynCgzWZ8eO08P9I7lxY8k5
JRIFyhygdPILvfnkpj87ftTVOio4g3+M6KZ7Y1U3+7AqgpXN3vB/hgZmlZajA/BFXzydMAcacJN2
uhdnjvrAfAlkqF1nfy3iOfoziXh6ao1eXfHyN04YvDgAADIC6XUXTrd1LdGL0TK9XIXDFzJxt5uR
hIC+ZZNWiMluetgEn4MWxpsttOziQZhD2K3sXN6bRRDPewqOx6Ifxl1efGZYJ2P4+kiAJoQWv0fN
4H+a+1Cf33+bwM1YlFtlmx5+mctvWaQD5HuFZniaL+i7dFCZFmWjM5TPMJ6R0+l9v+24eF+QKnxN
XNXleogTD+jG0v2qFS37PSqm7SEdrzwXTB2svJ03zFQ2+nWZ3RNKLuGgEPcFSm2mpqdSud3C8zqi
WdlCnRzoIbTl9/d1wysRfADBkSkIuHn5Od/cCTeJ594oeTUzMOovbk9Wt2H0D4ElA/kGFF5dx19Z
8sb+ME5yLC4hb9rSTBmGiXnOHN1jbEt9rAurpNjXQNxnw2x6f3c3bgSlTIvq9P+3HhZW0kToufmx
j8KTJjE6FqQbwyZAEHzH0BzT3UY/fleMwT4M0BmQYk7W5/s/4IYfYDzOodnGbQB8uXDCU5SKPPJL
pirDYVaYjDck9A2+Gxg39FGDmgjkTrJlJsupVm7IjZIu3pbpJqDWJEVktJeflvHlqqmKMCUMssTE
hKAPx5xqI7w0I5uNbpfiQM0XhcnzoGvxtndQ8Xbm0PljtsLe3z+HG16BViopLvhmDPvv0MkbM0tG
RSWrVpOHWUm0P1gGYK80tt4fzL9dZVlJ7SEh6iDGTx4sNfZ3ujuaKH5ACN06WfFVWO7nOSprr4vy
NQT3rc/MwyK4SXS4mAC5PGozB8jpMq/+MDANZj5MNQwOL25gaV9oWqY/2lGFAVBoqRhXgrYbd0k2
fyiXkMhDs7V4Z+JW0W04KeMH2B/qk5M3+jGONeQqgmjt/f7bSFp4dsf5G+k6gsmgZQDTDvyZgcjF
g6hTEx0VUK0I9kRZhrRFV3ZteUa4r/MPAQqRSPqOOQDvU1UxazyjGs0w0cpzfu26wE3S/ZE1ex03
uXjOA62GwgwOnwej1FCM1bV6irYqMd8nzKt6FsM8/nPfiq9PW+K1cZbMaEgQ+8KdMBAVWKoSo0Yb
jtkxT9VoX1lZsxO6uRarXFuUYbmUZ+QIFghqd/FhUWdtERhioi22q+ZnqEU5JJ5cUch88pZx81DP
durkQpj47i1KICEvOHgehmYWTqO3yy5GQtb3Rrjoal7SOnvqojAvtmWS0LK/v5r8r12aFJUa2sHY
rsZM7XI1g3FVFEdA18Jp6zynsKDt/bJDJgZ9b4hzp65rt3opYeqUu/1f9xe/th/aeXIMgf0KqgsL
31ww0yEGpCc9K8qo8KXdtKmtsme83nY3aRBVKyHEtQ+U2Q2dfkqMvAZXQ41GBnMdejxe61cUUa1U
Pw6gWFY87bWN8rTaFIZlHMjc0uJWDEKHvRf5cm8iqP5YNM78rDA+7qVt7q6lNLfW4llTKdtQ6iay
v3R7IhJpCd5p8qAXksCODAZqiL8ZUU7WirM3liJxkpB5LhNYr0X8FSNi3w5QiXtTJ6KfyGylH/NY
SXfKPMcrRnl7KYj06ASCO136OcQ4ShWeqx5qzmL8CJlIftILM9/DKL6Gf75hgkxISMgJQaxsel4e
oNP0yPS52eD1EH0dnRri7CwawHwUcAPOQ9utbO3vEMTlhbNom0t4k6BpD+Hj5YIMEavhYPu9h5Rg
hs6mY0XnKRz9L4VZWd9RnlCPdeFA01dnlE7sgHdsV2b6cNJTdGZw5SUqtOjt3r+J187OwuGQuQBG
oga3rIRlNbJweozYFTQHEGroU7AXnZ94ITQycHCMR2hBzfP9NW8cPd0rqirg2nDny4C+y8whT+Hk
9Ay4e/9RQDR/HasQ0kyIIA5ag07d/fVuWJUMDQAQMOBl43YWJ++OsOpkUec1UER7OVTIZ2r880mI
Rjv+D0sxCgNwgVybLt3lUpHWjX2Yaq0HRVdKuh34Z0MJzENIYrbSXru1K9yMKcsosra4sCfEtzs4
r+LWG/uo+egomnsk4NVeKHQ4Kwd4w0gEhWgKJ+REwlo2PSP4NUq1Eq2nViNk80rtngaBmKoI4+Gp
riZoqubi/Sk1BTe+FjE0KBcyzsujDNymdkSm1l4xzMBNdjCd+EDRUhQbM5SpQ3iW0T4bwyOte2iw
CtdI/d9wspTNSsv3hrkSe/Eua4ASqUws4oGuS1E4rgsw4HD7Tp9alA7Cc15X8NCR5CjQn3amn27f
bUiOgWOSoCbWXT7PopkoNMxm4wkjG48TiluHCP6Xk6nAmXR/qVv7k0dMGuoSXbryz98kCAhyjQmS
UUTnkmvHV93f+Rz5e3B3E+wFSn+4v9x14GHR9eJ1pClFB32JptW7nrQxtGrP5eZDxM9w+4RUxqnM
i09IC0WnRqp0wezTrNzNm/skDCABpohwBbyApzCfFHR5vbGxohdIPdJ/BtsKdhAvSEbFst7f3+iN
LJAKtbw1RL5AApZPTEyYUVZt2XsWU1gA0OIEjfIUIbHtNLQwzDQ14iTBFDmwSmbzSMKUBf8mtZL8
GLWkWXG61+6Cu8Rokay3glRbuotwgsscJpqZuls1BDv01+Znt0+q6ag2WrFmU9cfWd5cuBvkTK20
rUub6sM6nsy0Uj2tKlAxixMo4HeI1BmvE/ThL64N2zaCU3Gyq7ukXEE8Xrsr2gJ/u9n4Rd7bxYUF
aqRJXjjVo0dSbUUTlz+0oY7+FLkCoYwrVYKtNnZ+3v/cNw4YKDoBNaUV5qmWOMsYmlbTGhDkDTT4
5My4dT7kmd7snKDJViz51lI0WWVMy0o0zy5P12msKjQtilNDkRg/cjFOZ/hS4B1U4d27vyt5VpdR
CwPqckbLpH6u8jEvlwp4IyWd/uQFIKYPtFUtWJtz65SC/jshdwswoFHAwMTlCMFEma/coRs7FcDf
+Zy8BWQLi0fAgYk3kzOlHiFTcWxIRTYDkiQbCOXWArQbS4EeohsCQIoxvGVTqVEVg9gzqbwSMPxe
c6f0S4YyEuKndbTiAm8YKEUh+oIUp0gZlv2ymvIPotAju4IUFXj/qDQemPcM4XoIor9lJRf5oea6
FO9+yui3QqigkV8y0e7IM3jj6sHHRlMYovtooAwCfCkQkyC4FvO8a6HJ+1W69ZC+c9gWrDN4Gdsw
CenlINVizRY5QhUx7NzL3KHMjnOlutmhChMIHTO7Q/+koOq74uxuHTD4LNl0lawOSwwndcGyTx0q
0XOCUqpfWT8jmKI3TifgQbfL37nirkEgrl8XtgmHBPAH+ZIuO2naKIWHXD/z6sponuy5KQ/tqGcM
YVXZcVCaNeKA5XrAjWVVT05VUdRzllGJ1sGka4+OeZ60tAggpjcQsETaNgy657hV0y7fyBaVumJB
S38gl6W1INvmkiZomeOqRZGHzEsbZySumv5UTnDUbjOjtuHB7mCMzQONQbjMcnYhDfz94IzD/r5H
unpWMX4oHilAgTXBJSxRwXWFAO+cBfoZ2aCWYm415sNLbYFfOrhzVKkfR8Q67YOvuL5/KGEMQTUr
LZPgaSipse9DeOmjlVj8qkDHb6JgY0j4LLNQjEteXqwwsANArOV0TsvK2hRBUD+MdFa3FmMzQClC
NG6YcN06qElRw0uCY4m62ntTWvkjeGplCMekEhiVyx+h8cIrEdMk5wGYzl44LIiO+OgJ0f5S0TFe
CVGXb7xcjsI6qYecpydMvVwuNCekjTK9P4f2MNYfk8xNmU4KJ0TADw1mEosNvLUJms0IvkUTLU8E
EVbMUW7p7fPEbwA2RmmCS66C/Fs8T5DVR+hnmP0ZdTz9P3ue0q9pHabPdRP2K9td1pBYigIklgfK
ga7uciZ1RuRPbQargx8vF+hMVM3eJgFbeRqurzWlFvqHMo7AgS1jRjezcjrxQ3/u+3J6qlPGeiGp
QJAmHdWNA7Hd5v5tuvERJeEKj6xMxal7Xn5EN2Y+M9fm7mzw9YaXPimIx7vMmMYMocPMTj1G3HQf
cUQ0izdB2prqSudg6atpyRMtEcow2AwYTl2YkV0mAsLxoDljZDHyBLGZT+mB8TqGSZJKQHqVK1GH
+mRmIN+9xqd0NXAml2frPFGUZwh0FrFUl7u9QI99PqPBFejuqa9J7JONg/RTeoBJu3YeHHp/6mtu
wpJHOd1pS3fY1rPaO987RFa052F2HOOY2nqkfFfg1isPRg/z+V5RoS84NgyYBfU2GCkX/Ar9Ok4/
al0skOUo5CDUD8dFhPlzg2o5FJpRCAHne78wqBKeCY3+DNdkGUKZkRuB9w3ofUXVSx52qEC36Nk0
Sso0Rd/nD53Q24OhRcpKlHp9YQzwuBKOh4eQWfylaSUGetWjPflnVQVJGpN7bUN7yr6+e3usQmfY
JKnDehbfr0YwuNDNzj8jV6fHm6DpJE2U2Q9UDTurdI6ODTh8L8ZEN8GSZsGX964PoIT5DcIMcLMo
n1zuMhRFPjJi5Z5n4TMbiqeqN11Pz2kOE/8nyoDBLgnSzoWmy27X5tOvvQVcNqQzlO4YJSScvFwc
Mr4STpvZPY+9hjSQamWPceVkH3sNrsfKYdX7m72xHoUYqPjk3A/TC/LP38SPLvy2fRiP4twkFXLG
hWH06JzWDJc1pUIC0ATVSvR442WFLoeAgzREYhqWj5pt+wTgVS7OwdzKURCEzueC9EOd6JGLyjcg
rqzCgkYGYJooInieIqZVBy3MnpLGTfOV63TrCMCWU6DmdkpCpcsjqFP4AGjScwSoT3hKML5AFF7t
/V5NnrJSiVainRvL0SGxGRwD2CpHDi6XG/JYtAg/WedgjLNN2DIYUgSTvdcCbdxMKt2F+1/4Or4D
6EbRgvRdl9XFxXswmpwlgjSB1xWoGGzmUkeJFAYR7add+Plj1Vs28l6T2b9C/o4gkYtSSX66/xuu
XwReA9ZnYBGWiyvHkdk0kn2jAZ81asWpaxBqT6IwRZ+BIkkeQG6Y4u7e2c6lhko7F85H/l+mm9Kb
vTHtjCYXRYIh8CDSc3cZPdOjW4j8wGD/GrvFddDCUjI9kfkJPbDFNzVU6s7IxQQeOuKKfoB/Mij2
lsqc5r5PG/e9YFd2Rt1SJvAwjsg+zuXOtDIpkTHSkWUWSnNG5lLZ5JmdfEfReK0wceu2AgqivES9
C4u1Frej9A2kQ7UOtTbLmg9GgnZnbqNSRpsYxYFhMLfxCCkqJHJImTOJhPiuGx7um8+N4+XFIa0m
QZAw2MV+/VQJ1LJ33XPbdcVhGKxPzjTHjz4IlPf7AiIGghccP6e7LPlEqWvNFjQ2557zODpZrpab
2kAWYZv3ab1Ngyx6J9UkXgfeHh5Vqr8k8WSblx8zmk1o+QcFwrRR059APFhM5mvViYmydoVX4sbH
lAU8ykz0wOVlXNipHgyZFiChcJ7LhjpBVTXqH7+stH/sPkEVpWJu2jOndkTeeerUp9lU4m+IAJor
LunaBf4dIcOIgWaR3kiX9eZmlsXcGowtV+exVBwKtS28WXWSPDlFXZ81Mvzjffv5y+16mVQwskbI
QiJFq5gs+3LBokXfEPWS8uwiWgNliZ1mSuFBRy7slxklCjZs+Bnc5JKb5ti6ZqV8HtFCqR6tQU2q
//xKmSzPjibF/jygi4psTd1kxk8Rd3aAKM9ghNHW9LsoO4/6VHYHVxtyuJmjGgmjTazrSHiiOYim
7wZVnmj+jp5QqL6GrkC256jVVRMeLDPpgeszSqF/V9GK+wXFFuKKDgThYp8OcZB8dPIi6zaRX+fK
/v4JXTtouIsxCl4K5i2ILi8PKDcKnXPg50dN6R/dcf5Mw3Q80RfJDs0EnFcd/XEl9Li+1UTqkreP
kqdsQi3WVBQTiWs7gcAVCcddVCPcrOaWjbAVNcj3bg+0FFEVcxckevS+F9uLpywPlSw9j9WkfzXR
rQh2beI049YXejcey34EojzXuNOVla+zMVr6zOvQqORqA1+9XDlzg6ymCdydbQiARkbWAxXwiRIg
3UItJDk4ZoRiZNWj2jrj4lYc5/VnJQFkUoG6DnUziqCXqzP0VdW8WuPZ6jMDTm5GCSkkjPuews5T
njrzp1zOYd8/7Bvf1aUjQWON2isDo4sXowMpTcsdBWqhj2F16nOmBk+qXoTQYjfvfwphWBMGjJuy
6U2763KHUYDuw6Q1/VmtVGtvNyiFE9+4mzk21spUV4f5FxOmQw0gyArodV0uJaBrnsYibM8lUEs0
NNNqj8Lf8DwGqublcZqgo5qsQUqvDlNCTyj90NwCJEZXf7EoaaU5FFFzbv0AwnuqYdazqCa3hD6t
DF7vfzlpDhduEoIlAnLASuBJ+XyLHUZTjNgmkiznrhnc/Uh76zkbSncTwFC2nxhc3E0JwaPT5VKe
uzJXHt/r50nmXRJIISv2SAYsnqckAhWF0FF1Lgzm1eHCd49mPqRQTc91+AEq43Q70XYy+QVIie9Q
Ia50BEXejW0nNgf+RzGf9gGWvKSsSdwC7WRHq8/ZbEBC0XYWmgdIgG9SaGxf7p/51Vso15LkIQaN
YUpuCy/YWTrkmkVbn63JAMiaI5cZb/IW9tIDHsU6mGHlays39NaaQMoJdOipwTi9dAsmBBu17Vfn
qrHK8FRmWji+2rWClHVBVeizYGr+vX0feaYmnUo8kewUL+lSfZGOStJZFXW9rvhjM0K1tefAfp06
KD7uH+l1PZm1iC0wZEIrAu/FmZZx5NtW1tVnhS8cdzRnyzwNtmndNlRsFX/STsQDbrZ3ytJ9JU4v
rX2YRHrzWUG61I83jVEV7YovvnHoxJUgrgC9yyLr4kdBKtK26Fln5xhFt28gEvsfpPehsgG11x8p
SwXN+z8zNWzyTElLJO/1pe8o89kSSmFk5y7Nqobm9KhFuxBZtvmHbybmV6NFL3IlxNTlHb30IQy7
UH1kZsLApJe5iZoMRmRRJTvP4DoysZm5OFG5tZAqnOAwkVUyPUzLCV5YA5GiT7adx8OhQprNep4q
HS6b1pqG4peGvI6xLS2tDf5KLMbI+nQ2RRA3ClS32w+h60I5h/jXYG3CEq2yF1WMY32qZrtsj/ct
6sa3k0y4xBCODeZo2aAIC6MR+VilgHKL6JQrln5KlHrc66X1WjphvNJ8kJnp4gypFpOxSm5v8smF
HyyzrNDKKG7OKu09Lxnb5iEX01oZ8S8j6mIZpvvATvCk8VIvS+116EKwNVfDGb2VXpxJcHOYWFR0
RQ6VI+hx+wpQfns3KsgjvFTQpWpeQKwGhbSR5sn3ZEZj5CPy0IP/leqMG36ITYTfpp3l5oa+R0Uw
QOQvIVCWYq1jiRobipn22RpGfDrjoA508FOVGnsrSvz2CMg+Uk5MjFJwy+u8YhAQxIF+ikqz11CA
LoW1SeZ0Ep9gtVUhyPFTd/7RFsjTIn+Jnte/uaKp4T7zdbN8Dl0tivYpfB3DNmqQA9qlTjWPX1PT
hPEl0vX+P4Qnsul5zrW2e0inUDFgqTXCWYs2U5jnile7FWxDG02HVSPZAOuw3GcYD32HcuSE/tB9
I7t+6ul7ECtK0mXmpZd4DqAs/AaSgHMLl+54akp9RJ47CKN0y8RM8+f+aleBKRhhEAfEwjBQYAaL
wIIB8mBy6VmfRzsVVbiDR9ysPiJSL8Qxn8Yo+dNWQdxpOwe1MrGPRlRVPt//CTc2DCqbeU8GlSks
LP2TMtQpaOSporQw5t8MJiq+1ajNoHeKpsr/sJS8STR8GORYvnhunonJjvL63MIKrX2bmZcYvisJ
Eep/IzRd5qf7y12Hihwto4lUFP/SCy5K2ENXxSU4APuMDlzzlNXIwDHgek61untCbTXdAB60Vjzv
jTVl3ZisHr/LLNfCaZgxEFXkqNCDrae82+ldq9dbWzGz1z5olC3cNN2X0EXv5v5Wrz6inBwD+iAn
ctCLWebyhDU2fWNhg2PLzSeB0rUX0axGybJde9evvPDfpaARZK5WjuYtTLaOQ7+BP8M+NaFS/TQb
d673CGwmH3W4UM6ZMfcrN/Lmgjh9yfBOLX6JkjSKsKFMr9gn25z/9SG7fhrQ6dppzvw709Xo9f5J
Xoe/MAji8BkI4RuCBJDPwpuyCJI0M8KSwjwVqpJ80jpL/W52BBP7OMntEPbkvEAhOR5a/6wrotU2
qg9n1A7RWX1//6dcJQIG3R0qbaBDmcHhKb/8JarjN4HTCP009Ejs/lGmcGrEPnOcIW4fy9GKA0lH
lqrPcwzGZWtXYP4OcWJkw7f7P+TaulySZkg1ZKtLMPZz+UPcrqF/GSG0OsxNsAmMUD3qVpMfe6A0
53cvRfoo5XowZxVw7OVSiN4iYF+iAYrUrVNQtQlTw/6i14E9fiNMc9yX++tdOWBIlCTzDwBN2i/Y
2OV6MS3jaVSV7mjH9rBvMjv8d2qRkaL0Ux9Ds2Ra22mDB9Mso939la87pFwhhARAWkAkol11PNJ8
dmoYbtpjKBoU2+AU+Ryh8/ugGH6554jKHSOuEPxoogXnrAkYE4v5sWnU6Gx3BRJyJvSh4BKyHfR0
cHllZXFOIXYmMXMrdE77zvpklUNwVgfkDVO/1p9NLRYrDu/qdspdoGnF/DfD7nRCLw8wAq0SmCgd
Hjkn+yGsquqcFmq8jZF+OKBltkYae4X3JwACEgKnKrk4yISlqyMYsPOhjMF0mWZYHiBzD+mgG36X
wjY5z5UefBkhGu28WvhJ8KEDaJ8SKYDmeXSQ5lBf3DF0lCOKmpTaNgpcSuZaZvc3Er2I6fiNuA+Y
FEizQBovfKQCRbDVjl19bFBn8LRm0jd1HdabpoqKbTgo0b92pht7dR6Mp7HwSTKhedi1VYyobRnH
R61TnZ1mBshQhWH8Ce1t89BYVrVr5iI5Q+afPCI8iP4nVMmvblvqB7eOrG2KczyXYWNvLBRVDyBG
lBNKwdOK5V75Jbk7nm8HyBJ8a0sWMnj+4A8qlPqYBSLfMV2VPv6VCi/KWt/5Sdc+jVBG7dS2ax/p
hYXvdRFyecpNcO/I/vvyAUpqDVbiMWyOWTGBOK0i5xjW1bztbWMtj7r2DmBLaQoYhCykAst5U40R
v7G0jfhcZapb9zstiYV/GKx6jA/GXPjFs6PbsfHDD8J8/jnXlP/UlcO+CigYQuJ2GbR+CGSAaC3u
l5UMalrn/IQkHR/CoGi2SIY2T9aQVV5jc9GVdp5P933TzUXZMDNd0uEvucUH+Ftrxw6Ss1vrbR9t
6xaicYjF7UKcVNRF5l+Jrmdxss0Ts27WiMavnht4gLAu2R0B9EuseLnlaahLvdBU/6QMUIF1lgDe
3YtkT50pWTnd66WoJNLCo4hj41CWDCEhyYwdZZN7Kho7PVFC1D9BoCG2Mxq8K6/5laPkkaHwTaIn
6/vUoi93FUxIH6vCd09jEgUHNYMjzul1+4FxgK91oifv7e6wHLVmWmgER7IderlcMhYILIVMlKTM
ye9VyNS3KVxqJyVEGksp4Se+bzLG4ihpoQMoIOL9274gP1lE29QxVd80BuXRBCWSAQ4tquExQ28m
OYRd71SUDzMBHy/ltKDe1EIt838Q+h3UY4I0pP3gDKYKuSzyJPDMMrCoHoiju/l7SVL6Hykl+qzx
bAFZnklf471pJ/Z0tEAGzM0OsankcRwS1T5oY5mEGxfi/2rrt+M4oXQ1+6Py7DK8/BFSErM7xRPj
ilt4uOl4mD7AhpOIS2vczWXlB8eo9UVGCp5ps7EG9Fg4FAZsgXdIxQMJ3JHp/uVX6S305qn8BI9q
avjHuq6/9q1lvxj+/1F2Xt1xY2e6/itefQ8Pcpg19gUqV7FIilTsGyy1AnLO+PXn2VSfsQrFUzj0
hWwtWtwAdvrCGwZrZemtuY46CzjP2C3VvWY7moFJMInfYKUSaej6bGCFLPalroxSmY+Ohqx8hWIj
bcq4UQ9KoPd7oeWxvb0kXhkTPU7OaE0sfLRbLl8Wl+SwMCa7vBt829z7IXIFWVvYpyrSRzTG/XgN
+m6JZfwSFf9296IAjs4qQwq8JtqV8wTe77jejcqYThRwdHnTdfak4srTJDk9NGUMvueV138uY0nD
STmvE31lI0f+5ONrjH5DBM1+VZZmXbsjcqH3ellm1dZLA8s6+4VvfzSmSvU/5VEqJQ0nMVg+1L2T
QMObPA3G8jFv+BSF6/h4Kt8jk9VE625sLPu9XCp2ti7lvCneaXYxKR+rPu/SOwursJiSijfG+SpL
gFCnaOI6LStR6MX7qANWmFbg69ADOn2isodcx0ouzQKEjlU4Q7lW/Dqr1i12Q6e6hrq25R6JP3UF
KnUubfP+gAr9JG9Crs2HASbd9xgzux8O/ETbrfHBfttJxwzQm3lRcaPlxlE3u7JyJ+idCUXrU+oo
FTJjytdx9MJ7HXLOfgwjbSECvVpmDEdQSDCAEBEp6Wy4ChicN4BoRC/SiE611+k0ZzED9yhbbafW
+J45/hupluIVQWOwlYC8gxmYC/M59IPqAartqWir8ckopvxzo7bVydTo1zpCq+/2Vro6XJEAFD4J
wMSxbyEbu9xKBrqjoU9oeF8GxrhDVy26m6Yg34F5nnZvHIr7noMCM0M8cQQZ5nKoKfbKDG6wd1eS
bz/L1TC6sRk0X5JhWOJrvEBGft+roFmYNcREXvR9wNpdjpVoVZWBNqhPZW0n2ZGGRZMeDbWX/tSk
SC9cEJ7A4PtIc56AV/XtSkKLx9lVqdV/sBPVjyHvYYOyb2wq2WGY4DKvjWzKhbttdnWLI0XoK3Fu
CyQkccnlY05+Tk277LRTmevjlwxSzjdiCu1pVLOvUlQVC2Uy8da/fxVKR5BIiHEN6G2UhWfnZhbX
Ztpn+nQCiNOdhmFI7qbWWhJ7u34pkaGwYYRtJRwgsa1+q3PkbYElZVz0J0AVMaYMoxzeK4XRPKZq
G21MBKsX1vCrAxKT0B+mbsRVdDlgNHbgQia1O+n9NKIdUijOqottY4dUrr/NqtxcUva9Phn4ktDl
yME4HQC5XI44jNmUSxlhsxWUsrwqNDTOQ08L09WQNuOD7GM31I1OvHDvXW1WbI1F7Mx5JDrU8wNJ
UhCph5ymnGpj6tZSbJou2dTPZnKW9KBfGYlOiNildN+hx832TwPhMs6StjkZHqJH7thBvzF00kNX
MYNq4WB4QUnM1qU4+OhUMol0w2efU4ZaZTaJ35y8SPLWrcrVvpIqcGmfW81qKlfF0rJx7X4MvnSN
3uVu47S6gxyr6mmuCBKU9z49sG5ftk1XrvXWiLHrUKVPXIFOvkkboz1OToNhmamEPlJqVaXodxZW
6XSr6AVEGyvt2r/0zJTjFeI7+TukT9V4K+vjWKCB3FY0S6x6WNqP118Z/j7pCF6MQPnh9lwuI9h7
g6GgI3AycG3bpUiIup3ldfe0Lfo3nzScYxTHUe5BrQEpmMuhqrpTjJHC/ym3up9ZSZ7v9VxeglYf
uUYh59/eeNiTxwMOQb1IKM5wtF2O5wHo682gR00yUfWfA65Dm65Ry2E7Wv64JPI6qxuItcPdJVxC
gV5yyM1OHGvUvLDKHf1koPG8LjIdvQC2/cnIfQv1/W6Mtvh5VqCM1WTaaUWwJFdyfQJRraDZ/KK3
wf0mJvq3Iy+lIZ2P+POedN8ejlXb6sXKidXpu21WxoOeVeHSzXG9dLg36KkAE0WzECbE5YhOnEYJ
du7mySvbaRNgg3Pw297e+EM4LZw614cdTlUI26qE3JaMZu/lUL7R2bqvkEhpXqxsZNRC960+RKuy
QPBCxgbnT1vCgfb2+plblBLnIfsiSALEeTKRg/jkv33SqMo933a84kSwnERgF60+XXUoPE+bSpOm
4g6tN+tzX9uqD9u+UJRtEUmZvEbkO83X4agXsVtNua3dR0FvbQsZHr5LJc9St42Z2jFW2FBGFj7V
fB2Ih4ZUhlEpMAgB/Lx8aDVFe8Ac4ZKFhIbRu6yNbWVdQxz7qwiConjs/d54Y9tE2LhSC4TZRz4u
kOezQ2SyB6PrzLE8hXGX/IWZip2upaopzk4UtfXW8brxz9tzc/2W3EECe0EZHR7HHEdkwX5NxsGr
T1VX5me1nuQ99e/qU+TLLdKN2pJwxjy35Q1BfHBmIZILhn+uFc18dmqe4rTpg3D3Sb6VsFn7tpZ6
h7zCAwt7a9X7YE6FtOrVdvr05rcFW4j+APqMVDvmMjC2kVGY6pXyJFl+r8DFkaJu7bSFE5yHPpc3
UWLwIG8eU3CbQLzRpaGMMjvQhMd16lkGJmJjkn8celKBUOvMP8NQ9WQ3tKX66faA8+OEO1K0X0T1
lVj4KqOudcKyQpXGkyDD7hMa79vKAUXZJvVSGnC9esgBQEJxklAuuIL0FZ6j1qiEDKe+ULRNqev5
Kh8deedn/reJguRCEvfamxHCMBr4OkH4vdySAtrRa7DSTxlyl8GqggzfrvtAb/40ivCtUpuYoItw
Q0CwRXMND87L0TpnDHUbyPUuGaZ+Y6nppx5O2bpDTO8u7lp9oYM57weI8WAzEeDQMhWEm1nkZBMu
9KBNy12u9AEEYhKa9L5pbadxAV4lEKjUsNgNBV6SuDVn2gsCzQ+BNDfmT7rx/UfcNJ0Atccii92y
SG1IKrXav7OV2P5USlWtuh7Kp89y7UjZKkulga4z1EZ7lZpSsvEjND4BS0vtxs8gjVNmqrJgNfoI
660Cq0g/3F6n85v+5X1FvVxAKKAAzg47ojuMW7uy2vWtVN37dRQAYpbLLW2wjM4Q3juDSX1XyfRk
ZzneuBBFXQ6PpIwQh0Q2mwIbbRjO+MvpzZSkUW26UNtxMOO9p6bqcZT6aKNRcWnWvSQVCLGFGQgL
o/jix/KSVPgM+vbrAYCOwNjg1IcDOVvNllE6fgzqb6vVeKpmKozlSJnkpwDc7xov5Ok8qLbx0Khp
d6iU2t+UYD3XkSkVC/fz5Zn860Fw4KEaJnh0PM3ll0jLoJWcyZaxCvdAAlC2Qj/SRz23Lev26MGW
fixby99C7dB3t9eA+NX/yRY4NUSJk0hEkG2FkNrsG0xYcAO3CNRdbJn++9ibvLuaUH5hqi/PjZdR
aAdyz1G9pwQ0rzEmYT7JrT5pO1snP8etUnlSRrVaO5G3VK24PBH/Hoo2PPE53WKyrstv6QGnyq1A
13ah1aoPodRwj1XK8MXzB3s7Td5SbHX1atTtyTmQvKLFhtDW7APaUtc4FWWoXZh1sGBkOC+YkErb
nurB6vZcvQhLXkwWUp/cm0QKzBY0+9mOMXwudFwC1V1lNM3j1LbeWpFs24VmquzkJvoep0FxIFUe
PmB+OLm+Edhn2Q7j92aG2xKBXr1jHQKP0HJ7PRJ5HUcTz3PVisL7MEilpwkH7E3YI+VcQTHcdb6d
QoEWBpNoGWwysy3f3X6nWaOY+RLvJOQxOIhEfjx7J8WoRyrNrborEUt95qKO0Amwpr0WaxU1aCDU
sp51e7WrpFWQTNY+ycyKTqxUbWxtRNDARln19jNdLSEeSUAY6WuJdGD+meUiULSOJtPO1mLjAfXl
d81Yj/sqQ9Y1z6eft0ebb37xAQgVuN+oi/IRZps/N6eB/qmm7aDkOO9jBxEz1gDlarmWd8WkK24J
c+xLVHA0vnlkuk/EgqjRUQmeZ8xxQKgGq0TbFWzNY6CAmIm0wHMtqxifZS2UTkE9qQdPqpfaUNfv
DOOBmgg8R847eh6Xm1QzvIpK6ejvE4rFa6Vpu60WYeOX6wk5pl3lmyRJ8exttSVh5uu5JczmdYWU
tkF+MfvaXWFkFfC2eD85cJuK3Mo3uaEF59gmVEOYa4ksNBuPfprwThAhDBkFp99svGTQUZzxC+hB
WgF3ftvHEuFZSo5nO4geDxNSp6lNteX21F4PS20L9hr3OosKJuDlB66sEGVls1L2qadJOEDi1oVx
+ne97IdtOPlL4K/ZVc5binq3zaQakFYpHF4OB9Oh9XVkpfdYkVXr2rHaTZx32ictC4M/Dclp9vFg
m2u+tOymzPZChD9bTi/Doxdn/zIr539cDm9iENWOCDXsE+7zYwtU0W1Cqd+VRfQQpo28ScL4CxRG
bXv7K18m8xR+qBeAcCFI5QbgJJuN62dy6NS+ruyT0gs/2VhDrvS49x/RPVN3k0Z0R+83XQhTXx2U
KinIK2H1Mz+d1BA1PNtJ1f1QGdpWSk0bOQYOTL0OYOCT063LRllyGX1lgpGdYbuQqkKFuBLCAvBr
Tqmu7gOwZTusCT03UpRyp0VoUphkWCvHa+u9l+fGGnqO+vP2h75eztTYFY0sGWIYMlWzS6JH71UN
J8vYVwmMrKQ10pVq9dHODozIneTgbX6BYmJ5SMiD5AAUEq8w7GOoanFfxuY+sgd7Zea2fR+A5IDq
WSI6uXCtv/ZyKBhxq2MYKHLyy9WL9kUmTV1r7mPW8B5P5+pe7QV0stf7jykbZyHkm9EOfr0d/D4Y
Fpy81L5nu7XMpwE9lNDaT1AL3DLSprui79NnNfdEeVjRdlVgZjs10XF3AzG5G7kD3Yj0ddelzXQX
eWr3VEc4q5Mj5I9akaWPjQVRhMJRsAIQlIJFkQmJes/v07eFkmJqSNLIzvhvEBpzlCN11k7LvQj7
ZqVPH402NVaagihvWbVLmjfXxwrHtnAwkRE8IEpXLydm6jwlq63O3Je5He0dFVoMet/WY1+b4A+g
xa7yJLS3YYli4+31PgsqX14SJhtXFAmjsKm9HNmsuSEDGxgP7inG58nhAdxSKxHeyRTl/e2xXll+
+u9jzfZWgWIrluONtbd8BbtwC6r6aLXm0YRIsKr0ztrfHm/mD8PyE/R0AGHgw9hfVC0uXy6citb0
6L/vuZraJ6noHjOljddqHTTv+8oJvpdOdFLbwjh0KIe4yLMNWwIVwUKVyvXth7n60KDOQYITt3Nb
Iksw23tWhyu0DLF6P1iSuULd2ThC1jwHTq09v3UkglwhHwsYG1O6uQwv+DPdkohuCc/ROJCiSdr0
haUewlg133ig0ENjCAgWfFy6QPOXau1mysvMUQ6qWaanrAm+SnbxPUyG9ElJ5XHzthcTHTtCWEFF
pHB6JbCAyU9p+Ymmwzwy9VVVO9Gdk+HYmHTpkpvY/OpjKJIErjwBBaNhOLtvu2qs8JlhYYRyPbrF
2JhiTUyrtPGUTTBqf1Wpbi0kKPPt8TImmZBwEIQWJs9WiDFGNCf12jgEiPBv1TpX1hiLZqvQrMJN
M1Fwu/0554eOGE/wmaiJAAPisLzcHXWCzn9GVnIAVF6uW6XQVvIAgnA99oP5rZOQpJeH1Jlg6HVs
1duDi1/+W4KJ4IEYnLFBPHMFzLvNspdZbTcYBkjKUv6iFYW8br0Ka6zbw7w2j1QdSDqg+PGf2ZGT
p4XROnZvHHBrk7bmOH7QJPg7kYU2NcIq/rn0rXLh1nttHmmBUOxBCuqaQGMif1s0cWgeIs32TyjI
d+8i04k5wsd8paa9/Nftd5yfLOJT/jbevA6hZ4VqxlSSDvmQf5CrvrtDqnD80YWWvSRF99pQpBm8
nDjBWDaXS4aaEnS7qofNUlKpSpo8vbe4qNaCkrFwir32FSGsgxYDsyhkXC6HiuQ+82zQAAfb6+LI
9UzfXpVhEhM3oHDldmaWLYS7r70cdz2UOwpVQiHtcsTUr3UtkQPzgCNEteOgkc6t6hmHGHTqm4dC
1Em0YGwOaYWs+HKocdRaI6oC66CE6fck0cZ7OcI/q/CKYeEzXr8U7QERV9CTI116Ybf81o9ru96u
c6u1DjQSggfI8hp+Jb1QZyzfhq4gx4U+S5sHZKGodJJxX75U3Eb56PmaddDU9mgmwjLZ7htgajaQ
NQtyvhaY04fba/96ldDigSgJGUZAOuamO2M74UxoT96h8SvVNSG1HuVKERIAtb4Dwvk2rbWXdxRK
NBTgoDjgeja7F1KvG4aaCOHIXWqux6zyHy091hbKQjMc1N/DUKRC/5PADGzZ5afUFD8xRn3wsQt0
0p2VJPWqnpLuKZTG0e2jtLsvSroHVuQFT6UeRitC1D5YIWEebiL+cOu6U/fQcVramGpnLZyqL4i9
y9PbAbXM8iVNAzU0BxPr3YA8V6JIh8jsfLcGK/AdD6jurmr7j0mO+pGUmNoWarW21prCWhlp5uwM
I6vXoxeox64fmn02xPpejWpNaMs8lsMELrRMfBT2bW1Fm7L6bGBZuMJJj4M7QUlPkkx/YxqR+T2O
evOMYla8KXS9P0t6bx2yIR32XVE7a6MCSt1Hlr9wX76ylejbA0cWFSW27WzT5mZaE6i30gG86HBM
AhQTxygzjg1Z4sIHfn0ogXWnKUAXbHY153FV60Y+SgeDC/oeFjqa08B6jn6XVQtDXd2QpgBA0K+k
IwA83JkttQS1txgllPBodXWwDiNJPThBLbtWUEsHzYbMp+uISN3etlfvx6Dgk+iDMaDwG7pc37AD
OUa0IToiP1bvwtaod5oddrtMj5Zu49eGouQpBIPp71HSvhzKkmC9BKYXHaUmx41mMIdzrw7NaqjT
bIEgfnUY8Va/DzW7HdukM0ZjsCOkzezWrQIl24yBFqz5/n/5Pr3M2x/xxczxYheK8WwBvuIaIV6c
LUhnhDRrlYgCdm1urDIpz9d+HBQbdZjw+bEy/643AHwYmWVtR0lrgf5LE+hhRBTUSMkeHBR33o9+
V6AGQ2KSF4n/1pCWJ7TwvwOBwupiEi4/vmdlhRJpaLBw/KcPUWt8GlTF/5Iw5tbRk/xtIoacm4xH
twKkJP1VFph2OR4uL36PHn6My0qXbaNsqu6jrEWpJLMkFxWDUnJ7NShXE6Fb5g56HZ1M7OAWAsAZ
ZfTlMaDogNeCsAL0bw74U+1SzrJajo+ONqHeKMmI5A7FMOn3kxqHOC8llfPVrLuwoeKTTt9q1aPB
4sDAL996ZgnE4YsaONVvPs1sSQKqR+y1sONjKwM9nHw5dKHwp1uD3b0w1Lxwx7fH84AwAmIH2ecc
cFE1eRflePEdizhR7/00sVwD8PkmUKz+PHilubKxRHgMzEA+eT5mX7d3wyub74WSZYDIe/G5vpz6
AVXBvEFH7Jgp3bC1azk45pFcb4oxH58NmpoL4706yRSIuBLAmwsp+9mA/eRNRdolx84cNBZ43ANj
mZrS7R0zSPgzMFYTTAB/NSWtusoHxHPYlEseiK99dpgjosdBCGTMQ3KvqJwOQcLkaA3W8DyAB9v6
WKcd9aT9yE/6T5rkJCtzrMOV2eDOs3B9vHK8iqgSGAMJM/mOmJbf4stmKv3RK6bkqLeJR9Gotu9r
swiP4CiW3PmuZ5glTOZPpRRALXWUy6GKDvp+NzjpUSqD0c17q6c87EhfEex8r+KStyTZfFU+Eih0
8NZAFMlBYG7OTi8oZwBoFac+Drllr+QIpcUaJWGIS0HuSlmGjEoKF1BunWTTaVq7q7XSfkf70fhk
dfpST/ZqwRF6UI9kyQmtPDDMs09dZo2ZjNIw7GMraRy3BC2yT2iqr1hqBQohU3of8h0OY9HpX2jz
l7swlL69bZdRChV1SpQh+BywltTLOcA2y8j7HNpYqzkD8PAucQ0rD04IcgynwSqXyuPz6ITSOJcH
FQIuD9KyeaCAmzHBVmYoR0fPjLUOEH6tqVXrYk6kosihJqvYz8yF81uEPL/dq0BUhO4jeFCiLy6S
uSiSXnpNDgZeurPHXDtmgxU8So3cofPf0pZtOmM/5Dh1pFm2VKB/dWShhiHYwuj9zY7rYfApD41w
5pTYkI+579g7bALrQ5ejH12hleg2shKQ2GDfd3tiZ/UY3hlZJgp4VPHECTovdkeoigQd3ZxzDURq
HXeKt4366o09SjEKmwpIIOkoaeJc292orbpxsik9D4PS7gO50Vy/GYJzVcvTKlYm6XD7rWan08t4
1Cs00kOBhZ0Htyl4n943xvSc2Fa0No3K31dDgxf4pC61e18ZCk0yaiIw+sDkzTFGsNDDLk3s9EyW
yzwVuWdZbtojWuqUkb2UIIqo9XKJOhejzfYhWOlJqlOMK2mEaNYqrGDCtr2Z0MbPnwnktUdu6PJ9
oVfOGVkxzcXOWVmIP2fnsfi4oq7A5cLBBK5pdjz2uLbESWCl57zSU3+dIlu1gq2pPVeaftKlFFHM
27M5P5B/jSiAHNRmRTljlquMDa9sjXxjw5/GU2yMZ8ymnJ9ZK5XHFhM94G9EuUXkfGocy5NXvkGl
AzXcjIcrlhiUM6gzJ5N4f1J08kFUT7giLs/CNqjrGt/j7BxPhkTnt0rMVVfWOizsGEBbEzEbKTBn
tbfSleQlje8qEE3PoIvrjRHoKExrVAn9wjY/tjlSkxYSAdraS0dls/DhXlsuCnUmdh2bgUm7fNSm
V2ibS3J27jpcLGPotMj/++bK8nT5LpSIVBrwcX+Wdq1/qPNI2/h2Z3cL0zc7y1++l0gxkWYXJS95
FjAlIlq2IzM7Y5o1gYjojY7muVnsjLKLXS9qJNdS4zf2k3+NCpfbEoJapEqzVepJqdXZKbPkx5p1
D4b1czaoOSCXcdp0gEpXuR78yEvZ/jBV3bSwT187FLgq/3fw2ZXde+WAxkSdnQsaefcNMn5rCHrm
MVSLL7en+LXNSPilsjngiiFccjnDdiF5QV6M2XksvexPsMnxxorbnhoQF7Wbkgltbw94fVUhBQDS
jp4WQh9X3YrKjIqWwk92rsKyeKgCvM680Gx3/dg8IlYeImlqD+87ZnrhTH9tGYF1oacnk1zRobl8
U1nrx1qOnOws4S+zC+UyXBs9VFkltYKTbCGXP/mgQm6/7auDgkW2kGeklz2nsCKDTA9k9PNzELbT
c2RaxZ3mY0ZoVamx9XS/ehcW5pJA8hw2+rJ2yS+EWCLgMO7Ny1fNE9nz46Fg+QSJ/nVEjH/PzTVu
6jKqn2rF+Im1qnlv19KnEiL7GfeOiiKyqS1xqF97e9Q94CoQGIke3OVzeIMSIeZSZuc0cZStPprt
dzlw6Ez3Sfjn4Bje3di2/cI8v0zk7I4TJSmgnBSJ0COeTTSgBDseR8r8aoWGO6bq0nPZGrD77Wj4
oI2y3Kz8Up6+pnpibAEeBTsrdEamJM8PnpcXW5q9wR0Tt1TneeVzIFhN+ZeLnkxkHogXJo3V1kyD
M70cZJZae1xbRqVtrAptxFGxvd04Jv3ujStQXDKEo2w3kCJXzU9PKvw0xobnXHeBj9sVkGpXbnOc
GggG0vuubxGRMSpzYRau3pVhCbv5A+QRMf9sEgpflwxo4cE5aRTlZ4KN9AG4SnxMsv5zKA41bRiX
YtHZmMAQoABTPWGx0VpBsOJyuRVDHWt9UmYPBf4u4a7y7N5OXFC1uZGvaOdZzaPsNW2yddRmNN9W
smJwUdtFZwTcE6TdueV6NAUpBSurfcjLKT+Rx32kwgWRaagVF4WTYeFSnJ3bQCFJLmkCgfsQtDBt
Vp5si840ct1o4DM3u6qFKtkbMZrvuNzswS5qj7dX0TyJZDyw+CAxBSeHSN+ZXYdVbumZo/X6k4xp
2mpQSWHSCC0AE6E2IsVx2PRyla590+m2vqcdfSdZsjqc3Rx/PwLrinRe3FWzJQWQAFq3FupPtTZF
G6cbuoOUVjKYyNFZR4P63uhtczVQel7ffnnxi387UK4Gnr27VvtaE/iF/mRHcb6uUcF6F6mq/f72
KPPV++sLw5Fht6DjOK9BGnqVpoZZ609lkiWxaxnde4l0czvalr/Py8Q5gd18Y2L169WQQKJMgQ4S
UNvLLVM5dezL/qQ/TU3ebzGOM9dmA6w5wUjHbXtjqdj32hy+KHyjqMFunTeAJsuMlKg39Cffm4xN
ppjlChs0AIGK5B8TRD3eG7UfbAelG9/WOhVv+uLJoBFGCsOE2eqJa1to9UfGU2D62cZoy/Co1vC4
pzxfEme53psMReFBsJ7Ai891rUw/KYGA9caTqvT3AQxuV3Mk4CBJF4OPsoZyie37ytKh3UPxlFwV
nOscrQAGvVAmhF6f2jHyD1naOj+rWCOz0+R85emjszLVcakB9MpUasjPwH8U9m6ceJdLB786LYrV
1nzCOQ8YqRM1B2doYRzljX6ePFgUcZ4/6fIwLlk5ztucYi6p0RM8ilKSwNhdDu31uH61mWI8FSMc
2MQsadzq6Kl74CS3oyfjWRn74cawcBqSK81fxfILZ0p+Tkccp7wmMjdBVsj72q+WIOuXcwFihCue
oEuA1cntSEkun02J4iCgSmN+FxQJ50SZM1FPXihXpbP2NA2ob5c1UfcxbXPfeJtY/8vgDAs1GsQT
BJM5cC3oNeqqmJd9Hwor3Ma4MBz5kME6Nq0lDrTDe/znUPw1FB0KGKhYKlqg5S7fU4+IVWxtsL+P
ANR2iaVU215Nxr1jtugvQJ5sTk4syx9sDMDcCNvSN923FEMZHKCaKLOBKoEbdTm+kShDS2E7+pEP
UEX2DuqK8mNdBp35KS4DpfdcCemAaeEqmJUSxLCUFVGmo17LfY+I9OWwalhmY6OX6o+pTiW4cU5g
xhuEqMzyYCVV0dVroENy+6zBObQfAYDK0f1Yp0Ht6qoH2B0VCW/TeOTOCwHX5aHDEwlbY1S6KXTT
20Mf6vLBiLUA65mh/AN8JMQaPY6VbeRlTbc26rT8bGdFt8TDF0v59yUAIBjJSYEOEYjrK5ikLaHe
11lG8JNCR41R9tB/wIxwcJU0Db6/5XKkWC6GEhGIcLwhjJ2d3kGDbomFkf1PaHqhdhc5LSg3iE12
8l5RI+tx7AIcCNlrlrEw4/PvykoHPg89gtIcShxzsQGq2lhNOUPku3FntafQzrTdiKq/5oaWKe3R
HciWlN6vviuAXrSAqHjg/MjpOpvKzsMMKnUCXGMliwa75DfGqvATH+5j7u9uf9jLU5wPiyKNOL6p
ctDvY1NdLhuJM8ySmrLy3cgwvX2epXT0k7x3x0IJH/rJ0h+QTIvdwJrS/e2hr14TcK0oyLFohRzG
fOhq6qgQoguJ0bhuj/e+M3qblGzlQS1p/71xLAHMd6BwwZsCgzNvedeh1AJnyTxes/WiP5E7LEwX
nFh7l061Uy8E51dvhu4RdVIoURT6+HN2NsZKRLl8ivuAVjEAQ/BFcerWUeI4bs9FtTDa1RSS99DV
wXSKowmFydlo8qT7k68mZuDSl06DtZpmxqEyAk+n8ZEYsUDxQkdwjDE/a6Nuf779aWepAUuID/tL
vYEyIc3c2d7sKdkmWqd5gUv7Q5XREtaicV30qZ0c88HB1avK/QjLbrmyvwc2Gv9u3Djy56apm7c5
fvEswuVXSPvTWxQ+yLNnCSoMDy2ntwK3tbRw16pJc2ryomPGrQxDomlJjuHq49NWpIwFqAnGFsfD
bP+oXesPVCRhKWR9Uz/RQm23aEtJrp4k3iGI8/adb2r92gCot7B/5pEG8sbCl4fNy2tTGBU39G8t
VFxNrMpOO4YetCj9MqbFE9bL2oc8k2kbW+p4iFGbXzgvXqSAfjv0SekBsAFz1NDOxZN1XtPpvJA7
KNdkVhuBe/0sl309rKshHbMVf9ffa2Yw5PshGdQvZpOG7zR0oLKvZqJ0dzVyjL1r5PH4wZCzUHEH
i4DsLowy/TNoPeOsoLrzWLUBxPXQN3ppV8O0HP7kMOzvGhmu8aohdqseLSS72l+N+f/6Nvy3/yN/
/PUO9b//h79/o6JZhX7QzP7673P4rcrr/GfzP+Kf/e//7fIf/fuh+1E1bfXjH+evRf2PbZt9/9qE
eTb/Nxe/gpH+fpL11+brxV82WRM247v2B7IOP+o2aV6G45nF//P/94f/+PHyW96PxY9//fEtb7NG
/Dafx/rj7x8dvv/rjxfi9n/9/vv//uH915R/9/Fr1n5t2qt/8eNr3Yh/LP8TNrxQnqQRR2rD5up/
vPzENP9Jf5n8kZ4GFgwiakJvrQn+9YekaP/k7qYHTcuDSiRdtT/+Uefty89UfqHA99Cw5N4W3do/
/u+zXczXf+bvH1mbPuZh1tQ8z2VIKkp9bAT4zcIbTpQqZhsi6qleI2lQPXfGYH6ySXxWpQQfHcHz
DGm3pnCDUNNQvo4hNVRtdKqyWP2Ku7G6GsI8ByhYl2cjsqYHX3eKteZr04NMQ51VqOebKZqav24f
nZexxa8HpiiMNgYxBoJYs5PbRx22MIK4fvZGb1qjIUFrIQfRnqu1s1WSRdLYTCr87wH5NIRsqKKD
u708MqLaaO0pketn/I/lj3rpPJgpmK8hlfpNO9if4kTPj02WwCUSuRONAKQ29Q7ge4PQayF157jB
2CZKem+F6Ed71/V+vamapERHy67d3Iks6ry6hTmY4Ryw5RkXDr3L81a8gTiBSHK5V0VHaHbeTkpr
6vGYNs+RkSLPmrZEKhGsRkerkw3h37Mc0feW6vb59lTNa+piYBX8gpArA6lEQHr56aQh6tIpG5rn
3BtbZCDUcKf6RXhK26Y9IgFeub0ltYfc9/p9MUrSOp1sSs52tVRdeO1JGJ+cS4DNRYh4+SQJCMjC
S8r22ciMeh8luXZnB1N3F7Zlsx8NvX5s7VLZNrVcHSwDFU+9jj1Xz4O/T8yLA/Niw70yGVAIqDlQ
iYQqPW8eFfoQK3JWTM/xmOPL5CXjyunb/kPJCtpZYzK8r3CYd0OhH6KMWXHPboo3OLbqLnVo79Di
0f2uj/vkE9mFek7qtvtoS0lyL/uOtnBxzVGPTKAQzmLVEKMIHe7ZBGqppSRJE6vPdtmHZ5T8im9B
kfrAHMP6HGj9tIIOa+5ab8yeo8KsjmaXscRwolG2ch4PWw0i/JYfh7uMPOVBCiX51xX0//ygl3Gj
WNyC7828kmwIdDrH6O83Og47JVrtkfash7W2o9WIwa8a4reDuNhC0Pja56AQxxYiTJJBCs82UuJE
gYM9qfrclbqTuQjsZ5Nr5kGPfnyahOoKWd/0PbUKQ3YVX5afVKMfrG1IiSnZOEVFxyhQQrXekC23
w9byS8M8SaGjfOq0Uvt+e/ddn+ziCTEKIdqhbjKHcNUGOrwNmgfPSTpR2O+8aRvoXbGTm7FclV2k
nspkGg+hhDJuqi86rL3A8/8T9DAx1CoBAoPuJP9EslBshN9CrVZPijah5vMMkdP4kozm4B07iB+q
i0OA/Iyb36i5Nch0jOkx4xrAGREnr60o0TIXNKFBCJOM2bopFOegeAWqYIM0eB801AS+OTKwP2uo
jVOcEgCtQAF0/4e9b2uOFNfW/C/zrh3cL48DZNrp+yVdVfYLYbtqAxIgIQkJ8evno/rMOe2smnL0
iZiHiZiO6Ifu6C4SENJa67u1RZtk0HBlXpu+dzKJ5mJum6xBskQ2X+PyIUjkuUWoFBIt4HCYz7DJ
LuzK0E0Ni7FrpeGruJYKDR2UyPUSHZHQGoPu1cQTkn77mX2fuJ9/RyWl6qJ2AyjzWcbUEf08PgUY
FKw/WJgsvGhsEsBlL3JZVzSRZt6Zo3blcBEUvdkjNCAPdtoO4qwxma/LzKxiLHuk4HYgMIbpsoP2
FR4CboKDd+Vmv1X7ZpUUkKuFHscDVtEXA5AVdk05ZbKcU4XRJUy1h7galTii3usobhA2z5EvQ3/v
ZBDUyAyRdKkmpFaRg4gtPVhPS76fgqG9FWrMNFiVNvbKUdner/68HE9anm09AGAEeRrSlZ+byglq
3kBuZ2G3lj4mw5LDtaSBacCcdHtDRPTC42C48yTueeVx/BhgAPd9ARD7yWbxS/GAZhZOeej4YAqF
nePkGPDBmR1artNHMkzsLFgFsrdJGhamGfn5kAaf0Sh/2Zy25nlrZ9HtgLV5OtVOBV2dDtrskZDO
nvdtz6rNcHGf5Wvzyeb0m1vDQALTZbRymC+e4tfYYymJ7Zo/St6mRdjGzZ5hClEsKmj2Q5B/hlP/
5tZwjKFw3EZZMBrffs/fPu9RLHNTL1n+CEYOaLdTlOCjZT/gBPfZgPZ3d5ZjngSaHjZdnJkfrzRF
rR/Vg1c/WuHzg2fzpmpAwTg3OBAqK+vlE67V71bqxrLy4UmwNYs/yUh/u7VBMA/o9kgeoz7g50wB
bjZQwz36Gb7SMcGJ1mG2VkzLuO4m4BbnOaOfmUedDE1/fi4w+MAsHCyejfp1cvTWuW+U5CR+dB3B
1ocoUC88sGnyZNUjf62u4mWIsJXV0aoQIN3nttRYhE0pxzR8WnXciSIVff3ZbO/XUgpzUw9nbrzV
kgjROTlwQxibMDrV+WPczYAO8/oAv7rx4E+J/xiOLL3kUEMWeVibyiMwYjHc2RuTtJ853P9amKOe
QxO/jfzQDCG34uO6wO43JbzL2LHXA3mvG9V9i+FwejuhFf4+42G4yne68+CF0C+vAcc2V3pz1/gV
0GHif8tVzr60ukfQURg3XyjpJgeRPKn9a6aE9xQGuMGqg/s8dB2eV6eF5wY8ZtFHgEc6AQbQP/6G
scbhXAzdU4SmMT/5pmYpEHmCLL9HAikLyCWw7pnXxN+rdpz3Syg/+4Z//bLwWQEYBhKRgHNyOoiZ
Q7BchjWpH/NAnvdc1RXyZx/WbriVOvuMtPmb9wXbT9iooyWAew0Mtj6+LwB7KoB2lTyOWdQ/8lB3
twHCW0pbJ6IcZ9cc2kmRIvNgIdZKbatwQV8QzsG7ws583WiCYCVXm7M+iPvznCYZLSDpZ+VQN7Eq
ENCVHVKp1l0vpvUSYXfTN1iY1J+cY797ZlhuWPcY3gM42iZMf98cUDp4M4GYx4zNWCCM58XQ9Tsk
gG89Eg/+fGb+usduMcub0BM1HGqo8OO1aDgGmBTFBMhIo+EsGL60VsCLIw6f/3yh33zUuBLm2VgK
QMQROPbxSnZWenBx3hzBjdQvk+Pra4gQ0gbeTYslpZtATClHWqsOjbYxMCHzdfJifUjWi8En+jPb
59/swfhBMNVF9wEC4y/pPxEiMLtBjM2xTyRMLAi3d9qtMVzfUnruUaV3evL6qxmK7B08cLNbtCXi
E43ZVg18rGA3OjOgK8gSMFY/3elsS2kGH5f2mDe9PYg+tYjpdJ/x0H9zFUgcN4UnJkQJPDs+PvpR
SXBYp6U7rky3VYsCrOpm9t9YtoC5oSiAlBzMslMXzAFkFBj4dfSoFcTPI1GPsQsP8IJGsNLsfvx5
Of0EMj8+OfSeOEIx9YLdACxpPt6TGxNkyUlBjzixqxGB75DHLXMylknnpA8jGh3fRL0J0qru64He
r8ieozAe9d2dnaz0drAid099IPI7kxH+FowiOiQIB4GBQDjASAXF8ki6MtapPP/zb/84Id7OXUws
tnEchsMgRp3KAhLfwLTRt/SoPHVBkw5Hb6qeeB9denH/HvhgJvz5gr9+5NsFkeGOKyMc+vQYiymg
x1aF9Agvvg5FBWn2dT97O1Gbz2IHfncpzBzBcASNZGvrP76WfoybIZx9drQCRLJ2M++yvowLeBiI
Tyrt311qC6DBEthSDrKTbVIGFNoEhcMZ9S+t1gkgXCIZObSB/ynXeescTlbbzzjMza8E9pCn/hZL
CwIBaE78yKJpvs8SGXxr1ix9S0bPf559F34PzUyu6dhyH/Joln5rJYlYMQDv7Yp47siT4XjsjEqA
IFY2/J2xNWJlQyDwLkVKka02u3hCHbhafQUiulwrLMlw3VnVqbuRgVeG7yiisMJHrvUzzESTNymR
a17YcDFjaaRemwsKzRUtiOfbW+CH6YG2buivmsQsV55qQGBCHLhFZ+dkElZpv4ZNscCauxzWFXYy
Xb4E7tJrEJ9Z4vDM7qVdIOUwARDrPfgsFAh2IqZnMkQiLYK6bV88sYQK+fBc9rspDThI4Au1//Zt
E+LYmuY9JZiYFobnCTJ0ZohSy8E5foNgD8UqP4HBcQlfOSOLIdlsejqaq6tw0mQtHPKdbpg/PWlS
13TXp85d9lp4L3/+Ok7l79v3COgaLPbNHQYk6JMBdRD20cR8KY5DM7QdWP1+j4x2auhSLGC5wCvT
W6mHbjxLTCGXjL3ViH/1S3hnyHtuJEgsITyWvq6o2XUFDMDbQzNK28LUizoADgsPo2vEF+hk4xJA
Y3cDD2QuQDUN9Y2Z7NzvdBaa+y6h+buyC0a58BWxZoMp2Q+kdsNwkA99kJW21f6yS62m3xD9Sj5r
g356hp8sc7STf2nSMMI8ZckAH6U6Ckd5jFiQv8egKayFVDMdCt8IYfAruhZLqEUsaeE8IbyzBNFL
iGfEkD8vI3/g+2GAkK3s80H6hYfww3eSsjCruJyCpOhC71kvfQirzikar3FLwpSRQA1f0LWLAeYT
hhk2Uij8EEBWPN5ovIBiUl3yD5mweOnwqwEBFvkrIE/Ck+TjRiUQsZnWcy6OYE6SvZ+PNYwszbsm
oYA1qEsvUzZ81kD/umNteOQ2sQIbFcEBp+VpnEudG8WPPqbW1SRkvQ9gPLSDy4t7/POi/vXIR1e3
TRERD4/kh9PYZ2lgP8h9Oh0bn7W7xFfzLl+W9ZMteOt/Pq4XXGUbV/rbQ8R1Pj5EDJBjHSMU9LhE
rK2Ul922EO/smtrQstXuYZzQZMSGfRa295vWFbgUGgu8uG3OfbofOx+BrUOaqiMkRPzVS1fvOuVe
e+3SCKt0Jf6dYEgLSrD5gWXFshvMSvMftG3T804O9ScH+m9/DmScIBZsWNovJ7o2GtVjn+jjIvzl
LOqgYJUSIXnxbN+cgFwczujuPuP+uJeg5Z9B0W/uh5p5FwHsov9RvtBWXmAii+ICoB78vOB/8/Gl
JDSSY7R46mgnE5TDZNvKG81nrO7f7BVgyiUQ+WwJGJgJnSzmqcn82XbGHruO+tdeY9y7ZhxFc95H
ekd5AmojjjxwAHmkLgb8VnANwrztysmb57bovR4HEbJeOOapZJbZYWoaPRQIMFzfYRmo5ipOCHLl
k2Zqk2p1gbpElK8bqqzGP1RBawQ7l4OM35H055eBBjunXGEKzKs/f0s/66O/L3MMIbDU8DBhPAHv
zOSkSZr9zERN55ZjDoTtLDAKpyaDOvgwteteY45zNoZKXeGNPK1gGTwNYyDOOGLoC0TNu/0AmgVG
FhO/WOrR7OGu5F/YpuYVs97ySUNxKrOASx4WEJgWGJch/AI8zI9vP3d+0mlY5RwbL3Vf+mkxpevn
vi861uc7qSipWOadr7RnpY+18kDWhRxUJvgF7Njy2wB2Zc80nj/T153ufdvv2r4NfLJgp2XeyShF
GAjs4mR0x2mE4EFMnbkE96cvMpDk939+X7+7FNYj6Hbwj0AdevK6GmLDBBH37jh3U14KL55KG9bD
2Ry28pMN8LSU3+4KuAeolvjiEqzhj0/b0x6p4yFxx+1kLMHxU0dn66xs6GSuwRfPrv3kU+/B7QM+
XY6g08AMEZAHUlRPLurn09wlqcFFpwhCimAJCxktZGfA1aq8qf1sxPzL9oa7xKqHThObClQrp10q
qM29VrP2joPK3T5EcbKUMTg1V8LIqAoQKXfmbWDCusSYhxj/yUg+P4lwyK/t2MhPlvhvnjleLSb8
GCvhsZ8a3c0iJ/i2Iu+IcSUrDXInHzhmDgWcSP39JINlFy/W/Tf2gE3QEW2EAPx1+l1lMgpZILL1
GNeEXK55PBYs6qaKL40+U+C27UJJ+FHIsd97K/OOCtAb/JGMuJytviaAOxAwFXn3syD6QDyxXqHS
59WUkH9oN7RtAQDGgEJsPqBbquDHRbky4CAs5etRtt3whfI52KqrfC+NEp98attSO1mKqDJQO4dY
GmCSnAx1uL9gA456/xil83oASuEOvWuCfdxLaMFhr4wegy+7pWb68OeP/LTAQaEOiAWiDA8wN9J9
T24SVBIPs+d8PSbGeRdaBu4OuWWvf77Ir7cHty7sW2Bbbs5dP0dIf5vEuaUf0OL23nEUDFly+Mev
oxcNRR5xtg+VQMoUnPNuhkab3Z+v/DOa6+OTBZUZvfpWLYYwFT7ZxJxppnrowuAIJ3dX6YxED0Nc
w+amzedAFEPUMYRvrqv3Om7xoSD5zYutIJRGvlrtDekOGOYWipeZMMeH2Yon+KTC6gDQvyx5s+JP
imh+E6ZcetU6uvXfSxAPpoSn6fqYJd38aDl5juO1v8skmAt7LIPGLyGvCP8drTG/zMElWS90lzbL
vlase4EkuTvIDtyGMgLE+EW7uEUgHxrE2z5POSlCUFY+80v5OSz58JyQtwrt0WZQB5tUtC4fF3sG
KzEgcQl7osqbLtkYeHMFV4vlKnVd3+zavJ+CWwLUArGrMBi+H9KReiWvh95HSK1yc7msA4+RvRA2
pKg1GXVpoumVDDPIxcMSZMW69h0plnEcKzrCsqQAHD/wS6I1aBNuaWhQICbWPIDiiKyNPNDxhcvr
Rhd+TDR8WgCzIKc9ysxNhMy35z8vlJPwGXzhGeAxKGdx6mP8lscn5R4ng+U21NNTGrbtpRDDfO7H
lHclbZKxwQ7EeVcM7TzdoK2h543ttS2mGVFpZTQRMhUcTEZE8sDbihUhbOnOkUub73oz5W0BzZkP
ow4AHdfZhBT4Is0ZF1VGbPuG/FUUeplkdG9WAA4lTEDlLbM+ZoxDskZ6v0WsftKsb5/1x9eNYR8g
XnAxcPDh+//4uoFfCMOajD8ZM8k90oqwz+DNtRd1l0dnWCUIGowzde41CBeCoQubPtl3fpljY29F
64gwAExSoCs8lTNGM5vVDHezpxzZ7eeMD9OOp5qda0/HsGSK5wOxTJ3xLMBh3Ie8tDyh9zBWcGd/
fvOnCRh49qAX/wSoUPBv9KuPz8J4SxeOI1+e3GD1c+rbDIw53casZCyjfdkIhA0WSyCCbyvoyKZo
IKe+HUEXNvve9fp+CE1aesz1f72k/xucTfFjfNTyxw8N0ub/A0xNlJr/Z57m/1x/yLfXjr5+IHfi
f/mLqBl7/0I1il0KvADsVyim/jdRM4r+hSoSkwzUF+jWoRn7T6Jm5P8LZQd8XDyg+8Ait6iA/+Bp
htm/AN3ArWozyAKUAUX1P6BpfjxPt8QbRPlsJDqwNTdY+qSdW1uY4bu59XbpyrtzMtXkmcxQIv/t
gdz99aF+4KZ9LN5+XgY71Zb4ADN/FLEnx9qYG9+HH7+/Y9gtDmjXxQ61elMkgbNfXRh9Bz0EBnYy
GHagi7i7hDbiHHw29posvb5OVtPQSo9dcm5iBsemXpsCpkKfyag+Hvw/fyZIhfgdKOlR2pxK2Tqw
wVSAw2QHiFqdLbwdVTGseXM56+VH0/b1dZcZU2lY+X0yqz/5qv/j0ujagcptJgGnypaR+rZzGQt2
a8v6B9sr/VVDmb7rwlnu1zmF3R3X9SsQSVr0racRVt6qr9FM1fWQyJ3fG/fJlvebpYGol63y3UgY
IDl+3Gdoi0GaB2HfDhQfeGMuxGN7RLMO739eG7+7DI4vHyQm1Kx4AB8vMylfg26glx0YNPJA4f5W
xrH9zOjit1fB9wIAHvoMpMh/vApPxDhF2bTsun7Ny74VZJ959dufb+U3q3yLvEZ/hiWEOu7klKon
ZrOcdQ75IXV4DZKLq5wZ+UMAiX0VrvU2II36T0rG7fn819GIhYMdBJoH8HMA7+Mz3u78b8VqEKpN
V1YHO9vbF8F4d7dmQVvAW6N5CfiIeB7Hhr0aQqSiGh5/+fMt//Jct6tjB4GB7+YKczp1WlfSLmoC
6SxBpkKc8/Quqc388OeL/GUW8OEmgfpt+iRAMJu45hSvboRv8TUqups4cZUFK+6aJg08OtewB2LQ
NPS5zh3bRcEor6UNm7MVI1bsMWtf9bP6kQeLfhGeYwxjqGZcisiE9qWZ/fgcRBZ72YL2eoHjHVm1
SPJE7B7uKK3XZSoYqqf70YeSs6jXOXmuJ2O7gjBPnWWDiiGNoKbbGcw42oIFkUlA+fLmp1m6DlTs
MLhUMu7vl3CyJW1l8swYX88ozVNIgXv673SKyBGFq9ub2ZrK4TU7CGRbuqNTYuD/l2JeLmlShrCb
3sdIfS3Cqf/hGiV+wH36OoSC8WKmiLaC5L/mOzD865th4QpF3ULTS8/2+UU4QfBRaBOu31c4Cl6A
Kyku2trSJ4XvfypQwTsFUVsCTiGe1FBkQgDfSqjdjXr8alKN3gGxFfhvgE1c0aHjZZtosCDTxuxJ
7dRaiCao941SqBJXoEYgWJqvYJQ5IDtDXpG1j8AjzhQ4Rsqsr42PHOJIKrVF0MCwuxRRh2xZO/MH
OL2abyrsISWewDSCnjAGbp0s51kyozLnALN6J6ZDoGh4nuqRHtKIsDPJY/hHwX+WAgpevrVcml0S
yugsFktzLrCJg//h+Qd06/B0pwls+W1mDnM0izOc0inUy94LFELrHVodBL+FecUTou9ALMzButTJ
TnvcnPOIeVVgLSjT9aObyUMza3eYPG/PZOpQYPP92qnxao7918jQdmvKvAKk0OhcEsxlYQUzX+kl
6soWhkk71sfn2rHlgiJ8e0cmrl7SWZ+HCVizYsYKEjVsf+arFjPoEnPXr72PvCTmXc5d8DYPvgYJ
NL7rmHqgCV3hmdOJQw7HubsEYqQDJ1FwGHl/2XJ244803kGsZc7hSfaCgBJO+bsO+yvkR34ZGyR9
N05f1N74LYZjxyFr8MT6BAFX/hCbKmhyW9i2diV4FUFXMPBIi0bG866TmwfTokAtDaYiXkXBAQWC
3hE88jjKzwkAxPN8BreOReu8T1q0W07fZy4GDR4ji4q14a2X0ZtutUEl0WfvoGanhWAMYW6BpOoG
HOKgUCDrqqwLgbQF64MiSwBWj6nvasnegDfDgNjN5jpoW7MbWbNcrNFMCgRV9pUZkVE3DO7aCNcX
tEHYRCyUOVc8vHSTPZ+i5Vl5Hkca1fgNURTgpizxLV3HewLj5qecc3MXIPD52czTeqBefwsXx/xu
HGJXdnYaEaonEYonzfcY1rQuTPGzY3GXNMvZyLrv9bzWBZKawT2qhaoMiWUJzPaJB9EVj5f+smZ4
aLn/YjpgbWngXns2uoqM2duaiXNf+cYUqFbyrAi6QD/qxXoQEMDT2WQWn1YUDe+wxzsDvfeymYRX
spx/8/kqvpJu+Y68P5jX2haKlp6cRzZdb9RC3sEDq8t+zEF2Dmnobh2KPph5ubDEqqJA+bC0tK7J
fknUW+02InPSnsGj8oWE7S3n8mvWtdN1AhNLZEopfKDbJujiQxCDu4xEQYoUoI1dmOZnzK8TcM7I
Llrcvb/2YPSt8Z4T+D4aRIHhc+rvFo9nZQC6HPYDUWZtjg1cQesj9YWd6Bul7mJO5/AibmAWDxz7
1UwE8UoRUG+BV8zF/FW2jcR83j3PeXozz8O4m2zeVZ6M6x3QzegtGTyF34Ggk85rn0ZFv8Gk8TMJ
ImrF0wMZPSrq/A0WSnxwdE9q3R6RHGzqUrHLCVndvp+tGPfeYqIa87GU/MhAa+0V2AAumQ95YpAL
gjHTtFaGB1O9X7RuHzpQlFDhLvCQr/qB8zer5vy1Rp5hvPeVN+6s0fY4w8Tz30008aj0CSFwUOgn
2EtManYvrsvbN9KtXlMq5jSKqrGph30zx1s4tR5eYXmM4NhlTOL3EeH0d53ogXzagfhLtabZ8O+0
J+x1jkQCSTDPNC5MVzFVnke5wpGbwtHddMvwhiUX3GriyTsvbgR2bFgbxXskgHV3nM8ccSvNBCYA
yG0UYnR4t110yti4dGsrVJFl8PCuyFyzmyZasgdP6BVBXSow4rBAv/7aEgukOZ2T9RWQ+dLg0Im7
9b71wnreeZPcFFqQcWRVHtkpBc3Sys1SillVwBwcptlILuDv9ZBOcKs2JCBg9o7YzKJaD7dZROGt
3fMhfoIwv5cFCTS7y6I6xIkSG4WHSRDpVTR9kF8R1kI/kwTLIgtY1vtDqWoPwVuThtVNAa888xAm
PB2qrpcR+P9Bihh09F0DmgivrYcK/mPDdRdQA+PZRAIj1UG46AuMdC0wmtAmSzl4HaV7IUZIFexI
2VcEDQVwdJ9NziqYn28uVQHsjYq6GQK6h/HG4C7zFIa6gBh1fY5U1higmMdSmL/P0ZKUoNTmDhaz
cw/DqWCT5ANIFA6Ksbr5Hqejaau+xtC6tMZx+O6TuPsBpTK2d9gij1Ugll4UWd+PKA5awNZnwTR4
y056Vgw4tk3kCk2bITnH3+ZldixILrsBJtG7GUyh4CZZycCu0lhmNSzsohEoWJ+ZcezK0VtkDeNd
ylll1OJMRZqgO1ATmPVLnhliqxwd6VeiOGQ3dYsBza5LuwjkqSmS1dL74VLOFHhQCXpoFO70sMxP
cvSwJfO0Xh6tgclV1eI0EMUUW2TQp1gH91PQej1M1kFZKhbWal2KmLEQIKLyd0KuQYMH2HhLCURL
YkOHa4hfuCFrBFYXk4/gButvCMMk94m/Lt/wRzZzyVrK3mc0a68TpFavAYiNd1jycioN6eL53AXp
wiuvoebWhdMYgH872KH0Z4lcNIGR8HMzAY8pDM0lK4xNDcBGH1YlJdXrSvEyEn3ZQQKI18WUfVdd
jM2N1LPG0Ri2tsUAzJdgpxATP3RNKpOiJxwFVGcAme2xhadJFYuGfiUkg8lzDM0lNCEcUrWssfSV
KAOW7gJ1CQozf+kcviFFviC6Dw8C9gOL2fX+ZDKQQcBGKUjD4U7tx5rdpj6MsZeGBIheRWl9Baa2
CHGe2ZqXk9UteJxZrnRB4LV3LXPPxXthNTQ0faOyFxuOyMnDt6KmQqfM3PKGWVmAJs/iM3BHEbkT
1TPIcvDQyTHQgorn0k/g/HpB2znCCb8mLaSHGcc4ls3eckBhkr3GkcR8TPIg2fs+JJY4p8cQ2jsw
F74Mjnpmb5AqxM4cgrWwgc0AoAOdrEkxKpd+h6SI7RYi3XS5rJzcWOfVX9e8D5KLHKuj2/l4YRaH
PLRCFwvm6StG7c2MZmET11UO69Cej77MEW64Sqt3MHdzt4sNlCpbx+r7KdWwHdSegX2oAUGZFQgD
XofSyV56e4KMqhXOPR1CuDBADgoh0DZW2oe/ZaHyLnoMY9O0O5eG6m61/trd+vDOnc4YTCNuILeN
shLuZ+Cnw7nd8wpv3ERJIetGRG1gsnHM4y469jYEz9HwKeuqNluYKOA1a2+Tycm33DYdssibZOoL
z+n1Hl0G/QZKtUDatInD2yiqwaX2V795S7BEDsMKQiPMrOmEZEdYtcJgJVdyLMGvBnnM1Zk/lT7I
EV9SnqYNPsYtEmtBryUvJ896tPD61r6BHUXABACFLq5SEagqxygbeZFkyR9GvoZhKZIpwHEEfu+V
BRn7HnT79l1ERDwah8alrLNRvdYR8Q4Dy8CzGzx4mZfLGBtdStzZM1naNShTTaep8lUvnlzQ6XZn
oEbsYBqAnwHnbZvmqIrmOD7zla7fg2mJfgBzhw9HGBJzpzNOfuQxmXt0fNAkVfAjsWcZb3ByjiKM
X7yhASNiCufm64CdH34d3mT4TsotI30Ej4FfDb5MXta5EQ+ACTtZ9FDvoE9wIEgVCWSH0Ial+WqL
1Pk4mtKxixGp7KNy7F2NfcyGSDE5Q7YMe+rRNNiq7RbRQGDK0lvI2+m99NoJ50DME1mOowcuu2BQ
exXGn8cI4HGUrgcGYOY1bNSyb6zX4QvAgL0gmD7bYki79kkjugWlVcJ6vcMewnt8I6E/HJA6YBLI
kUUmSrZmui9XgfFRgckKZCuutcegI01awGGcP1jsY1hYWy+Dyf4xqK190KDAIa0+G4Y7q3OLegMH
a1og8E6jLkrQNlVd1/dvrUHobsnh2jNXEmzmL0wl2W1IaRSWMoUPa5GNremKLrebQT+SCe8DyVJV
sGXRUZHHHK4tfVPDT4UtrXsTBnlsuLeVfQV3B73Mkmqc6ISA51EQA5jqbMzhWnRMhj5CtU9bUB79
ZCkaSszlkM59fGm9bLphGFY8yGWEMwrUb4gJgcvW3JY9pIn1fjBpLErw3fhUNiCQP+K4iGTJsgbs
YrIBt/susXrBdWdVpF5a14UfCPq6LFb1xQgSTPYVjVGnqjqDCv1J1WEwHuJONRep9etnE0CaV0It
0yxliwPS7TCt1I+CxkiQnWeqIbfP5iizeDvjancZNa5Qq2cxgoBLhdprP6iRywMm7yVsEu09om9Y
tktRQMxFPWjNq2DSBksaRdxZCKki2XXcTc9hCqX63sFsKr8WVq2QVBCwCYuBwLcbTW4aXCt4e8ZV
s7ZgHA/Ib+j3If7FGbJgo3A/Bsv0KCksV4ups+0PpA7jILQDYH+Aa+0aFwnqOQCZRM7NLldR/6Nl
EzaQgE1NslUv9KJtBi1uoXxUc8FGeGpVf541nbB+ME9D+R6mEewyEZcLcPsEXoGtywIZZqN3KorH
I9DPfCi6uIMZdIpslT3IF/5RxIN/RSMnSl9ouZsHMU9lMBp8Ln0OscgEP8SDFAQR1XEwMlvgSfjh
jpLF/067bPnrN/9/4OV/4OH/AXiRw4+xe/27QQb++79Qlyj5F+QIYAMhbAHMDdDu/xN1Cf8F1DTG
vgxqN0CWLdflP+wxgLpsroQAKJAXEfv+pqr8L9QFTQRkc8CbsVQhNf0nqIvvefij/j62BXUB4e2g
6SF9DKAiwKGPY1uZKO1gKEWBpI4dBmeirdBOmp1Y27TEnBVS+CkEQtKl+imEe89ZMCQvAJIq2rHr
ljAI5NIvOHYPjRNfQ5dcqBYxhdxVDCneWoYIAprOre0iDCSWaL9EdSGbcfjCiGovoSo8MIXMryGv
y1DCZ9LPu/4FzB2NKZ3agyF+D+1UXQVjGFwAh7n2luYVjo1ARiTOCLi9FW2MIQ3SSt5AaRNFhIKw
JNvhHLbD45SZ844isXyd1RfiugZsX2sP0PoEd630QRxf1wetY6iUG3rdRWP2kNBhvrd0paU3gcK5
GOWDtQB1NDqlnaoJv535o6qRjQjLphAn/H3AgLUDWceeNS9gTddo6lQ3HDSjHGZraKBGmeRPyhO3
DUTe+3xgNwLc63OQLMR+XcL+TRlvj1g6eoCZ2Fq0w6xKf6xRNoDSYKl7noARlX6Iwec6LFcmwAE6
+2pPfZbv+87qsyWrKUrQZr6ULEfyX/ak4AoKq3iNSQR9gtuiPAfc6t8Hak52edjkhZnQWDjyoOpn
btzGLMfRa2gHTmSeVtDQH/SafhVE/UACn4GKOA/gFhVHIA6PFeJSCrgFn8U2/DYOOFr9dn2pUwF2
fd/DekgIWYzx/Bh0I2oHUER4sXD5BFLZWMSkz4ss1d43koRgKSjvKc8weWtvHHzpEqa+jQKnWoIi
14c8TibNVaKVKCMFO43/xd55LMeNbGn4XWaPDnizRfli0YosktogREmE94mEefr5wL6GLDFY0bOe
nW6or7IApDn5n9+EnKJ+gs+sGNVmYfZx7U9czI8U295VCyIB+6n6DiDZv5gYpmwLJYMO5twpwoum
hZVMN3mCLW2JEdeMJEW+NsCz5+A46Nz8lmgWeY+O5YspcA5EJTc+odHlKiyUGy1IfhdetknHgSom
t/dGyY3a5Vrk1016FajZQu8L6om0e0nUY9kkx8ZNC5DjTr5EGEH5QZwKf2h6G7pHH1zrs+d3ruYK
Oua+3TpDJI8SeH2P8cC4qpmSa6zC76reVRa1S5idgfXEMuFYp3mQWovO7oPfccaMiYPhATtEYxUn
jXFlAMYv6F7QqssUe+kWkw7voolWlRmMd/C3QNrVnGoLfE9bkIVp+jp49YVXD/VPSor0Umr6ypxi
xJkwqWWww2TPw4jDjlmk2cOE0daC/WuRCXMT4el4Ow1dhRO+OyyQCGYPjkyxKsBIYJ1pSQIB1GWi
YDZWGGHOxb67k42Lp04YFkQ51vmtpY8vHgn0lzjq5Hsw3GKpakm8UipRVwsrQ8G6buwps/2x6zPo
xE59GVtoWfNAbx+62ERiGerRHvu14jGFM35DYBNl50ijY91j++TPHjc/gaby7Rhhgb4geSa7HEo5
3bJjJstYE3G3oBZNHjTUsddpUTtymb+VuPnUwekrXXu44249XIvC7i+y3inunLf6mAgJauXUqxvE
m9xXFl1gRw2ylm7ayEm3VqBB/YNXzAl/LREJ3yn9431XUWFgHliwkLpwAu8omlxnZTbGjxhLh8cG
epmx1kY8hlqCkVfamHAvw0d0qysps950h3zX2oMnuaGp3kob2gj70FmK5DqaL1VVOZDwM9q+AUV0
ESexdZm4dX8zgGr8bA1nWJCs3O0mKxYvSQ1JJy1E0K/HrsCMomQRQ6VPX8zO0RZo0KYrbVCgTdsh
/qF+haT2sjHyaD2RiDuCVtnyiG9veGithjcZTkG6dMwJmX4+mWutKtFEFf00LQ2j0S6aDqhN8rw7
6KLDrTEN9t1Qq82FGVn979oDk/I9ByhhbDDkU71ifHDiStn1b3crR5SsKhejBUCG4tfYRvVWpVtx
aAyVqlfr9YWpADUoUVJfFJriLHO24ivdUtynMIiyFRyrHrf5IoQI3Ftc7BBBkaWb5cEPrNJG6FQo
974nPTW+rodiizqnvQV569eRJbMN3C1WOmzxBX27ak0EWfaAOZqy6iat29kYouynKg3WKecq4N3b
DXPUuB5gUGT9zr1EO3RRWnwXb3fSXIvjZZ5Z9YNCzb+g6Qe8Dp7HP46ALSpGX60K+yCAJy+DVgEn
z73RYpcudHc3QnRaeEDwfqR37caKxLSJuCACvcfWgu4OPR9Q2WjZgWitynJqD2UKEEJ4un2hkuT6
6EZgmKGlprdxEP4QQaSt4U1Wvpa5XNgG8j2GLjGXbaVoq0GUzlMN+PgyKugsQ4PYIqPT9QvyHPjX
gT1TH7vPat3ZVrWLtC5k7ZOkta1Vq1q3OIPcKGHnrsF6+iur7h8suOLk01sYWToBIj0bghwlkbMU
Sd9vBscUyzJnt8sqWR/SjqZJkGrOEisSZ4trH5ex3FW2bjSnlKWl8X2cMBwKw6leK4Zw14YSPNZu
OL7iSZcfOj2vIMl6t8qQywdLwY+2bVtE5/1KK8VzoHBsIxqEPJatA1kMO5DiHc6B38LYWAGVResA
vMa33ZemEMg3UXYEzjLVipdycPYDbu5+DDpiilYH09WWVeWUCy9P2iXk/cLPaz3zlQYrYpDRDYa0
T6E0Br+0ZUCYSLlwre6pHctlYA7d0uvmPmOlZ79lO6V3hR4kRzGMpd9xG3sKbIcXphTX+WgrG+JX
jMt07FVIEWb86A7SuxsTYflQtqxVafcoo+JoNthL1D01xJ0JlDXLnIzYMjb2UKw0R5FgB851bkbr
vHEX9JtV1AExRjaYGmS2cmfnTeAPtXkXKebzqCriyaLVnXOPOFi0R7fQUbZVtzUCfela7doUYbfL
UKZXZH4uirHP1qivfRekfSfr8FWp82XERWtRF07qkyZj+EUUiGXeIqA1k60pJFQBm/5Sadb1wq6t
eOXm9T2UhwqptEMRkQarFHNBLGZcvx7r3y7rFs7G3ZB/65x+i0PVsxcXKxqWV6qk6zwQ9+rQBslr
a9N5v4ZyvGsa8mHozXCjY9NfSjXlIMeb262uOoquLnZzmtnypuUkTROZwfdrfc7WjajtFeZtw8ru
EPjGkFIv4ixfp+rYsXa9B2AzMA9nfFVb8BdpI3+opTks9QwfXJOgkSXCsGfiZTautFcFVfQeIG2J
Hvy1DnX+sv9GFhp3cEev6ivT0NcoKl4He3zoVGtaIkmeqI3AksNwA07eHmwrx9kAjdyikG23RSLd
cIXVScmNoWBw9ilPKnLzjRnSMe5aWAnEnJFKtpw8LIrMMJ22ijpZd27sXGDP0C9aM7gt9QwcRhiq
uhF4WfqdKW/xeSyvQ8st9haJlH5RxSWOBeZF3YBe5xEbuhuBLfRLfXS1cqXV2f2klDQYAnITRx22
VGl3FG9ReMgwNeqBPTeeGr+KIeW2rkt7RyMdqDujC+f0BZYrg4YSsbCnx9AbwPRowFxW4DAd5Er7
O0qPC09J3K3wQufCkoSoQZRQykfCxmhJD3m/A++HUWHKadvTt9uVDWncTVMoC+Zu8KAGWrmQ8IOv
uygSi8RNy32jj9HS0wdQhVgqaEUMhT5taRLiLUq20+jaUUt1a2dCv9E83O8Mx8Mbsuvqu6CwoieT
422tC3W6oJGFCw4a7PxAbCdnWjGM94Gb1aSqypCuhYdABCR/Ak90CPU0ApNCeoivzF66+3ZMzYXZ
UIy22gjbwHYS+bsv3G6TdDBHgnq6qaeaviWojHZVegLopKqSPX0m7aI0gmBR1SQSiV7VH7F9Sg96
Zic3WFOUS60Q4qqqrGolFKSlEDWTWwdFoo8YVXliC3C/d2lqXQwjFb3nmN2FK3g9vW5g6DamPwKD
EtjOlWJrOrWyDes+9S3xKw8L2BFBt+gq7YiVzCaJ4pWjb8Ypfixje+9OrwG0Kqh5r7oa976oavIE
9GrldPmhoWukJ+FloLMRpwMYURls8CVElOnei1z+ptpud6UWab5j9s+NGcRogsV1lN6M2rRFykuO
ezlu8npmyxljmiybIJGbpkedHLiTuws8Gmttw7kqewB+u8PITZsk0q36BiKfIKjKm1DtNWG/ndka
T2UW0/bNSV0ljBQeyGDdNHEcMT4ojKpGFONRqdzLIEsCDgY7/KXGabXCamJC9ifLkio8rbjBwIc3
4im7jbvIvo4VeW/BhkA2oxia6Te6UT93ugmsm+OOssDFr36hg9OuvELNIby09VOrYMvmG2VQbKp2
iDeY4jUrAvb633qucH8uqoB5MPbtAQ7K6KeVFVwqVTKskzQsjxUZjwe9Lh9SNRHfALGwyNJA9/0i
HFA70x+gY1K6+w7/KgTItpHY/hR4XMwxbRyBHeEqgV+a6o+47VSNvdoQm1qr3GXuquXarnv3dSCG
gjYgpgk8lh0TK5m3m2ZuKFpVmhC7kjWHIgaCGqyq20R5X+wcEZVHhfutryWl822oAgE8KOU2lUJu
BCZi6yQOgi3Ggc6LMorwIizU5k7HR5RGDQl0AKVRs5dWnm3smYCjzVScdCbl1L39ZEh946r0DzDo
bZ2lBVA/0x/cVe0l/ZMs7RIAuJxAzWbij9HMJKBeg6yRzsyg6Y0kBIprXEUzcwim5MjOnMrHlp1i
rTQwjHDsD9bBG+2IhGAJnApwqQiKyayK3UNJ/cWNva+ahRNljx0pKPMK1Z4VdyY3lTPPiWwrKE/N
3/SnmQmVc8Ttx5kdFbm5+guRcK75qui8vT7zqPLJglIFkqxcyZlnBfnUHFcQs4J9PmSX9uhUv3WI
WebM0Joai9z0N9bWzN+KZyYX3ZBkNbzRu6askct45nwVeqPc09tJXtG/w8l2wmlTBC6mdmXOYaCI
7LYgdvZCV9t41c28suSNYta90c2imXnG54aEhqa03Xhv1DRvZqnlb4Q1lw7yrf1GY4NWvwI5gtqW
9y5408x3S2fmWzkIa4thNNzBN2Jc+UaS40WJ75Fe/U7VTr+pZ0KdaXr1JYoAOmMz3S55Y95hVRAz
EaDjEcMwLr1x/KGH07O0ghs6SGyWSnkhMgLj8+5f8fX/D3r+D4FJX8Ge92URfgA93/77v2FPRXOM
vxxEgg6cUPBNXMb+jXvyVx7McVK4Zu98+Lwzp/w/vsDWX/N/7aLrhXBuodj8D/Kp6OZfbD0W7G3o
2wDjaK7+AeH8RKlqIScEY9fQVRmo43BdO8HXnTn2hW6V9UASlHfAXKPdeUmuLAsInXdWNsitnqrF
vRmT9OOXcJm2Jn2D3dgQ8FCrsll2grYjdpdwrt69xk9Y6rNk5r8kU36Zjc2Hjs5xpt2jwDphIucD
KyCMFfEQqFGzDIQkodautRuWb7qmKXnOJOsjd/Zf4/E5UHoBKDuncT+RpNyYSG5/IFuwW2U9jB+u
LZr/9VOdGB79PYwGOwzPTFi6XOM+Is2QzuAR0Cd7qJw0XYEnYv7VRK6yCSKvv3O7yV1EJMMdcqR3
S+G0Ehy36W6+/hUfWcr8CBd+AXpxGuyIF5ieH39EnCZmG9ClPxZFP27BvsPnEaLE0sVB81ExK21Z
lEFwy2Gp3lJiGOe6OrOO4cO3dUmscLjEgvkjlT+1uKCj3E4ausUjzL1+EZT4cAIvuTcG9flVaYE6
wabVL4y6Ha6SwXzq2L7PfIg/PjcXC9A5C889ly7fqUdOIWjrt1kojg09Q26o9LdF49hnRplf5MmD
YvKmY9XIOsNF7+RFD7iw1NSy4ljDft3p88mvRp21aRJMzr7+pidMt/mjQtqfqTU8DLZlLtvWe+r5
VMleK81xPI5ayzUCxGLt2Jb2TU1dby91C5i3rCL88ITyZPfY+WaFIraxUsSPQRhgmhfjE3cmrHOe
zR+fH78jRMKoHEHu9bm78/43mU5e00lo+qNtKN87VKyrJii2yWDdDpmC5XhlLL5+C3++cOh+nsV3
JXkZ1tfJ8tJdJFZ2lY3HckjEqiP2ggtV79BNiJ0zs/iPoZA84ruAM/us/4Nu//HZRG2NrZWV8pjR
cfTz2HS4SMpoNZjtOU+Yj0oYPi1DwQB0CbAGmEaF9HGooiKmHYZ4d+yUIl8Pjqfsgw4uQdBY1l05
2iroRUPrvMyN1T98n/PIePjZs60983j+Ze/0DInoospMm+GYk7Ww1USnLO22zNYmsQ5nhvpjw2co
RMQIKAleQUd58j6HMCpiCD3DMTCDg9OmTxodXHpaAPD4Zr18/Vx/TEwG4/y0WScctbzUj88Fn8XJ
pAy6I1mgHuZQjlOAbjgt/uR5dZhiJb/oCvecicUno0L9Ie2UvZcz5jQIsZkm0BonUo9TmgcvaV/8
NOIm3hixrmyhH2AGNSrG69dP+sdGR4Fh8QFxfeBhjdPcK36FKSENqEcZhhI6EA21iTW8/cejID6n
IMGcw3Ec70S5VsgeJ1ERTEe7jbxVZLXCJwErWH89yokz99tC4L1Z6PPw0uMVnuxxwVgasrKkfUwq
9xJxMEIHdaGK6iaLu4NEeGU8C6ACL9lG2XFQw1WijttBjCD2lA/D8euf88kOMFcKKFCpx5CJnywO
fHUqhbuBfXSB6tsYU6YSeGsq/i9PjWqRo5KMCUjMJ089pk4/yVHYR+7aUDJxbDEu4kv3W2+ujFte
gr6rfxJVEP7CrDw456n/2UO+H/xkpZSaM/tItfax8C7N7uA4V2F0xon3zyEIx8GuDqEfkQ9vmsz3
m4xEQKtmSiIejUHNNphY5Gvc26SfkNDzj+cpk5SFT12JaQV/+rjulR7qS5R23pG7cb+izTcAEWID
9vXEmK8IH889JME6/rnzzKCCP3U/0bCSi11H9Y6uK0sYZ1kpfiP6LoJFkDh44wR0ZQEny6ne91mW
bypo5q/c8FXwOnqxzgJii/msdlij+/D1o3SJeqT4hRlXBTFOaBO+RmZUhwuM0GKxiaCyBz4wGJ5p
riHGC7OqJWExWL0AvIklbozgXX2ngNiFcc1caU0RqL5BNNirW8b5uY3uz02H58es1+bKjlvJqQyO
KIM6nIzeORZtVq6qnBDfpmr7MyfGH2Usb5m9m3sCvA0TMfjHj1mQNEkrofWOY8DemQZaAUuf9oy+
1724R5BijuLQ9ep0kwRpWq+gGJ7T0tp/fGh8DxGIQj0ApcL/++NPmBTXAYlSwiOEZm83DF27hO6d
bpW+LFYp4tEze8GfLxYBMo4zxFsg0LROFX6lOdWQFUV6VBtM353JVEEgoVV/PX//fLGMwj+PalJF
KPxGl3l36uuAwkOit9gmc1KHfmhA2EhIQd+mvbRuilA2gFBFsDPqQZ/1ftWZDeHT8edrKeJkrsBv
x8C78RuSOhBXFOkRwlB8VQn5rEDSvohLihwAV2/ZDwMWjkapPJFnGJ5ZvSfuAvMpw+OjOYYrwOju
adbEkME1iCI7OWaRSSoZrDvVbi6cUK3BjEZs96OQ1uMYJIfOoG6w6ynb1tihndFpf/KtsQ7D6gYo
GGqSebLz6sjULJgn6VFz3GkzxNAx9a5sN19/609HwcBNo8ZhvzqNyuqn0KthQKfHshb5qs2GYU9r
QT/jF/TpKOy3aIvRy1unJi5Zj+WH5abp0RaK5vd9VC2TnN7H189yksD19uWo5TRYHioKjz/DKAKI
pFKqyXFUUhf9UdleIvDS/DZsYYrE+Q29t173vdH0Hsu+JoI79/IHG2n3T9VrYbcGwbAyiuDVcQb5
6qh0//0BAnLlK9izvGqpom/MwYA2Y4lmVhan1veWduwikBrh4V8/zSergIeBqDE/zXxd/7i36EPo
uchqEohldbbpHNb6EAC2tIpGw2DUzYUSlC/4nN1Wcjxn463Ns+vD1e0tqxUBPIUjX+306kafIYsx
QE2ORdZYK95d4gulQrKpamKdVhqSMmNwtn3dqWvkHNZVKeHVDIE645lB9H9YC8QPeFgB2fgMn74L
G+TH6/MiOXqZ6uxaNS7XpIgWZ9bCn7s5xwm1wds4QGxz/f5u35FIdxrsNuPj5PbpIoCmvI69MN+h
V5x2E/LAM+N98pKd+dwAbTJUkzV+UjbjKdEwXZv26PXyuUKWQ69Zt/xes8cdnDj7SRPySZptiByN
HA+tQ0AwqLK9MJoyPXOa/gFNgcOoVGCUmS6gJRLvj0+PT5WTJWMhjiG91Zr4EdHuuSjlNITaaMOs
bx95cQWtexNtWhWFxyiu1TOT/g9Ecv4VnOWzeJ67Ekv546+oYSDkqeGIGTJwF11WC/jTakiGSdnR
iEbXkRehsiESvFiPVpq9iM6gn6jo0NLIRxvF3Wg13hnAzDEY9d1q4CyY8ZXZ2QeAhXpj/vt3M0Mr
e7fI3UA+OZz2h7Crkie7bTHxCXAE0P0GiZ6kq9ZqhT/2o3UZ0t98Qr2B/w1CPfInx8zIruhEBt8j
TaB8tJzMQrAZGS19ONmiorQzu8IZWGr3OdJMqJZjVF4jg8lKnxJcfUL025HJLfrivvZKKN6KYWU3
bd9qt8BteQJ+g5BEbysIFYZVq8qCbMn6exhn0U+63GhM8pJo1npqZ6oo17SZVDMlAuVMUN/JXim+
FxjGHkfXGyzf6kpseE2iK5PZojD6oatIAdGCph5dCru4bMom/ClzgzYje1j5YkxjeU9j0vglHMUw
/CTN9RdDunGz0O3BfNG8sL41JxVpc4VBNf3WSqWYnZhLh1gYCEc87CzgR1GcG1Y3Sb/2vOYeuRm9
tzypPIiLEQYHizKqkme1+LeB6P+3MGhhvDt45uTED8mG/o8izH78+t1G77nb8//n7y6Gp/+FyRHb
ATwCfDSAgv7dxHDdv0gNh0TC0YNhETfy//QwdBjfOiUkUBz2TNzu2Ez+Rd7Wtb/I1CUZVMXthsxo
qst/0MH4uGXTAMFRnX8fqogGbRuM8ePCzEN9RMTuxZhpluYa9mqyCSPDWdhTkW1CIzXX797Nzd9L
/r15zrwJ/ncj4MoIHkbdTakxAyq0Cz6OVxgajdGiCLfIqIaFqbXBvSmjfDdOMrkc3UiFYJAFZzbF
jxfkvweFOc9uiJcmEeYnu4/eun0nSzPcAjoqhzbD51crbMNX+OOZ5/tYdLwNBRGePQsXpNls5gTT
KCQGApWtx9uxy5ODN5nKEqknoXTcatYNuKsf05XYvP0pctX+4evXezK8y0NS82KqiZ3NXHvPdeS7
fdbClaDPLLfZpgJ2S5/lxlpgJXxDoghqrbpsJh8ShnmFbqN+wQ/gXDX8FpL47vvyA7i3cvXgTcw4
wWnu5HzBAVrV6m3QzR85HfSHrlXi76mMYWuN2CLQd47Mi4rgr5CkwU1NpDAS50GHFyxFq31z7G7Y
zL68T/1oZOHy6xd0Mt/ffh8GoMRVcONEyHNSMcSlRWJqptbb2o0QbeaFXLb4MG7x4BtWYmZofz3e
yWWIygToF8CN6wGVASfzyYRXiIiBFdK1W1xDVBi36Esp4Ec2ixWtd7hwZZ3cJU26xCeFkGpXFwHS
T2c8DGWaijM1ylsN8v7zAKWAR887DjZZ2pyK+mF+0Lgum1mevkU8ZkLhbEKv9KWjt/sawIeDr4mS
g6zwXIi76pdNWuqm7e2Je81owmkP3OgO6x/1O7T4JvZJNQwheHJuHkPRVTv89xAnh+jn4CEJDeJX
77LgSvaXQ17Uyi6P3B7aKzRY2JFlcOlo+Vkn/PkLnj7iXGTwled1eLoCgYI0Ul7jHPZN72r+VNSA
G0JUw0PW2CnpxdVwLL0axhKJcd6VmlXpuoZkdWg6bLKgEYhdmQfti8T58GZC+fYtszr1++CNNmKL
JPuWpFr17JYWjHZs5X8ZWiYW5ST0H92kYDMyQAxWF7UujaOJlgCyUDG1l30u5aoOvezb1/Pr48UQ
8HQGTcgt5JIPjkOR9fGDKhJAmtt2tp1mKwm7Qybajpay+HqU01XDKMCmnDj02jEuOrW1clFidgNf
YQvPLHxSZvIv1e1ONpP1200hFX093Ml+PT8USjtsltnIkAGcWrI7A7LFqWE4Iy/DS1yg9vywAd7e
IM9sByfH0d8jsU3SJseuzDltMGKNWYTYXmdblJ3hZQa37iGx1ezbpNTtvjPi7FuuRfHd1493uknP
jzc7aplsQ2xB+vz37zZpLk6emoki3woori/QlF1IdylFqY93kmb4TmQbx9EbqudUzOzJxlLOfdDP
3jC3Ay5IKAQxvJo/+LufoPQzD1CdaWWlo0DfIYV00XYFQnkMVIPLr5/3k9nDl5yjGJAyI0I8GUwa
CbYEadhsCUnICCDt2Wnj3tmUVBtgu0L8/Hq8U9Xj/FVJCNNxRkPmxgs+WRQliehx7eXlVq1rkipN
xC5iFTklCBAUDZkvJiWdbjQH6UikJEEInuzGB+RNMD9lFLvJjqBF77II4vaFPmH3kuuVNP2oD4x1
H9vKITBF9fz1j/70i9jQVmhCs9JOT24EcalNBGK1RWBmQVekMgmcrLjwsES5/3qozyY9sJxHG0ib
4ZF5T3n38Qs3rtuaR6IcaoJLTW+1y64d+r2i1+4ei+jiIjKkvf160E+eDyc0ymC6k29dyo+DTj35
JHoB2XPAvWbtABJdwjS0twVe1GfAsk/WF16y3DUZjAaTefr5o3GObK3KbSD6qFjndpIccjLOVnji
tred0MadbgiBKLErrUPv5uGZCf/ZszI6913PmDHBk3qzUycCSHHz2uYmfbMc56GDNlbedReX3hlg
Z36Wk9POQHsJ2Qnu4Hyqf3ytFOj2vFnmW5Mzaz/g4b9v7Ymz2VUn4xhiO5QsXSQbe6U++0k/ec+o
SvGMB+2l1DVP5lHtptlk9Xa1BcaQGwMu7V1UI3JAzIm5ZDKN7F1xrw/krBBlhU4ypNr6elZ9NpUJ
CqCnifCUjtTJp55aMAXpWtXWjFRMW+Cs73o6Myv4rrd5qGiWn+nZuZruk8/LjmnRsIVKQObkSREF
6G6odcvmGSamdxXghAabGCMZhP52kKy/fsL5JZ58YNwkdZpdMNYcbmkfP3DFDcnFiRH9C7XaVZw3
D7I9W6V+MghtJuYq9SqWpvpJVZyjGLOmPGJHCPHG8LVK8QhgCiGJfv0wn7w52iKIkpmxPNXpm8sg
5iIjxxx1wPTmmMZoZ2YcY1jI1CiqM3Pjk6UBTeotH8fjHn16FWlK+NnDIJotFbq+ySMv1peeSkU7
waW/wGtAuQk6UjgRENg/vn7Oz94n6bke5CWE1+wAHz+aknBCiaEgLTK1lWUjzRcl4dT7epBP5j7G
7nD76PE4f57hnqLWzqA6+bZWLKbhRNEwQcXeh6KP121KFDleEuG54uWTw5y1jrUpT8ZRdXqBmswI
8wnS6LaKKMxjgT7txkXqc+8aZbJN7PzcCp+Bk9MFQMQh8eVQI2iXnS6AELfVPJvscpuQqWpvcVYK
aj+JleiVxeA8sDF4GOd4Xv8wVW5w4xW9R8plXOIzF1pJ/VqZWvatpx1nLJtidDboQclyGvvoxTJB
6NepJXpjQVmAwMStPWNl4MS3JQa1vadwqR6//mifrAB8dyEOzmcv+M3JhkXPrBVmgT2fXuHU4VfZ
HGGGUfEjCix5/Y/HmjdGDgYCbjzunh9noUMyFYKmlOLWVkIcd/ppPTUK1OoZi/jnQ0GFZH+Ckknl
fnIMjcjci1EfyRudEY9WRRiqBq6yNME/t18P9cZB+7gjwv/X5/Y4vrR0V09eYR4TjqIOAYtroKXo
C9vA3EOzq43WZOp3QlPw7DAbq5yuRUb6Aa0e1/6FcU32rVX6Il1kzLObkTDxg3Cq/MGcBpwK+CS4
WJaEKH79a/X5MDj5texBVNrAdWx69slHoIfewvUCEEGsEF5UvVH9yDCjO1TtEOEPE8fhSwdD915Y
dYhkRQuURdnoyCmdqMa20QwXkaaK26YUKPkd7iJl1sklhqXt3o6lewuwPmzQwaBjDOz8oif14Mym
zYXr41YKXkApBd2VbNVZSKmd3v+StpFpqmcVLpOKtdD7pnsO6LnmIOAFxmlmU6O6kK2dv/TUA7zy
NMSwaZzqnuSeSeYe5CGc9xduZdTxKsF4dVg0rhdB1iUU4hi50Cj93tRLb1GWtpNvYocIs3KcKFwG
k57q1kPIHKyFmSgudghJOK7sMW1+RKZbxat0BuJ9Lm6YGJkIhk3fLS/SVHFu1TQq9jUyu8vRHNBI
yqaOFpYV6tdJSNW0GFunnhYNJq/9pu5F+WJFGelCZWDHS+GgIXJH3HS6KXH2gZc6DxqiwtmKDsMA
s/RWSj1sA11rV0OtYYiMQCD7RmKD8sutAoOpmWTyt9NOd8SZvKpaqS8x5JpW0aChd0u9boEdIYZY
eGr+wD1O2VmJavoEUDlXma5MPL+s7vHc+uUFTnxpVB6eiMRt5j48J/Mhon2BLjuL7J3utfKydpWp
22TarFEqkuw6jOoMmffI5+iLQLmvyzF+GnV82TBdwHs8sgbl1aLfsSLszpS+itezOFhx5t3HtRFc
F2gHma9mgQ+v2+COVBHJtBZVa03E0iPnTTryy/zAkeISpTcsQLsL5A+vNlJ1LZFRLIaq/97iPvrC
RCgx1rPy8blBT7xrkxq3Rm4h6aYLDNTIbmNbq6Jvkzuq5gzbjkw+s3fmP7VBDDswNgMbhaw6eiE0
9pFgp0u7IJ0Cx6q04hv10Y/cDL61jjx6eZb3fmFOnrnWTbckbh2Dj+uWBrqfDJlHwM84ddLH0Quv
qyzOynWkYqk2oDGGe0ZT2C3V8ga+RHuIOcEfYzslA6EJ4r2L/nCnGIW6LgjCuBy9HPOpohTus20q
zW4iJ3uRKjZs/p4+V2UjtsuVaI8N6K+kkdY6EIOxzdFFoW51v5lD+cMRIt+Ss6V8EzJt7q3EMbbt
xCW000sCkcpmzmXpVDI4Q9WIVq1my9pvav2FK0t7S9ZF7Y/STPdAefourO3ZeEBTVhM32YMaEJmX
J/cTOXbLDnuPPXgtJmY2KT7IE/TJx++vX5XY3K/iNphoDKUDlpOJ7cXRukG7ug602kYJmbhQWCLg
bD9ERdCthDpUNdL6jBuUO6oiWOCIly04xDaaUNyXoY5TrjomIuUCdW46BEiziwgP4MnFNnLKwkM3
oQ12nEheRmhrybiIM7kMZzNTRK8jvpeYw13AdCNMOcZbT5OW+132CZs1ykVsyTq8TZjj2i5vktmW
SBrKEX+nSww3pscGweFmGGLtd4yK75XU6/BBUe3yZapvAyyrOOfZOTea1xEhW5nJ9TAF1QFXsgi3
2ZwwGBpuqK4tu+Z/Oz06W/TBGzfuqyvH09SXqomHLQFgw76fFPUOY6fwe6cp+kpm6NHGapj2kKjJ
dm8sjsG+0uRdLaT+2+5y/A9BXzkfB7G2Cv2xVQ1QcqWA3o51ipgQFUbqeJGiTaTlGVa8rhI32IVd
1c5D0Cvdo5lyzQvxOZUrDGphM1M+Syia+vjTdYYCpdhANUMoW50hE0M1TO8Pp2kcCYzr0XLZsi3a
o7dF4E2P2C5rW6sY9OXgdLK6IYkDB9muHpQXLRnRB6p6hM5K5scqityLQU2LRd0w15YoYXGHM3Ar
Xqg99m0LWaTQ6Io4WQWDEm9Nipm95QXtvWJFdOVrKGAWk1ivbqzCiEjKjqSG5VUemOtQFakGtwzC
km8R9xevqYe8wwCzZK126PPjsDLurcoLAGcMJd3x8fR6XXaV3IRpnv+yuax8k0BCL23xOvQpLQaM
wX+DTRorBy1y2h8EG+RyDvu5bQ0238EJnAXNUCR20CG+1VruXQjRub5D3AzclF6ymUdGHfywcU29
FlXyv5Sd127kypql32Xu2aANkgN0X5BMr5QvSaUbooxE74IRdE8/X57uGeD0YEwDG4V9TtUuSZnM
iN+s9a32PBN+d1bQ+WDQe6bGAtAsV6tRIvamnFSsrD42S2nGreUQqyStOl6hT8TWIIcDH1u9B32q
d9vm8rN6tgb4ORHZ2Qj3NKzqdoNQQ3zOgixBgBSzeMEkGVYfyDqhuPu2OlruTJyE1n0TDWr98oxe
X42ldk8rAPGfnvBZmuS6fLJ7Tx7GwO9fyH+fd41v5H9Xt93e+rkk3XZoD8q26yfkMG+jzNvINOYZ
eviymOAflpXTq0utMdYVDO8opb3+6daue9WBlxGAqAVBt9XcRwv+5hPZ2Ca8A2a4ZWxsjrr0rixe
26a1qkiORnXX4Ap6GFYhu7NWGLVAIJge+O1l4k3I6+xpc8sbDgacUGN03GxeCDrHhNr6iuvA3KeZ
s7zKzgiw9wTTLvBYImFnvzfcCcoapCAm3W2hgpfNJ6sxYaiZGhE6gOA195fmiYyJfoh728iLw6ws
qtPRd75ytH97t3ZGM2nXoYB76oEhbWC9IMqAsZeuYX/yvKpLePXrO9c0jivrht/o0pEoNlPJJMP1
poNI5xAM9iTru2ndxr95OuQ54nAvA0/tDqTCwrYGoJv5kKYWnIywg+v2uza0dd+L3PsxhS3aB4VO
/26qcY9EBbAGDtNu0gmEpV7sulboJwBP9nELuu5kYwUHgVTYlxXxDYhzkd/3q3N7tPV2kQT/Htj3
0x4tvUC0JSzAQ67zi2DEIA6Muo1XYwRXh1+hSmYBQheua/Nsgo/buV7es4/th+3CgfWVO2G726hW
LmObDdDVp/bXtGQ88H6W9J0xnZQKQ/gxw3SXFSwd4G5DEld+tmMOvMbB0pVJ7zq/y2mW76b0FuLb
tPVRjLA2VOq/Wb21xUE12BFTJGS7OULKU7GEgDq7poLyiAZdbF2+y6ZZJVjijWMxr2FiWa1zl1Ii
2PPcgZqidYwzTr8IA+98c3Ck0EKG/IU1WnMoM5lfN4V9md+e2j08HuehAtH+7FTzdm/068z5RdSv
p28IxD4dXyT7OBVXNgwuUI2sUM01OPHsd+852XiJmmX6tpTD+IRCtZRx0fnEBd9eotGv1qMHpinx
CyGPvpyznVN9cPtxird2RrycVW2U/YCyIwbANCZW1hbXbBRYjtvsbI7bryC3ZeSMYEdQj5pHq+2m
GLM7HB1DYlqmwPkWRtN9TlsrL1Mu33W6yJ++DH+P/Uqp7XMGWpy/c+XBg5HWJ0jn7tHhXNi1WbM9
+5XCK52m+9I2iqdcEwoW9RTTh2xoUInY7RZbAKESjY+eIoTGWoaquZpiDHeuUMMuHRp5CUKQ2HlX
h/ssJXV7LOXJ9YviShMCg9a3sRY7qwUkY8veoYRmEGbyZ9dpXusV3eI0qv68tQbASjdt70Kn0bfP
gEqG1P2tgVtR2y3gxWx+odjctU1f/CxaSF45xWNiSZEey2AjdXDLg51RQu6GhoXTRRCd2hbLuLOb
9lZoyutaaghiUr1Bs16iClnM2QxNSE4mmNfYsgpwK0SNhuYebCUIDkP8KNdma6PeuEVf+1bv8nGz
QqDjWbhrtSGuZa3y2Nq66TA1hnEAbwVbamp8sEhL87CUXv+nb+Fi+O3yorv0H5xxc5+j/3vXczYd
Zlqfnd3NrwMx5Sx5eu+tLoDgySybd2M1V9fMCMPEhIbituu5NnvzZNezeS81dvYcBvnRIrY2Ug2k
24H88fPWZM6fuXDMvRLlCOjYpzjTwfLDdcGn8/r3sd+7cK2gtoEJcT6LmggEgHHbjhQ1nnArlYwE
uqNsyi0uPeIwaqteqJIMYn3DWfW7ShKNYM+D+xB0jn+y8vqPNRbqTaWDe+REn86pVIwNQcntXO1l
v5FwlRgD2pw9qFO9jULrXxj6u6cQtP6HPYH8H7z2oJvAuag5HROUIhIdVDidjclqw2PRMkvo3KXf
rb0z8t7VaEabfGq/YRAWQAr6kQPlkGvGzIV5NG2Z34ciH2I349Il0NTYGcTFneVKNZ1P6bT3rc5M
eMvqGNeJpASH+xzOwcHhNY24HAIkGiDohlHFBrLUnVeCiKsCm+ITpJux1nLfzFUZO2PYPy9VTQwH
sYEJYju5wzDnQrjg7BH0MEmJUuwqwLbSmAbKiMOiaveWGiAKITDA9Z85pEVQ2BfRXFbTdQV+8+iL
SVyY0cj9KpyN51ScJVSwNgmduXuwCs96aKkAjwZV3SmoNAwNRUc8gm95rumZIr4A2YkBsl3W9mDE
IL0fa2NkGm/2FofKYEbAeu/qrvhtrqa4rwdQLDAX76eWAn8ytr/uoMrYb6or0RFhZM+2/d3lUx7r
oV2fgPXXe9vMQSIUq3Gp4UChXV80FClT6B/pZLd3YE3WBJTivZqmT3YCkBRH872t4GQYuqsTndtG
ZPdCxaMJHqPGUEAvq6qnfiJasWYIHpmKqJG6d+YIJoE+W5Nd0JgP6cG0i5xP+1LtcjcN32YLXG1d
Fn8qb97uhpF5JXH3mx/7OMIid1Lrwdvy5u9EbbVXqBpOFlTax7ns4MHanLm+SbESScn6MR6awf10
p8oE31obOwI6mh/GOKaXYBTBvkpJsclWC+CeSmHzLNn6gGTkNwj1NdFbAUdR5v7vaui7mL7JOoa5
675qj5a3bUSfWLoLo0o1iAcLUftcH+X26WveLYt4ADJPCuIzwvDOqjS8Jn/uDvO4qPua6BlSmFXL
hdKlydQ71XlmF74bxQo1B373K9inw9rNeM7dHBRPOMlfSgN7NeVy39WgGY2Whxu4Wv9EdqT3x6yH
N9ud2zuIcX1MGLSMt2ApzmGTij3uPUhUooBQtohR38m0G1/WSs2xbugf47legjrql6K6OOlagcjK
vze8c5EGHkJklzBjEsGbs5kyV42mtl/2yBLtPZDADbE6ES34S3Z9wBzLNsjzzPToxnWpqyOCZZI7
qUjvjNS3dvMGdqRw1IsjqnzPiglZDHK4ZLT87q+TguZ0BmOkOuCTxwjJayKfBcljiTwARQ+n47tf
LPPBc/uzrvLhXmWzDeVj+Qwr+ZUXpb/3pdUdZ0+ucB5D8wDjuzkvsDzcqO7F9GUgr2pjGKDTjzJc
8/c6KOVfb/gupU+v6WECstNWghMVTezbW/Mz64YiwYmgz3Ka3TNolOlxs1eukJlguJ0NBeWYllYA
+U5l4mA2lhsvt14eEXC3Z26XPmczh1ea4YQogJC8cLsC1uzbNClB+8e43peO3Ai322OF4pOE+xrO
OlsoCsau6j9T4oyPelApk6gq3yldgPjzLNBqfvhbokc+yzlMDxVUmDcm0/7D2pKyEOWleYc3L7ub
u5qoIdfsSNgtwAHRocscVB0dhgUPGoYxJM6+Azy1ymra4fliyea5q1vHViZN4nCMoZ+T0V4HqmNW
cGPSzVskaUFeu3lp97jSvROW/cccAfmuyyjB8y2oY3et6risoK2Z3Vad0AzBXh6C/o1AU4SrFLNL
FtPgkWgA+GrdCyWrJfIsbQEMJNUNZX3xzMyKjQDIGtWvlIO+X5G6Ei4icQQMrcwkzpgvM9+nwZge
YELq+yWtzdjON3dXN35socTChlJdfV38mmDCMUUEKtcyMdsDZ9oNmxjwkRG4tA2hvsxOmB7r2X2U
c4fiXMJ6onfqf5iTS0iAiadnA/Jv7Lo5Xd5ZjhRx49FJd6YYvmcWXb+QE5dPpTGtcUj1BZynzw9w
D52rZnr90Qq/4lig0nbIZLXLrz7LrMMN+hiSjLqbw1veAsrRk2VW9ck3rEvWee+g4YHhNABlikH/
6CyrutQu+UghwKPEG9xt14SB+jkJLYLDmt44/i7JGKiTXO8wQ857gUxUJbWjh4PT1/q6IEo795Bl
9rnt5p8OQ9cqAgAaJMM49Ve7Tsedj+nj2w6K4t6YhuBApwV7lYrvrHlKL1QGHeRePzyOboacWgn3
jBPApIZVzg9GCuEvP+jsi8zFePWmxX8METl/93PIU9gF1OF6bfu9GPnI0k7B56sXMKFpIR6X1cEu
mjPR8TKpb7WYdxmXyaVoqxz9CyQmZF8VLm4QLbyGL6ZyCgP6fyb+Fmx14RONhXwExcGFIVe6GeoG
POHZeOWyhl0TpP5lUOLmFoT9eNR21Zxu8Fo78gfmO4M3ph+bn3en0p/M042W/2YxY9pXWzWFVBK5
5midNlpklC6fMkVhWBb9LU02JLXPh+6D+HR2o671y3czcOSLJd3hPtOSmrsucRXFCydZF4WbIUHL
ZRVBtlkJQDrrVv5uKaaGXFyg6Veoej55fPXyR+VQz8SQ3+iyFjz5tNvmh80w5FOXVvalTlu8V1ZW
UU20K73gBGZqyMV0qYDkleS9K33zxIXQ67fKsv7ORL/ckQbQ/DYbwWg+F0v5OK1528bwcQtx1yio
sFEwdOUdeFG2/dWggzxB42+/u8U0fI+QJ1QMt7K92GXAxYw3MzAiAxbhYzsXmquXjvsOo2Y7XKXf
GnZszZ44DoPp/13xzNxtnIvf2dplwYU6TBxxh3OvLoaVp7EOrVv6VSXbSy8ABSfFaAyvBqm52Fwa
9cds+55pISGTBH0odqQzR9WnHs0p2ZqJb1eXRoEZAb1XheX1rQ6r4RtgtvnJm+yTN1GEcjfbhhvp
vOx7MnmCDHqcUDUQVsdABoS4MNiPtHTM7yv7mOaO/dLXcrxfSfRpuBkLwmszu3Ov+diwq5pNNVIv
AR9yklzfZMFhtvxotwDB5NA16HTdf3xfTjp58diXZrmnwBx+juvihRHEI37tFSceiGB+EiA5Dw7y
kquncxLiWKikx3Xxlx9dSsTXYW7W8Fzimh8iW+hquGatD0AOrU8xvpT9jGAiBRJz8BvWpMU05ePL
VMJX2btN6e6b0mhzfDNO/eKYbVadQDHmRawm3NqJWUlJ4ErTOuRhhC6TDZtPPWYrh0S3kaUQF0KO
aLJZ0bOFQdpcfOIAXsjUUIdeN4u3U77mBRnXkZfUQm6UUf73lrvnKS2tPQszKotmZHVbwUvQGNWZ
bsSpv9UvjDSyD8bwdNCh0bt7bc3mZzf645n5eQkZu6zfzKWcKjIT2DMRHKMOabuqP+Os1b21LutZ
eKUuLiHr3nsGsvz18MOBAd42loEKeU7p6FPQvjyYMQJ9hHih7n8SwJhewxK8nI82d094YnkMUsEa
t/XX7LdlZOUdEDw0DROa4GknBYMnghJpkHYVQ0uCyc2QPAKTbKIXv+kJayqIs2oSuME8jVnqsacc
A/5VOmkB39Vx3pgIkBohi15yWNTj8qsLveG1nFv1B26Y7TOic4xfho0s0+uc4ZWppkFzt3YiKQJ8
QLh9pvmHNB35DrGM4AarDd7oGcS972TLFtVVeO2koD4gEVFwybeGiPDkiiNrU+rxlJS2JKz7TO/L
vEQtNnp2bC4GdaXiIL3nc6CaeGE4W8WlrtEwOhZ5jiQtpSwPNGyMDOvdbH70ZLgEwJ5RADLB4smS
U+m+BUzoMd0PDm/EUHosJaRZ82bCdL9MBfJcZ5Vj+ozCgnuXYXDzUKBuTYYpyK9hHdaPoWrTem+l
zFUjmKzqD7TqjgFoA58bBcOanxGIeW/O0PAQjKL/WdtK/BVOXt7lpDwyhlxnjgdToXpUhus3UU1n
ThjbWpQrOwaTD0/d3XQqJSH2OvFqL3zNAZiyjA15Ao1+4E1oNZuj/QjnmAic0nMIvIEl8ZZNodUc
mVHNPwzY2Ec8bHxgWRiAgzV1XM88uFwL6TX3Rf2ykizyWoVBPp4Lb/T/0uzMTdJNis9GoZAgUxBs
BiJVo6MyU8jpDtTR8L078mu6eGOO+FGvwKJPZDvY4wlHSv7MVTRA75ZVWp7EqsujDPxM3mV8Ppp4
ZsXxmdc82hXbq/u24tO5el21JxuCU7dasw+2U7ycmKnX9mEeg5WiI8+2ncnGqNz/Y3GtEaB9A5vq
oPemE8e96B0eYVD2fL5VT6NzH9xk3u06VvubmMWjyW6JJbaqmfOeL8JfGq7ze+0QrBzNoS1fFBRC
VlFpqfbl7WRuuQD24bYsd6aXApNsu/65LdqFzZFF2C5FPTdQJfhtJs7mwS7b9Qq9CWQQckT3EWJ2
531WtazBgZe5YIjKXP02oeJNWppaHTrI2tyqTSOCeLVLUT/kapkOgxq6k2n0HTmUhnlWW857wSXX
i5g3mCE3ASQEmS78muRbxdlO9kz6UHuCM7LYHM45L+04RMzBcN5oKc1DXRI752VG/ix5vh+GpUqv
M/aUHaHn09HILJZlCzV13HQbLxKJPo26+FM3kpXWtkxaWyNIjfPamPUadR0PnE2GkRtPK5hK22bn
mrTVQLFtMiU95Kxr7liYbkFUkplETBnu7ZKNaY28WenhdektPou3bIGHqScNmtdBHNMhNOLKaeSQ
zLIjwcsbvXPHPoFAhABZkW313qvL032oRqPJqMs671fNhUKVDKvv2GfztQR6Md2xCuXKUgKRceui
/qN4KI/hAmFRQzHal5nHozKxoY37gM0HsFbuCzNf5x+uqQR1o+SSwmqOvtFZ6xcKLYM8xyDj4VVl
yI4y78kHjmdoNBCeWYNdaOP1wzpM0B373F1g34zI+MvFIltTPWiLBKqgBT8pWu4Gw1iQQPeLcdZ6
Hs+MJvhpvNxJx5jRuHFcoKwS/eJPnPFGO44cVcpzs38Xqv2XnHOvXcM//zk9/s/y3/9AlpdFlqt/
uxZ/ZDd23+r/+qcOX939r+Zr/M9/6Pbd/K+/a/y3f/x29tXd7Gz/9D8IwSVT6Ul/yfX5a9S1+p/m
stuf/P/9zf8wyL2u/de//rc/HW3L7W/Liq79J48cirb/cyDKdf3VNr/kf/4P/t1UhxsBjp8nUH0K
C9ftTRU2f43qX/8bdjuwgcjqkRjeztObVuU/wIB28C/43G6ScO5sdI4mKqX/MNWF/wKwANss0nFc
B8jpxH/FVHf76v8k+jHxe6NGDf+hSw2xZP2z8ir3dAvqp0PdHETOltCE0n3gOrP9/5c4B/DR/yY2
xAPtIfPybRaPAmHqP38x8AchMsjWPizZxjpmtDd72xs2nnbi3mXzEGpUdXtd4/Q7YxtT2a7muWcE
mm/zZbYL0419BvkKTHZvP6+5L99dUgfXuKQK/WPOrvzgkuyJbAhAgjNPD9cmztueO1FOzNP3+E4b
Jxl6ty6SbdLkC/pu7usYYQxrFIvahVHvanukOFcQ1JJB5BmZxj55KN3Ge4iPaOpYATWudWi6ifgA
jL8crp7KWDTSurTHmu0FFPq2I1WErqyD0FzV6Z3LN/OryR10KIbsaQa6eTW++I5nA5VSPbxgs5i/
aLxgQAdlH5xW7Abpga9q3S01gYhECbpkwah62QdrJYCDKU85h3Fbc51sLCMJ/iKUa7lFK5pzLImM
L5PO1e4f6PchkSpYg6LKnW2yzExno+KxM+9BLr1rH5iYetRfvOcS4VOf/cwzJ/CYFBgu4QKZhJI7
lqCw43Jop/e+SAe8VHYuXqWJNidCptag4Ewz+WM07fHNXulO8qWmOpWb40NArpe2Q8vj8S3lrrU9
5+kkgHcTvLtFvr94BEea/fLbwE1GaKeTOoxybBe8/Kyb7qErZsl025cNg83J4pSvG2m0sS0YHUAc
rqiNvIo1Td6bzd/BcRcZFdLfrMgMxv5DUEm+et2gHTjLASgdEZTldRPYFx4mnzko3VVq6CjITO8v
4YUkrqylr3+PcjA/PLMfHtd1g+c3MyjM47EeWZFT8ehvH8yRRUbpHLJGHdfiRP7oOJ8DEjG805o6
xvLlAQUkEIdo+O9lKq1TXYgObZpt1UasPF+hhZvt9Wub13qKJj1UbuSp5Ua3naS4pM60dUivytba
rexlcYpVBql9xIzBMS+mJejRZAGORkUqzNO6qvHPCBW4jkgHZGbfpGEe7hUXC74vYrGBW2T9ZMQo
YwM0p7jvH4bMGth/GqZ+FoEuP5Qs7eYsTaN8F4sgniydCteJvGYMyO/r8xISV96UaZyRdEDgsgXt
PV7TSucHO8NS/AgIusL0PvdlHaPM1f118wlGP2IEn/ati7afEjHwEBAW/fK8jsyiWV/d5mA81O0T
SijBhy2s/T9+ictrxyKUD642qSVw4JgsV9A3sDqoFgKu474khIoN/sZ61ps7VsHl0iwo4pxmxpNe
kyW0NAYLQ0vlTdysMrgJ4M3bMqmYC5QvKOf/do6dX/2AlmWtGxZ3gs0DZPLb/iLpdIbgq5aEi0ah
aZEYzTGgjHuDwfO9yH0w4VvA/iAhIwmR2yxcjo3eYj8Us55LD7bjrD8z2SEVqgc/JcPHMEcK9ZBU
nE6wIE3Hbj51o0to84pt7sK8Iniv2CQSSeczq2CQ5Vl3meG6556Yh9ewcVWQYEopNqLsB6Mksdoz
fqj5pnUYspIhJHEG7EkQ6Uz3ZoB4Ybcqe/w7LgzlTivHG8bHytw+ICWR8eavlKdJuMzGj6EWS3oI
c/br+0ywqALUDLlqz8m5qKPkiVwSgf7pnS/LawrMvusTAwT+QfNmMvFkXMWQ19aE/QbBLJ8yjhvj
x5R3BO51QwZYtmeB3Owo6vyH0ArZ4sluYIgpmobYvBz68xNKoZXlWI80LCL/1AW6nRbNxGBDQ76C
LcN5u5oT+iFPaJ/knJVo6SRkjfwj6LRP0Tv26neYmwyuzN4QuAPk6JLtpfuxi5fR61Fy+f1vtGo8
10oQirvLmw4VTDOMrNHXObSHSKuRayYre6s+ibzkkM4pXj+3Kk2tnXJ0eW18JnsRZKXyUM69Cxql
mML6RGGGnMIPrO1PMI3dY7s2RFIbucM6T9akySYTZ9q2DxwUlfviVuPvSzSrYUR4ZT6eEJ2BbBbY
L7toHOzeiRxFZAl1/oxsx56Xd3dDMhxZWB9/+sSE2UmJbg+mNoV7SfjNwsE9Bhv2bUnlsbAU5MlA
KjN1bcJr2jwHoumzpOHYtSk5S+Il+8wqCVJevPyzWsLxo2haYkJVLrwB8tIyPWQE8aQxufD2r61g
vMGJ7ylxCFVIR1mW+fSNjX5khxAs3rQ3lG5O+Phr51xkRR9eWt67MOkWa2x2kIazO9U5JTtNwmZo
owlZZdoma9ffC8+7pWR2GYowImKBZODNwAeuA1Sf7ja6mHE30eP5N3rm4GnnKD8Zjc1FR1U2zFuq
3Cp22J1CJ2YH4G3o3kK+803b5nNnVODKRcfkkqQXs7pbek7OpNcLWlzSHNMydjn28eGqVjw5XWiT
o4qU6Wfmu+pX1w72dGnnjLyJuR8CTZ1UD+0Obj7HGkYRuskbEmeH+qV8M9cU8kdOxC6wd6I4jAeX
rOD1TCpAi2ivTpkJEstr/M7w4OZoNdKGicOMNGInmAfrHVeDJA7IJoueA7rabUy4HjwqI/MEiArF
cm0XUux8WwtembFMv4UoHHhH3jYfwXiGvH+1Hl4YBMGCJBxxshFrhRQ8Y1B4UP5nokEPWzdPZAds
TGqZps4AO5zR1vAFl7XmlqGU242ZHUwMmK3g94Qah3s5rOWhHJ3mnLauf67p1S6ra5QG89CSTfQ4
bOsXY9P1R1dxHJtd/1soFxOLvKrRJldjopWX8doF8ieCCePnyCp55/sN2k55zl0A7L1X5ie0NiYg
J7lvV2fZu51Px4p+nO17SFRMfSJnVp21QEETob3jd1VjmV+eIAqP8A04sFQit2SarPOhQwnXZe2V
Vd+b12831gz9ogf5x2YIk0Dr8yrijDbCt3FI8aM7hvburH7z6mMOfwe7cmmCWdmIiIs57MUPZ/WP
jQ4fq4lmvE4tf6fNzkkY3jwYvW+yalL7OhPOY2N6I+N8TQkUaSKHN6qPPNv3EvNZkCuDlk2JkB6P
CX2TLylTfItzDgiaeHY3q3qDHr1GFCuSgbMgvr2Xkt0W0IoIh9K2gzvMMxw0fQwJz/qNA8uLmQAv
zo5EAyyapBKR1eCLnwEUnUywMm5cLgoWdgM9+brn4RoiTwwWLw9uR/TPUDVn3xoSZ0EjloX2e2Mg
kB3biixccu3Tj9kmq2zx/ZNGh7AcG5MCMapg/Xwx92juB/J/jpYxTbeFxT/eWu7bpFkQtftzJWNH
k84zFi4RWanh6OuWZ7AewmWsf4ksCz/Vqs4DYJmICBrBbr24H3DgR0EepvfeFqSxyYAM3YIPYdF0
yfCgjT7i9zcOVd7JJJzR/feF2vY+092nrVLGscuwGUnimJrtMySD+GXQWXXRE+IG1hGkVBfDc7kp
R1IJVhMzbL9KsBuTRyfrIcnTFggDyhSf5JCtewfNxwetGpIO6TUKnLGx30aJrZ6aCL23xiJwNauh
enU2527o9cYf9Bv6dpwDnKHExOjhLZ3rk4Y08bTR7bFEakV3Ws3SOPRulSysVxPdIf5wlIHlzBO7
ddzusePwQG3UJsvEwQumiZEAgQbR1njfDLEINdRqfYYT9EkBX2SIh2yUXgoxz2iwN5+zlpe+1Y0i
H3syE8pt/WMxm/oJjALVXdWHe+2U6VEZHAIaztm3p4z16ko723dmCoBi1h3pYzhyObFRGIghkLup
mxAuZA0qMqN9NTmCIWr5bV5GtAfzsWuGXRk0xEiNnC+ZgRqwdw7E75AfJylGTXgfMdoYIjZajgc2
pSg6PEHWyPYQ6KKPc0TGF3xKzyw5niw03nGjHDcaHWJgxNoYhyll6aitdycszm0m/45FvdvmW4YH
S7ldYQn3YEzl3l11fV7z9bXiY4WJYbxAPOWzKVa29uXPcLBPnbP98lz7N2Bt0UV5ZRA9j4EncgYE
iphzCMrpUe3kg/ftzDMDODIACYAn0kLxBF7JCat3gTvPe/u2KUfuSvPh12OU9hYTbBVsfdL58xKx
b/NR9M5sgydDt3dUd/apF2u7n+vOQtBS7Se3ecNIMJ8mkTPq1Sukhs0h+0IqRtsTCVLZRqiyQk0c
FU7mHopJ3MZE22+XCWXh5NCXYCA8cCR95v70KjTzxzjLGfona9E6xHcyoLyGbcX6fkRv1lCORkZd
9/hg3C02fZRfbfWie/9RFdZTK0kIMmlTxp0emvS+8MUjKY3GXtklpRZnAc+bY39t3gpFTgVmePDD
9nNsxotvjrzWFR+vsDDfHVZEu8VOt9jHMHMxrFl9Mgj5W/ihPGhMHOieWqJXsuKOz04aEVn3MzBI
3Qmnx04ExLOMirB7bjLP20PlnS7SJk0QhMytGZvQVLh6e3H97INdJN3TkDrHwC7nfWEZ4S/tVIh3
zaLULEiJnj7VIxoM+gObn6ESPj9Xq96bMbxDWkEL7AR75nRfG5dJTqyJHBPRGSfdu+dpswdw8sEj
BV+WtD5D2Z48Nt9XNF4WUXiMxhPpuFcRVrcsTPdUI0c9Y7X7Kvy+ZEfG/+U1IL1lGZBSrrsPYNHU
q7wC5owMNLV+2lZ+8w0G52HuTovji12tjYXagTrpUpEhst+Y8ieOkxLzhzodDWpK89XWJMCn4qAk
b7kX5ocZMVQxzlghiAjsxaULm5/psqCI9cUfZRhn0uD/wspcL0OvHgJ7ntpIsdy+GIb1lImtvA4r
8ip4N3v6hb10g6PVNXlc2JUPL2Ut7u3MOUg8iVDHQMaxew8eqLfJ2fYpbUtA9HbLDyXmWu6CAgtH
ZdbPq5+5XEWV+wHfkyW5Wx/T1XwN/OIJxNhZSoNXEnsjeSZycOMOZTxaqu9sm+8Am2QHG0fHylVG
hq83r7Tj2XIs1nqO6kLS7Al3YQnboFB2SeUM7H6+Q0voJO1mva/gznfUaxb1q5HKPsKNMx4RIFxQ
UxOUC4tq/rR9t49RBJrJktHveJ2eTrlTjmk8yWwrIqZJQRIitHhoarO9a/K5+SiRQHxm+bQmBA1U
P3ma9Ice/YGVT/EYtE6s25GU2qwJ7zcYFpNLBAPUPyBoGyOw+7VcP4ioaqb9qrryqaJ3wV4RDOZT
nU9/rcZLmtDcoq5yFIB9inwx58ngZISgqt/EVOrDbBnX/0HdeS1Hrlzp+omgQCb8bXnDonfNGwTZ
ZMMkvEsgn36+knTmSIo5c0aXE7rZiti9m8UCMtf6bUPf1Qaas35vUu9h1AgbeYBvSOig9qaitrLx
kRPUkTLvWV2YH2kcHgn6gFzQhAc3tVZRv3A0UTxKp5/Cr7LLZ8f+USMmAF1QjSiHO2dmDQ2Nhh4W
4S9jq+AQSMw6aU6vYxy0O5GZ4R3mafbYIvz2VEeo/0W9D1F/ntt6Qko+XJRJnoY85+PH5YceG71C
g7/vk/Ir7qr7GetjrvCSVKK+RwTivRMwR72jXb6Jon127Fmz7RpKDNlBWhyFFy8FKYsltW8+BYRl
Nv6ksT2cLPAWjC+0vzYnLdx3ZQ37Sbre3nMWYJK6R0nq8bT29dVpR0VXrmZ1p8fQeolMemtBt2xC
ICa6Mjtv12rJ1zINIfLxsnYeyQpjNZ6TgZvLotHVsxOYYvaMFDXGJs3iX8zcajWk2YNzbY2UY/pm
i5Fw/doOV92gsMQtpy4cD5a4ehIb6n8nTGPIJIbbeNQfZWv9gNKOK7vv6GnTjGsVFPfGKqmYX/ww
45abqq8kRbkJf34pUDdakVWxOzegDZhJh61b4N3sQ8Tom8HXlMCySa2mOPyjNJRcVPUxYuLsykKi
gV4CDWcDOgOER68t6t/2hj30k2szgJa3PrjvqrXX81fzaVx5Y/N3U/jWBFsCC+8G0nxXcTWVV+9E
5qwMSko0nRB3UYvcEQuAiUrBlo6yi1f+AE1W72LUOxwHHanjuEu41ax+S73qhgHrWQUopzY6Cabk
TFu1eUwK50jtbkoB9Rhla8+ZfwK/1Tsr5KORKHIbdzUieHc4Sm9+xvIYyyvwGmyEN+Gdqg+l4bdm
HA8ceTHVfqpoGkQKP6yytL3XcnSs1dQhZemujW8BfOsWGxf9IeyWapO7Su5IaeGOHZLrj1/hlayd
LeICdzOJ2HtuDAfUnA5i7UaZc0ib3mzCLLFRaFPbeSEQ8ab1pieKLDdY//e1GDe14y8/pDCTbzMA
X6xQNYXbBKh71ZWzff1Q/Pge+DKuIEduORDo/Uw8JiwN0rXRwOvAgdUC/DVNdf6xtKKqth2BpmMz
85zlumspH4AXpOM5Rc7aj5vW9grwydI++U5yapKAtTw1f+wKplMCGo7ufomGtx6Y7uKpxHoxmu45
3b1O7vQb++E2ijlJr2sjp9JSAutJQZxbyHeCKSN+7rzwEXYjRIMgWkjQmvAiHI2aBtdm/JhChHOR
pcAg5mvG65hE51BHrEqDC/4R1wFgbT6ihOvZTdBKr3snpcNL+p/RHJpzXek/aAp3VX3V5xHScxwj
qhyKYvipRINVUqvnqC7201y/mSj9wsxjUFA3h5iV8XORjFMlSoOuEQqbUdfv8KCaU2gHL7SZHLt8
OanGONBzlVxPvdhoBVhppVd9Mh2nz3Q8V+uCedBtXJB59c7hAF6XiHe+yWUrA3FHw926WFg0Z4fi
3ZqQ5xVIlwsEkO/l0J8pkkZZlOeIxAcHfIqOahtfp5lYzCpzjmTqnBTi81NbdX/iaIA6xHH+XiR/
PfSSqbvJJsTBask+2NLs7bTICcfuclPq/p3wMrrBphQjTZGGD6Vq9KXiVuk0lHULMEOzLgqORtBr
jHWHsdO/M8AGT3W3nEf471sSPSj9K8R4hzfkCZsZb3FLz99VSZyM3OVVtDzanKlQ9/fAhHdZn7Il
YkfdX+MuXuPA/jPm1SH3ZooU7buFDhnM1s1rW0t7zQEs1944vjlNhKgrKt+CcAqO3YS1iSPUhqKo
93nX5ygJ1fvictYMbEyRpmZxSoZj4vN1OFGtX4KpAaqCfkMO5qNjQsWKVP3ZbwvJlo1TBbOpeoxa
bH4sEi2+TCMOIln6Xdc6D5SVhudw1O1d0IjT2ObFS+m59XffOTSeSzRHVAAqAoLbmt1QeUCk/ifX
c4U7lY7XtV0vJUIEQq7bPr9zRz3s6tYmys3jFCybeqhWmPeAcr3Sa++smIFqJ1X0HWIeZku1Dt4c
Jrfa7gSwaRRtS/gTiuUzFEL4N/apNGLbCniKGNJ9a4Yah2w+t3vAydcAPS065NZsIi/KNlGov5d6
jm78WY4ekGaCubkYPsoG0etaRGG564Zxgg2Ppz0wARWBS3wKguLH8QvEC/pAFOvXrMC5W7/vX1t8
YWpthWwxW6+R9IO6fdgiGokde5tioEZWQjn2mgdSIdId1PLGCkGghV/yG2sTZk3Pmi1DSaoVUjzk
X201NckmLVf612LbeMlyulJnNLhrPbbLE8ongrCE57lnABagOSQ91bvrs3PHjU39ha+Tl1zazIZA
5zY+PcY/zWqFANHoY8eyy1O0NLuYitfrpK+g7Wj61o/cf+O60Z3aZ6J8qsMqWudV+rkoZ0k25EDg
C3HdWaOegyrK1v7Qb30q4xFXtYTltfQ5M9fSg2zshDRbVZkbl1tzs/QMm53XFX+kCd9zIRzCxZ1w
Rczd9zBlvFazs3bSnjYWfyifqSNvNiXFgoc0R0KemH44uWlE7nOwUClqcjqjUmA+wiuGx6Qxwwab
tb6dXcR9rJvjdh5KhbM/TnYdZd5vFVtIL7KvKAm7TWf3+0SILUw9FO5s+beYQ8ShHXloJyuujqIM
+5UIDSvaUokehBV7327y6/ipUb37S3TFT6qzz6VKHhShg9sh6/pV1SeHzo7nNe3dDboFKc609fwx
JTKjJta/fdLJcT3kOzsJn1D+1JsGU+Nz0sfJRyzSZ+jBOwqUH4q88F+UIcK8UGbAuNK+QhLyRVrm
WNXO3TSj7U7Q5za0ysu3unLeAN76Dfjmb4P1ma+43/sta+Mqa8PPNEcK12J85QLD/+TNbb5Cesn9
6CEvLSkjvQgN6ydQ327SdvzArtVuiWP7KpUYf+ym8dr1SAn7sdLiM8xixctLuIaX4Q1pdbP3/YrV
KUpvkhBLQ1/m9LqS4NTn+WMHC7jBlSrZw+XVXUUreyAJblcOL+iKVtgFBaJv3VbTsC0CuzovOIgx
B+zUCBJa2jt3VPcjzpj7YB4BEzOjdsHsnLCoFNvZ1sRggd/1/I6ODH7HqffvcLSp9UDVb0s+aja/
asTzxEvraF9FxMZRuV2vqxBzaL24/lp1Dd2kXOk7L+7OLVE5K6yPf+Y8fbSEhAxoXfpGXaa2JHxk
k/dW4cTA5vR+upt5Ts6itvZzRIdwMJ5belVjUuhxKiCk7nIqb6fnUWH3s4fsiOd+xPRU0BxbzO5D
VqbnIDWHvMnbAw4dqBoERic0Ys4WXifYqlGBc8VweRFqo0cSN0jTnrRePgoI6VsU7fxnrx27Sefc
0r37VTJSwy7oVwWfgv4+c76150ByRQH9Q2ZswpMdtM6xjypk+9PRpyX5lPu1fMcVkGPKtCtSS8Or
tojKgwqvIIACyosOx7Kf/nKSJr0AI+rHqunY/mJmNMBcSWM1WrDukZ91/KYdRGDsa72dkwYSpWPY
V1/hkFnhivhgBhkfrrDaJsgQYdGXIWJNaRhL2kDDDcQIfYgGN3Sot8bufmyhKs0eed3haRXJdqmK
YdKbkMWbetI9b+h8Wpa6uLUkbDW3MbBc76LDrd0e6xD5dCvT9+4fr+H0AnT4RMfIUE+41C3yLlJ0
GmUFz0Pb2BaHhXD2ak6Ch7mvM+4Rv3e/nC4jMCRYgvJ31NfTAZoNBId08YQeamzVxC2uqZMPNnXl
3jTubJ2HrPo9GG+te2daZ2Pts3p4zJxhVrZPRuZvZL1DwhdBupWRd4AI5PZ0EgZWu6SmvIwU4+uc
oxpn+Y/zqnnB6z//slBmvXfu/Mto14BllVQOR6P0TlVpGOKQRnH2T+TV81rRYXnpaLVqmLuQHazc
0JDqoAprsneSapxf9dxPrz2lEMc5jrp3zKLoq+j9uWYlWEkL5eG6j1YtAWkkxHSwiVLkxFA6efhB
R2YJkVs05pnfCsfNPIGmL2nHWCsaAoHX9eRXv9rWBTac4txnT00XzCh19zu4Hj6jmfdZjlO6t/nP
2a27VQa+UOKdORjMWM/K5fnZsGtYxcYuouw7tecs5Fij4j6J51uvH63tgBp0XTp9c5Iqdt/gnFD5
9stb1fXlnUkS7o9eZ5yIjnMz5Qn2EKsO+ZaKwVnJofDevcrGFij6HsZlNs9NQrtBG9jtBuEezHfM
TUZZvOof4nxM7ke/e43jiqOkgwTGQuKr7OISE2tvpdLewRbpuEdix4PZVqRyyEmQNxkl12zgfu4A
We30aHPoM8nXtJf4Oj47i8UEow3WI/awS0ueU9EpFhuSCI9uyNOX4xPcMOioG2sIWgBYFT8jIyFl
WC2pOeZ+214E4pQT7sSd27sYLSfmKA7r7CAVYUPUJ40vQdEI+HciOjxut23tW1/5KA6dtv/kSTxu
HCt5SKldANDDcZXaWPM3qHKbj27GOMzje8UmyoBdsxiTJzw3+YYJpcA6Je0nJaIYo7Y19b+UhZS/
qPpzky3yVvKG/mDnTt6Z9UPk5rLq+Q2k5d7uJand1UTeg6YJgoEvQ0gZ+7p+wQQ2bCpLpUeyJYlC
0BZ9hT3ahyHE+4oRGCRpSW47g7JIQph5Q3ljWdBiLmex3tIXWv84w2itodAnbAe0O4sCdNJpvfHM
ej6tBSpjBjO4bn9Id71Uy4vC7JavOFjpVZ2LZdOYTO86TDJ3YRDq37mExvJSmKEuiq8LexyvEuIa
vlr8g5hWHP0W5r7zx6Kec41yN31PcKe9gcrn36O0vfEmbwOz7lMxP6OO8U65IubwGkKUvsacZ4c5
wLfc1nO4J3G4fgkz1+Qbj8CFNfodxWeP7Jaw/5JeeB1neIkojs7uR0VffVQqmOmcdRHMwSIFLfpg
Qe4WjrjFfiTFSKFLyP5UyuX7omrP3+ZObFYOgRZrZyaojyJktR4tp/hTNWL8nJYiPShmvRVRxc5t
rkmCiBfUS+7wbJVDcMENPmxpNiHuJcuZKULjNDFypXmBUF+Q0Gb9kG+NwKSIltezbkfUCc8Ryp0X
y80gXK1lJhKClBLuAiPQLcXucDuPc1pCMsfyNY2zHAmWtOmAkJNUd5bIFt57BBBnhhtjM9rN0J+Z
MVxXZV3FbJyppU+2q71fvomudFVXOOwOqTrNscnWWcrxsSYcHj3XlE44cvzFwA+SgJWeh3Jonrq+
ZuUK5wgpcWLnBE4hK6faMajMZkhatOhiRpMMEVqlO3p7dr5vtSe0CZm9dnqH6dXvv4pm1ndpLeaX
JeaVqIYkurFI0dv6eBJwq+vwt8in6Uy4oZlXeiygWAkdWaWuxAkmAaLbCqxYJm+2XoZLF4NGJGN4
j4YiwsEGhsYaai1kcYixouymN9E2IbvnRhF7T8bQcKVQ87pd576sUY/M+ijrBN142b+zsnWr4Wrh
W9yMq7vzT83oQh+CRWIpWe7SWD1iuWtPEmQIyZhfAdq5d4iINjgEE2Apy3exk6YBLtigfrRt0Dvp
E6+NCXZumTHoiDlYbb1w/+B5WIH9Oat4Yp0SYLnrrhopffcGd+OAcaxJuP7o8dci15LIW1jZXqEg
+n1sm/BPHEa0o7s14rxVaJHkxhOuks+UzQcQJSxc3Enpc+4O+BsiGJW1ipExXPEerKUF1eurZYng
R6bGO0Ozlti93CZH1xHMmyyln4fZkxkQmQkWDJOVaw/74xtZFcxXenYU6zIKtGcr7ucTsmekA8NV
KdTm2T0lmum+owvgk3jn7I0eHutNoJBw135kol/wvfmt7WLYxuDm+phzOyrdMevd62KisSMsrsFM
YnBFCkaGriOLtXPqw0K8pbNMH72qdleWa+uG3Ibe+gbipFpMKP+umKPvyu5fsgzxg0jFj0Itf9Co
4DBPVMVqsLGV5aJ/DSivx/MkNz6qsmYnYLSQfTjqS0NjtpBNYL7OI/voeRjzG7KzoGWvrjVKoHoW
Vb+k0D7svxM3emqAzY+GFIapy9JbHQAlBck3Xpbpg8Cmb0cM0X02NNxumI3GjY12D5Ks2k5pvnXj
fNmjI35nOAsezdRaH1EqRi6+cjN1JOmGROJblbF3YR4/N0jct66Mk0PVG3YUpw/JxiHoikhhHlIH
Z9iyxtOlSNTOv1RsFyc9Wb9M6fwpubiO5CM1pK0s15HveXGi8a5ReX1utHcKZ0Rv2JCPui+JaZNO
ilA2XcWjd4trrn0LFu9skeGVjfOpnhZAjAWnF4YSRHLIjokAwBqHTAgykj1QNvKGZXShv08tICZA
yQABs0s6khbwnhxbBy+CmIgadbPkPpqduXxc5vSJ6Kx5M9TRnqjwwFuTxcqLHBOe7awZE6rP2dXm
XmFlRTd/x51efatexL84WNDPEDCVP2og02OeNM2D1yh+YlkKvwZvJwQsCvHmS+EMAEnKyYJ7FB15
uQdTl+dOFVw74GqWNidVUXNYFrwVK2qwq9fRc4ig6QorfWFaKE5x3f3pay/d+XFp4dy1CydfXcOz
01UbyOUuC2qcwOBX74h2qjt/ToW7snXXhdsR+NOsxoyoM4LzWHp5yW3vMrSY7iST3q12KvXcyqxn
PPI9zt+yLZEJt7Mzb1FdDiAKVnvO0n6ToU+16nenufpO6HwjYY/NpGGHyE1zPzT6lriurWlHPHUj
ksDGmZdLY5feKdFB11wQN8/kiUSi02s5X4t7DIEa/S4Jr/dZasXLAACQY5/oh4KgJQ5V6KukiKff
mTWzcIV14WRfDfi84fbAqs9XT2JF+YeC04z+K7YLdrrJ2NO9lwZDR9mi07y0UTs/5Bye3ofTlPVT
pLPhZZibrN8kU2ocWjwl38O0BATEYxHs2i0+7eqhn1x6hEUTV9U38SxpcT1y/eycTTbhelJl9nTM
FDqIHWkKJj5WfSPtbVQvbBXsYNiO3ZyGpBsi9jHcdDmFyMRsNEO58dF2Vjsr86WDqSOK6kvVuwJL
36B8eZzmEntPauhvuThzBQhWEK+QMkqINHxFGOZ/g/VbXPWtW/OVtN3yjGQQSiMdDF75KFX98FNy
M3FfWtBuwGEENOLHn4wA5PRlufOXWoabLpu88EyiDxZ6awqD6cP0XN+XRhXF0yDD8SlTHTR/2HHN
ctdA8m9ctm5x9ossXrbI26XzTF6Mt2wQR4QGPksN0XpJYIwOU5KL6AGIYmCnAKXHJ54OSOdwl/Ba
WGjGyagKRe3tKklh6CELEyW/M8fyXpFiFlyC1VUjSWGmXa+DGH3npgMDtLGIq2WB1HPZWpyEnpb1
nIzRLx9pT3ZRCSsNP7Fbfjs6bS9BL1Ibsavl6t2Y1ADvI7n/f4ocXSSqilDd1zbgKK+pcXyaI4eM
R84s2Aka8KLiFHXdXxEDEoaQdC4eG68aWTZJhZPLbsnQKB0yu0mGlY/ozz6UaRcsO6rAwg5vsbLb
u5kuzDfPrq7Nu3NOF0xN5BGwx0gIxp4QjqVY8xBhF+Kk6EPi4Aa88sxviEqdTDTEqehF9jh7MqID
1xExESiSMj/xN402Q/YHURUQUTA4yLbKtNf+c17nLTCpcLKbohmlv/J4DOSxrxvi4WCaDHpwZ6lS
1P2mHM+ZcVWzadjc/LsKAsG6KzKz9IdIFqbZavjShsOmxnneald5BwSvMylXber0+UE7MiTUBxoS
cLEiSXaVt230NjhTgNE69J36nLVJy82M+tAlagtvwBnhqMaViq2EsZuB9x3/aglClwu8kAW8lgQR
KJRL53TWDcdI+V6ydwOyb1fGw8f0HZVUH42sP13uXshNTbo3h2qj5ddATl+M8qhLbmKVzNkReaOZ
nxgAaqbxPA7Hqw90KpncAvTgm8QtfQ8fo+3NO4s7U+4nfmX5LfmRIw+vJQb/OMX+0NzUxMR8NXoU
YjcgdnI3OussDLg1krg3JK/E2/s1FA/XK0K0NdMpFpAmX7piA0yd/KLJbJAIIGHFX3jM9EMcF01B
4EijDBkJ6Hpv8zx3lxufBVVznKrkA+CkwpRbR6QFOUMd/JlCMbtvYdcFDUNWW9QPaZuq6qjszr5i
2kgysdS5fAseObPEsXIb8WhmSKpIciBJG5Vvnbut+3SNA7P2GCAd/JdtQ2gRiRtLtcYikkAPY/pJ
tvB5ZXpXpJwNgMS1N741BdH3G8AWOZ+6wi+Wx8ZByccNC/vIcDij3gXagYZ4X3wipF8apG/6kM9T
X1zcykWt4mGyznYjKkyP7wD9634ufYl1nNoWPMph0n97fjTNm95uYcgtnU6ECWdh7xyTrnH1Brha
PyCOnrttnmbR7ZS4/XwLSD0mKIYpxsAojNLqZ9LJXJ8F0VXPSLkhz/hdMsBYtk9bDN2ocfSgJzMX
+8B4qC19j1FkPWVpl+6Bk9SyHcgXIOfMaVmlkOAPn/NIzAS/2asINSO/DckP+qnw1CUxorKoHbzX
hiEpOcy2NfgA5YFNy3jfBe52wrExHbym4Rrze8ElLdHw63Vc1CMPCFeuv86HbvmVonFt1ya1lYP0
MZ+GPWLkedx5NX1Op5wqIHdHbmLB9GF5MUUieA6AOCCLf9hPUUFV4zw06yFqRLl17MT89hHuptzT
xLJu3GEOXyIrGi+1FEgpi6IV7e0yho488hyrbDf0tf/peqVTbEVe9AOzXiGmQ8Mq/Ztf09zCj6rw
q16c7LdLig5yYdfy7pH9uLzL/F3mLsr6fq8j7eht4WVZcZcVGIW3QN/jSDZwUgSIBGd2ENSS0nmM
CNkY/haU/W95/f5nRr675qd6Grqfn+Hy2fwvcPNdfWn/bzffKh2Hz39y/13//f9syBPS9anvRGHr
Cc8nQ/tvZj4a8gIvtBmBpMMahNvvH818QMWIoyWSMfonBH/o72a+a3keHTr87z8b9/6PiZGve0nq
Cv8jdkjsj3/////YWIeqBAPd/43wtuS1zSy8lpf8s7EuAblx8YPJg+eDF9S4bDeZEymJSL0tD4RW
dyd5DaroKlyoa/AP4AyXqqblCreK4SUrQvVq2d5b6no5Hu6oQcpSDDM+aHT9YU7YWpA+UAQ0FQAz
wUSInY8yLCR1rNmkIJm/ZtGkH5jL/MfQosclgEoj6P2qghGEXNUNwZe6B0cdsNUkN9w53qknphGG
KxB4agqSRVcV4oS1yu0BdIA0XcQObAsnb5LJaxvKeDk4FZ4Ptrw0JtNZtt1OuM3y6Hfekt1bssrk
2nLaAra3o8iX6OclR8LvL4O3GYse6XHmhtWzKkV+3TPMPVpDfXIihF+xU3Rr220LRLV+dQHPKj4I
elhOHu0tN+SLZQd/HvUaPSZOEISs9Vrg5PqKx77aLVfwre2MZlxI60uflvM5KQuyjYTc425wSUgH
tm6DEgWkGIjGBKUiANtrZ3nQOkMXzuwQMbN1LuKMNkTgB1UfHhbPg8wq/Mz/VWRWfVBJ4t4QmtGe
2S/6B5atpxaa6hDHyYi/xTb7CJ04xASgSuJ6F4oD598xLDuYz7LcuqqfTmQh02asLPe5CYPqznhg
szArpAw7pNNuynBq32id805tgf5khTgzOC61laB0aYLqWCp3xh08ibsQ3uvFxuu5C8zVsVIr82Cc
COukr4p+y4GWzRsu+f4RKQz4vZiuUGAfsWVZc2r25OPWq9kqXJ4fuz23+XAgnYsEJRiLI2j8QJ6A
wjeQ2O5b4NA9wH36ZmEiO4MTudeWsuQtnkYMQIaDeqWm9to835J/hpN/TeJkenCvzYnYIcluL/23
nDOcHL3UPQSE/MH14tB02dECtDAW5BPZmqXFHm55mib0uA1jDajOhwHPrN3vAa4PC0KyNEcCNbPt
koViH3UuFqrGd5cLqIB1dkYFN2nGEdJULV3JwgeDLg/EAZHUwOI63mvfih8z4xEXZDzB7ZPEBSFb
BjL9blzmpNsmaUF890DIXAgQnTsooJCQnKu0FBcyA81r4FlBSGxaOTWHMUnEDb3N9nMW+ZbZZxVg
MbMWxKQX2K547EjhCKCeZCSHHWGRgtTAfpIWf7JNQNcV6d9l6tUn3czzrkoI7N44wrUeZBIA30sZ
7G3nr6+dbm0Uzt7ApJY3l0wSkMqHrEcQXEE8YYBxb+8gsCsP3NDVVmg3v1ijRjZr6+pcsPJhAkKC
D2vDV4S33W3TXWmSEGPHkg5bVE/Wiy2c6lJMV3ReD/aj69WSQwm9Pm4alBUrp4r00fcm7+ggqv4T
LFH8kIi47DZLM8hnRDRU9epikGKTCnJBtjH6g5rol7i7a72QUm1Cg6mtAuaXam9RFvd7pOvr6IfI
T1f9YBX3iO6W01jkaDLz7Cojn/seN7R0vPrOSGE91L4MdiA8KPm8NOn3Nqp41NtMwfgHtFUC6sH4
rogvmDXncCI+hjCv0flEuoLTA6ywnbAD2cqu8GeuQ/eeh2u5kQRixmCZBkhP+R2N5HaXR8g7pURB
kkFT9cxWZwe/4v1AgfMl9ltS1QqocwHsM8mbhWRAsR5CRYpqgwVvH/VlcIwJUkUvr1Vxi6g4uLGn
Fl90AcgCYbq4mzLxEHLNKaEJsh1LYnz7YcDtOFhHfBwd+l2KuM5EGvc3ZWgRz0LgxML7OKESZod9
rHv5EmRB9uRH5fyrCf32K2RyRMDlWfIwxbP++euF/G+NJv+DGIL/RQEDzn8bMIBvo/rJ/jFf4Prv
/z1fQHh/ob/HdXxew+tEwuDxt5FECPcvQF0h5UWUelBMQ1fG3/MFvL8wSro2iu7IFTJ0r710fx9J
+DO2YyNjFKFzLdsNvX8rX+BfOnEi4dg8npTcuREjUPivzVsGZzGOb10eTTYjQEheLODFLQMLfHm0
vGogllWU36jpCMqljqS7U/Brmtslyj/+YYr7L6ajf56NyLu//iSMWtJn+b1+7n+ekcY+JcQdK+mx
UfrIuYsqTrrZL48p//9XQ/JffWh+h9JxkYgzDv5LzgEqMMdOS1yQgx1zelVbOcubOfadA62lYtfE
UP0q0XD71/gUk9Ug312R74xk0AAej7b//UenMfafBsO/fniXr4HhVHrImq9z6z8W6WWEIQ2ZF5Fo
3Vps3Qt+p/gQRqJ6mlATbVVqzmoccgREgm4IDn3P3dShbZ8jUIa9cLPyvMyYEFakYD1GqfeZ9Avq
suNU9DuI5l2fTds4yj/ZRkSBsTntv2MEJoimS6q5muXGHfZ0Ww2HsZWAQEDlreW/jab0t+ZqRxrL
U2YFSMlfRnY97G/WfBvj8jfYiS9ufoyw1vwRJK3fUzA3fl0PxMHOb0fiHmGHLbkZE3NjzzbkPBoA
yiTG+ZxGtwnZZlvUlUcrzJ9MpdKVTODb48Lc1tN49IMh/qoNzuupmJ6EmIezW1vtfVhCJgzkqN6n
bUfZs5/SHjDBlKSmaTd04CxfqTHFW50FW4+ej9BbUuwLNbh/W15a31wqotSxrME2L+W79mKJ7Tck
L5602D7wL34aEe0QoeEtoZPptWBPHO/joHnRTupusdCAaOXcm2vaDVS6LmWK97nv601VkpPb6bTb
epj413BP8TnoMPNxDiCJa9D0k8fT+utwKig3KcwHrZEo26c2rhg28cZZWmNfo0e3Gu2F4HnxVsva
W4+dfercxrpYnfmGHEtuA7gnhpEIqDQhwpLwhhUoR76eJW9yvoh5X4KnkUnK+u4Xqbtp4xpurUN7
UiaKoSsr/XXzV1vVVV5SO91dX+CUJxtjj+31dx41t07Ji2G8l8WIU2W7R0dmaruU5YcT2K9U8b1D
R7trQi4W+m18WHZfZ4eqhFpIbARYNQn1Z4PgkIGZ7zXtK/uw2CUwzVwabJ+QmKoL24saKIRgWH9G
pY4R37PSm1ia/LF2GGKHQkRfOk2s+6hENgsrbZYVBUzhKXC79Hcfy/6OuIcA0TaCpJXPQfzRJ3l0
TlCKnvgHn7s+DtJjavHY58ZK3kTrxo8OknoCf2pv+UJFJG+d3E7vIrvzNjGAK1GglFutSt/ilxYo
GT1FU4ocoYC8Qv4iEFkANX5FJUFE24b212NRNdM96rr5GPkIbAevaE5kBofHIUBWrBNLPw5ub8oN
m1d7MH2mPqt8MX/QbsUIXMjYWJzqtxyF/2bbbveJnbi6n6JEH0fSoh71nOhLSUHLJbPxSpbKmi4j
Mf7JShMrdfY8L7rpm6DeL2YIHXyoJMfdhks3HJrFXl6aNnPu0YJPFy9fEE8k+rfq/bZcyaDUP4V0
Lv5YpU+mEUhDWpzrZM0cBG6yFAn43LnWyvGa4Xfr2d/EPTWflT18enNzR74As0ezTdEv7vPWglYp
p2xg38E91X9UmrMLWfi2iWjJNuX8qijYOXRinN+CWZyoM/kP9s6kuXFry9Z/paLGBQdw0B0MavBI
gKRIqks1qcwJQk0m+r7Hr38f0q5riZalcsWbVMS7w2tbIEHgnLP3Xutb9tWcf7WWf7+coTF1HUUG
eUFpnLEyNXc6aWN7EHIglPDyKca5ppgPUECTaDVFYFGaZTgn+qFypfF9sid12xrVC7eEUJ6OBj7F
l5canKpLKjaMAwRJJoCt2nojRqq3dt9X4wbPGclNl34/74igcCEFUG/yTCKzWXXKra+WB5FtTTrY
rLQaoCnjKfXbbt1q5Ew1kauN4F2hIESx2EvMpFAvv5aAu/QcjwuWNyWEvt+fdQPEikA/ROO8KVHQ
DqHtzsVmKL9W/QFNOloZ9Epg71Gw4RBinGZ2z92Q26ueVJS5InuJpYT27CB2iY2aAlp313fngoZ2
HO8hpLtBbKN7rNeV+UgqvFd04Q5sLQxfq4SChfiQnvY6RqS6NkCnnYUNHcW5o7KuSKHUu92s3zA8
ZWqurJr+pwJ80ZtgwQRVu1JYYXu1OwS46wd4vX7kX3VGvTVrhoshxh5wG24/I0sDt7wCU23T0Iei
m0OI7sl/cTjU2gVqPKY1ir1WABFG6nWA59XRS82zlp1mnrfpdGuzoHXxZVwaB2rdVdrfpmH0pMsf
VgFUEN54ui2R7rpkwl3U4zljtRtlrGwPXWG6tjXlKhSNO5ezPB+RJowBuo/CB3WVMQEsLfzc1JAX
da4dWEDWH+/l+Kb/updLIvlQk0ooSmCR3+7lpDiGPWzn5CxC09QXEUcn1OOGn7oVS0dZm/d5DmjE
LBQvSPagxYTXGvJBTA1d2XHLiXHT9JbjOVoRnJEmlrZM3rMsTy7CApeqkQu3DCqX2rRwB1UpvpAC
o111pJOzKhpPmPMvq5miuYi1B99ZdO4qgn2h7XDjoO41qk1jNXfEn0Vrhue8UxA/sd1IfgacUKoB
zB0fIJ10W65jIGzuKOQF5bPwBt0v7uvWgGTW9fk30Sj0VeNiP+nhrQpMdmPG/VelN9b4N/cw4kyE
U+JGA2ANuTMIzxG+n0PSZRbBcMIPcWthj0Hgkuy1TtlIqtQd+mzApLTL13ScJ6RL3R1711J1oaMn
k0O74VlBW5Hj/kJEV+skXEzLV7fBKxr12LN74NLtnS8QFJpVpY0TXY2UNaFHnMNS1Cnht5bUPAzu
q5DUFYDKOehG56JmGCyj8k7FJRh24F+EXiHJ2RbNsyUGZTUrEXERdVKcdQUI10DF3T02EIkLseOg
+tBP7WWUiB9JTBZIbVoY6WgXLLCD9VAZWMMsGj20h3dlzlYYD/pdwBZdq82T4uPoa6piAR98h09B
e62i6G5RQ6K0cbOOoKmMNsSqhr1+NLvgAWOluu0b8pAwp+HjbmAiGNK4qeulTRdVF7BQSWdRTRwn
CTMaIItXgvw3NDj8C4V1b2s8IA5qEk+NMnnfdhZhF1P8XRSqwG+H8wwlLwbhkkMvcTwudx6sS28j
9y+E2AMxsdbVkD+YZf9YNrZxR8LY06hq1QaTUerGBDnlfedJhxIUrTmriu6RSXOcVLEdFFQjlTp6
eQX0uHo2lCUkaLpONdVTQg5xTK2w1oW6q4TtHiogaTpVdAi1HDmsr7rIfb74iriGBtNiTlD22MUu
VKwvRtHyDACMUPsW1CjDAWaHX+ZYwwceDahEiO1Jxb2Yoy+jbp1THqyVng1rjL9KUlAa7UY4+Vkw
vgShOKYCkiCTkxTSfGe66BQQ/kKlmV2zr8+kXxNVN3klbrBIMBgNQ1iZNwG1RDEYXo6ay1RQbCMo
G+0HnTYYkxdPVICjOnXddM3ayo5F68kF8a2dKel4nVTOvQSpgcXSCYorhDwY6LeG+cPG0aiP+EXP
pUkWRkc+cnLB2eBY4j8jt2cxYXT1duoHyheAmrOrMqdSx++0PjrmmlXSHbvqMin7TYH2Ya6+m3J6
NMLHsntRsMZ3WDtA09jxS6uoXqpdBdpd3VauQkNQFVdof9yRRB8IuTuGLEPwEuc0McOf4wwqINqU
7Qs57JQGoJDRIIt+I8s90pNfUzRH8wbAWSUPD6J9gl8usoz1R2td8FArhQ74sm8I3fIUh7fuezq6
tk4VI+r9Qn7n7jrN+GU0eEU5qkTDRVmgXUm5wzSh60K4kIovFFAPQj0Y7JuoGhlSGftIdVyF81fM
gT4JeGr7bBn7kFTAomNd69Wzmc14Uxaz5FaZ+TvMnCSTQNH3uE6kRwxHIax1WzM0bH0XFIC7mLVF
y6vIfL5CtCeanQGDxqnARsQbTspfzArWVXDDIczrpQQvV27pLgLRRd9b9ZslWKchKyn3HzJtBmji
zQ7eKZ7AFEhINw67ycH9ASY3qTmZi+lgicc+qLEBLLm06rGf5T4AFF9vK7W+t3winnLjXMTJpUrw
6GiaK1M9TlmNrKQ+wETjtSpcHKm7uTe8OfZMA2gJERKGWR/ptu7x97mWdcBisqwe5zl2KMu4jMV3
Am3WWaa5EA+ukUCdO/XjkF8GORyf4NksSLIYzqOxcUH/u6aKn3HwkS9c4E3bCubMq2bGypNx84ix
APhSmamzpYcCiU/HflPW5QXuBw+1p7rNkgh2gbzGm3Qb+TCFJsaLm6CjjoAobfFXmOrq4bRJ+p6u
8lyvoRmjqOMQNGbFfVYHPyHyng+EcO6jdLgZDUyKvobWukiTbF/2iyjkdsJHq4v+CguX4VhbxQik
Gyn1oUB9P7ZyqyK3hB2EbFxJfwDjZo7Oh2wjzDtWLI17rSEFzzez7X80FtIcO7GTs8qv64sZpdB5
KirnoaqQBgcwnanFMgWpjpGmXLoKNiQBOmcoJfUrXY7Rd5JZ5SGpzHiL+rc9fHz80MTSKvhzxkQP
B+0+EzDdsg32yr8krJbVqGQTMVFnJUKBzB3savxCbdjS9dQk/2dX7v2lPpklJtKyVvurVMN5xLeK
WLyWmsZfqptsqXP8XyWPXKqf/FchFP8qipSlPvKXSslYaiZ8yOJiXOoo41dJVVaJ8kVhMIVAcWxe
pBJjQdFGWq4oRtJ9UzfOASK78b2xOaniCzTsc6mF7SXGhvA5kabc6wpnBjNiXr2kIihXJoCrpwCG
y13XKvGXEv7aEbsAr6/W3SYqJVpSZvW5tAhGtJbacl6qzDk0mo0vTLrKSCyp8UfowjQOZuUawFv3
TEBqf5PrzlcjI06mYLa2Ko0HmDoO4I7gKmlhO5qodPK0f5wtdD0GJPXDWMAUsnsfrT9lThZ7mFFo
XGDhUjtCE8KacjfSAvYwEbKKErvSNvbXMa3Zl/T+IUF+zsMZkEt2xqS4ewinpifvZUxtb8bLFqyQ
3Tt75FWavcJI3CeeVFTIR4sh2AvF4lSfnMpprjMep5tmKelIDdGviqXMs5eCj9hfar/xVx2Ip7pg
F6E4HMK5QHS8VIwMmPpz0uvSq3QpKBn0DSReUmR2S7lpLIXnvJSg2lKMIkvMn3vqU+Qa/i5bStZp
KV71pYz9+Ol9mw78qw1m0wKkwWkZKsPa5Z8/P36J8qD5z3/X/oP87WJyVDU984sBibHpPAwyi7y6
NM6Q09iIrkGftqp19/Fl3+m+vbnsyYldsRKkI9WUng1VAXzM5FylJY2OUkNef3yld5qcr69kn+Bc
yRoJ06QGWheGwxO2oq2PLpsBlv2C7veTb6W9LUSWlYARFFKP5V7S5lRPvtafK1UIQvuQLisOr7o8
GMsq1C7rEQRfB4DNEADHZrVCrZudKdGyhEFe17bJsq6pA2Fuv3dg/18PCP578ob/RWMEg9/775UN
68fsqXiJHl8PEpb/4r9AxfZvFh1iYULodfRFwPDHHEEVv9HAl8Kg6LQ1dup/zRGYMFgOU0RYjTaY
YpO94o8xAphiTXds5A4qvX/DFvY/GiMsz+2fmw6jQ2dppTuwzyyLccavTenVi+tUTYaee+x2vDy4
5qu0c4n1rb1oRInJ+KG+YKkr0ICZWPos8hUnmYb3r27WOwOERadx+iF0G3mFYdrInU19+eevPkQu
wYoBfm13KGUX9Z+arhX4ASjywgmIMMhOlaqw7J94oFOEje2AlrHH3UCgTB7dZQmC3o8/Eiiwk89k
q4ZqMsKR6FLYls2TqYZjBiOu7gQIRGmnKkxOSWWJsXvJDg6r7GEcFotXDj6PphdoJUCtIFAj4HCD
OxqihggK+7Na95qwh02iKE20ngYom48DMe8/TU2yrUJ4ojrE9mGXW5vBZLhGBDWD8C8I3xJB9zyU
UY17wmAEC8dAz+WuDSRVkChEutPaoqnOdT8Z+7XS6s7D1CjymNr1DwPw6k8dIF6+Wh4k89rIBj/w
opQT7WKzHkZvklKx9nlSwDWAOFTFu0ir5IXq9AzenUHTcPsmcgwOWjBY2bYwR9Izmc12aCOJXuxx
+RF8sE9Sob3YEs4f/ffQ4SvV7DGeMPys8dqs1ivX6YDBr0IfVMCmH50cPp9Ja3hVNEUFw31Khpe0
WkR2qDK/BXrBMFqkAKo2WpjNIUxoEyVFW1MMZX5WPCglmWeu0zjoss1mZkHkj4IipClNukotYmdF
/gufxwy63tlqXZnpKyNTyzPBAAEJuSHwEdmoQR5pvaPXiRELLeYX5IN8B4T5FOIKk/2A6oWigXd6
9EBH1k8zqmtU3VpbR7sEYFZ5jHUtKz2at5wjkP4R5Asiq7pqGIhHa8evQeOKdBCX8FenHz6BZggK
p5E8PHDvOb3tQTFcnwSWM8zHRXYcpsD4NtRzD3iiB0FhGHVChkduIXq0hHa/HNJawsKUmAikXn+u
8fVdTArubxqWQ3ZnhBiY1o3DsAmIa0DE6zTaygXplhlpYzH9dn4YlCmbnNwJr4i0mPs/CusgDAZq
FL5Flh56n2wW+qddhS2HSsiAMpXhvK1HbX7qqoXOhh1TiWgUc9HloNMh67aH2xLGP99aJQTctPqp
3opeqNIdrIYQSPR/+S2rGeA3x6cdhnMKX9i65fELYk/Jjda4ncs0EEfyciAx1+xy4HRra4JN0iMT
oFWdD8zOhnjiJKiUtY+Yd6SezrIaZBlHTMwnYzisndQKqU5TOf2kxzkfAVdUyOMlymVPBYdToHJo
e9q3+GZ12CcFbh1n7Mye3uZUH9vJDMzrkdPbtDJGBjFrrZxkzeclYUuGAKewZd6XGSVCPPxgEQel
AgvY62iyP6JGvYk7sUyYzpgbPaHJ7s90bGfnQyGeWx9rSL3vfEOcJ8jkkc0D25aoHoNp/GnjD8ML
o4LPIs9pUzvDiuOxS07XFK1M3qkosVxYHi9qOaJ5Ij2PGzSZ0X5um01e2+clhhegz6lrZeO13fbH
2EYK6mu3BWijSaF8xUXP51i1sUE+dQD5u4go9NRNGZYRNKVb1Wm+kPrsFpjeR6a6R5ugq4JQB14J
dMYwwq3A1YZC+9lGxvggkRcJYvKkNMMdQpeia/jhsLoHJNDTMDdae+TvxEdmnfvaRpasA3QCHmUa
tzKg7+OYqP0dPLkOnvQkt4GmFDZ3We2AAhkOhMKpWCdVfdB6NXXNOsRzqnxRi7pbKVXgtrNzXcih
8fJooldB1NEqHsfvdQYILpbltVZQP4ST+bUh0LJS00u8x3ANhjbZomwFHdOU/rrIk/mQG8ZlLh7M
AZFKpO1m+J11oqkvMzWq0II16dmArApoMThPUDfjHD+At2/OQbVoq2TIonvNKe/80rxwmnRDEHbs
0l/t3I44ZaBfc5vgkGNWUYYjcpxsODN1bP+0/0AmNdU10rY7v9avzSbfow567Md2j6mw/Il/OPE0
kNTffHWk92SQI41cCdbL0M0rVMjpVjczxyNP9EvWodDRrWaFveOmCYBcpr68VUZBaw8wZADQ8gao
y0oUsK3VwZs0RPsbmmBrVS9/BpA7XduYvgBO2zgTav5Sw6lNixYoQql3Z844XTbKqK/wzrqd41xj
3P46xBAzFvQcy8pR18W9ZmU3/oIrYlBPkwzIDyll5lprkvZxnqMLq4wvhUEEakhaff2igVGvmvrc
AaQ+5OW0bXynOEpfL3Cqxdg1GqepHpRBO8QFMmZ67jun9C+B6WI/06O5f5rICFvbdaSvrUa9U7Jw
2/T5RYfV5TvSSdpipaofCecBqaP2GLKZ9RjducYIKEixCRYaiUOcwqk5wUZunJy+Amy+r31QfXMg
KtvymqrSXqFbP5Z6cEwRCNOWNvDARF6h1vtE0OW0jW+6OpI/Q8beDLsG91COx20G7+bkNCAjUncU
RFhVkh4HO7icuiDez4bzoI16tY0QqOPADgAeq0C2NwpV4rUaIQxuSxpViKXa/Bj7xQZZW7pmCduO
hX3n41Y9Z45xFHoBMk8t70DozesWK9pMzxmbLvL1MuoJT13abWk8fqkMXF1L6n29boPmNi9bE6X+
gtsupJ/eKtAHMAY/zIpzhunlG8Pxs76HjBJYvYUEX8OJUpO1afomVGLL6sT1qDZXEqUD7DRVKfUd
C6uOycChZX/vWDFOzggu/EweZa2RpSPybFVHzpYdBdN4cKbGuMQG/36yVBBTVbPT0a4ceqW5cwqM
XBlN9GZUOk5IoLFBuF3VpBQykJsPCv/YjPAlY2xayEjs96o1nse+WiSHDA3jqhLmrWbHKUOTaB/U
hkG6nR29wEY8dDW54Tq6UnVeGryGDFw8rYWdGNG6DO1sC8EghKEBQRUcdS7OBVk7OJAB5BMQNA9e
FfgR8ghLe+YLXlp1lm0dXczs5eZdrhOUhRvqZ6UQQDjp+LnXZNjvofpv8apHW0BKh6lU91rcgHux
lEuOY/ZXkUw/xFAf6gosV94r535gy6ux6MYdStIjy29+FZll9exIYNBj6l9CFoEzV+cb27TXsqnv
kWts5nAEZxOQJasGrA2cQ2ErdDs2r3rdO+Za2D6ikglYjZn/bJrUpcutGv1RA+rIm4y/ttA5pSFV
TDAidOVtlA9nWmytjCRnYxHTY6wUyZUZZFeY1GLh1uXAs2aCE43VlwkssRE8Y5M/2nHoDVm3t4r6
Pmf7WutGv0M3/DKZ2bRtNQMVvh7w0s/wX7TLsnbChxw6UK1ymrFLkABqKZR1NrWrJguDxw4iBcu+
eaa2JjRNcBn7JpGHSQ08GHLuTEjenR1K82YC3sExtGjK+3QkDhXp3QiCD5xP/ENpCEgDTJn68abN
ovh6qMkjX5NkgKAgC+KWPTrR9a3R0LUl9KsCYmb2tk24J3ngt1aRyW+xPSJuKpKAgCC1kZd1Oyg/
4wo+2E5teOPBRSPy6/RuoAsklMRY5w2YrrOMEyPHHtwi5TZR7YjzFi5s9N5FMz/IvMwepDVSBujK
8C0QEuYPCPknq1XTH3k6j3eVz6yoLBFcrwbMT0d90DOA+FNtoJ/QbWNRapQdrIl4YGnsiRHhXsow
cZ3WNh4DR+HkjpmY2bg1W/oZ+GagwBGhXxwxEyZK20kfSmhBDtNdA64+1r52iH00323o2dza8jy3
85T3xQ4XFni9eN4hKlY3SdYSo2IT7hRsKn+sHgGLqM/IzRHF4BOOvmqBgWHMkrWTUGtk6lkeK8nl
1Dv1ZezUAOc7LU2VC9JJy3SDBkKK7dy1401Zqs5d38J/XEe+Cmgk0AmxhNqZjGgnMsCpPWpncIkz
ttVlWgxTB7zXuE6CFpyijVaCsWISqDaYB8kcYlRle+UkU8kpWRGBINVdkddR548coWhdMWfznQoD
oDqxZnBEyl3TVHjuihCJ8Z4w4/mrUfgQjFRfU35oUG3MdZKH3fUUY6hzGw6BzJQAyeMdR48OIgnx
b7qeY6Wjbx2Oyg2cgSdCIrOjWhDy3g3G2SgzhZx7W+muUrMKX3jTifbWOQf4axIjA5DBtYyfuox1
cV1l1rBtpyD7MUuUtSt7GLvugprEYqUihMf3kEAnUB60IRGukWAx2lUk4DCDAToSr5slVw9RlzFd
6B0SdnfIh4n6NKkNDZFGUT9VjsmUK6mnWLksYx14mfAjhr1VD48wJ2pSIINuMDPoVleSMQ5lPdv5
muV/ywbFwWA1RPkKnjiWtsTgiL0eopkJMxyn6CkJIxG5svDROaR5olsrdTAoGgpfmg8D/gNkxbFT
mF4iuv4cUVOeu2EQogNCs5wpm8bXgEtif+vmBxMWyw0B8/C20zygHql6nfmkE8qs3ZFFO1ZuxnHp
ViVa96Yi5+EpG8E9hKWGdEDp0dqfEcJOW3mou+pHFUnMlUqT+d9rvWe4NqEg/AmDEIurGRX9d5zf
peXaYB2/sULFJGxT3jgQclSDvQwrPmuxKavnPi38HwHKJ2bo+sC6R+wHxNGKZKPcrZUadH8vKhCj
2RAgegrCqHoMpgSbLA4rFR1K5bDDBomZX1lBTBE8YxZZKYSMX9eyJ4qbUgsXMpq1pif/3aruzdiq
h42ECPIY1GbirBlZOQcznKdxDQgPbWE3W+o3rj8TnIb/v/ykWfK2XYnzWEPzatK+sS2JakJbVJuv
2jda1PWtwiu0U+c02sfOSM0UTd0n+ox3ryJVqaOdNQzEt2+vUs2jKqqqAUBYk9uHaO1b4ACB/bjv
885FLP63WJEMSRLWyVcJOE91MWAtXIE5R3xaLl9lEyf7j69y0rZebhiFIcdhaRl4/pyl2fzqhrXN
WE22XmOPsQyqo6w1L7ssRn7fRcknjfm/9Na4lq2r0oZkYWI8Ov1GEfB5Na/CBq60Wg+rKsKWrcYD
gRXSKtsbxYA9hpSssO7CSeeEN1KzvujxFEOh4FxSrRNCLj8T8p6MC5YbYBu0PHUE/RzptJPfco7b
FuRA1Ox4NZ7khM6rZ15nyefJCn5oOmfeTKlot/6rJftel/Hdi0qeHdqqpmbbJxcVXaaVJjTSXckg
Y2OAADw3oFjthfDD/Rg34rpuZOKJonXQ7UIAcMp0PpRhKC51PbX30uCoENnVcIEYis6eyJiCshQP
GzIkE+/jT/vOI0ISnRT8YoiOLXnyiOhCURGAdKAhUuGfFUBkIT9ooN+n+o/swb91t73zzDO6Ydqg
EX2HLP3kvkAckPBALZ55/hWsYW1CpD0zxI+/0F+vYi5PvU2j1xZMiE6ugn1DE8iO0arVurLhYIpg
ADLgJ1dZ/srrdjbsU9q1VGR0k22VYdnbN0vRE7OsJYIHdP0oDJ0O+hYu/u5qhg1wF1GS35J6NV7+
4++mL3YArikcXuuTVSPlAJ61KGZ2s0WrhPFqANRoSer+55exkL9bJgMD3dZPxkLAG5xuTNR8F4XM
1myRL/i6MTl+fJV3bqHxa/gkDcs2iVY8uYWJCKEtoJEgx3vY5Ohkby1f688mZMVXtR9qK3jB/3xF
NFlv0dxZRBWqrAlvL+oAv+Wwiq9fKGAVSH4nk6wxkFUORvvJm/XXZYCFEGC6g8QPo6d18v3MGEFf
qS79BWKCf1hJTE/XMBo4QY3hKNe91RELoedhs8GgLsdPNpjli5w8oJgEVJ2xC+sZQq63XxQ2AenF
DVcnlLZ3LT/IL7Ohxiqmt3557jgG6R0f/55/XUmQFAghFnMtztBfg45Xm43JSUdgGex3OXS1bV4V
DhG8Kgk2/Nu/b9H/aDr43xv9/W9zNhvi1U1fYlD/iDddclb/899v6ujfjo958nYAyH/y+wBQar8t
+y8zNpVX9/c80t8ngLbzmyl0TgG2QYbbr9HgH0Yi5zcOOowWWMn4r1QW5n9NAM3fGJItS6mlSodd
1DT+yQTw5PFA6srMnskkhx58SSyebx/IksauwO45elrdm9cI4KtDa2n0/ps4Gzav7so7W/DJw//7
tSTeKBpqDDVPzz3RCHSM4IbRswGcMrJQ8vO5xNbo9yWijVhonxwZ3/tuNqRMjU2fWfrpo2+PJITk
dknLtWjgAA+c1LOMM+OCDv3kUieryq+vZtuY1E30O8vL/fY2GhFWAYHc1DMc37nSlKZ+6vypu7UH
oSHdBjF2vqSRIDGCu217H9/X9y6Oa95e3GiLEenkN2QY4zRTpYweVUO+0+0FdAEnK0cRFoHEN7Xm
ShWxPIOzHz9/fOmTbf3X98bypaJU1gh7X96T10dZEWgwcWwxegylsnNhZclOL7vok1VTW6atr5bN
5TLMSQGdgwZByPzLhvVqEbPTKTWngpzvdBEdF33bHeVQxNsSNu9NvTxSQZQDLYf6kVxZDfpStGUT
oc9913+ynr7zjRkLL6yCJdxXnu6Pfmu08ZihggU9lbgKaMz1EBbF+cf39defOf3Gy7kdX66Gs845
2aYCmFgMMfhNhRzmeZNpiXacqxS6T2wo03fEcBlJZQOztQ1kpdpasbMGt5pMW+2Tm39yIPh17w0+
B6sOEjWQCm9/YmJqHXwhfBKna6wd3d7g3mgH46B0Y/AcDT3Z4RyLvnz8/d+7yxQuLEr85IvH8u1F
pawwxzDs91Q/5sd1KAsmJ9j+84vwA+rmYqL860Uc3NIJXdTeY8zur5LFjcZ69D94YJDzWKz+Kusr
C/3br1IzAwqHZHlgdCc84PyJ161vpZ/UlO/cMM6eVHkUlItsYfkVX70hAjqs1RMF4Y1J4rvQDss1
8FPnkxX8nWdB5ywBx4Ljp00d9fYq9RKybmj+4LWN1D1NC/ol9ywq7iYOrq45gu2xSHX85Al8Zx3X
BRudhm5BY605+W4gbOG91w13cIBSbeDLBmbOmqMStPvJOv7eSsOTgHGXl47fylpWolf3kbR3Ayvg
3HtdRF955eSR/ihlYRB+MteQZzV8GPl21Ho6+QoNqnSNdKWrGTd0qvkkCy0JP3lK3/n2CEORAi34
EzCaJ6/CHIOzobVJLpHZavtscPKNVnTOfjBE+MnP+86qw89HH0dzUL+w+Jz8vm2vkq06DpMnLejH
erllV7mNlH6vqcERxnG4MmPby8rwkCh+9U9XVmpdmyOuYF3VVX2xVb++9X3na5MmCacZbDNYz8LP
vEIan5W7fzmEANODq8BTtAiOYJGfXGV0apLEytabYTiuC8gWK/QSdPvnYNjqUvE+XmPEYvl+u3dR
Y4AJouy1cEjzfr69IAyDeSZcusCnYevtOh1TyA4kCKI4aMLW19ehDMVLSe+VyU0ykqCupXaEirq0
kdpbgwoVNWh4BjeCMVmwF2oHhGKsrO4IakBQ67Z98ewHzIXdTjIP3aQpM8hVljRwmmKQW4bXmihQ
1oCNFAj/ESbLlQ2uIdr4OYqGrRFDSyJVAwkyfedMvw7xI8RrG6DdvR1LxvKp9MOHrEs1sRYRW7BL
dAppm22KoWrdaHqneTEMUHGH5nd0CAYwZezaOTx51+pFHF5BYimmw5wXlryqyOHWvYmQlH4FyyJ8
FkznyFwFDftUxr1yzxgl2ldqFj+gU+9umlGLbxLpk8AssBIDsFBsJ7vJ+zhq0Px3Qv/epFFqELNk
p7FbyZ4FoqSkDMhYJ9h91TZWkK87xvuXso4IjZsJt8EfodM1lp1VPaY+UBDiRqKc5GubqxVhxUTI
N+340W/pQy9xmdMP0rNistrVtPkB+E/gBGDJVXdKYOAiYXAQHePOAWCX8ZubnrJMBKHT05JdJTIx
kDIgDjIuREcu7KFCLV8cTbuciYS05ESYEe4hqMoXBcNK1e16syZG2elFj7kwLrHgdWwbrm2WGsk5
rADJGc7NRj0TvpJ/t/R2BoQSJTgvyrx2noICuOCZBoyD5Kg5izZAWMnrogrHGK0zcGxbnHiolmw/
9nBMxvJL71R9vLdboVxLJaEXVPgFJyk4j9C9JVM6RBo1J451orVqshpl0/Wbtq4i5iMycB5LC0fL
th5bXEhKKuk29lYbKfs+qWBn4+ns2nXeaj6wtX7yD7iSSG2qCIrdk39DMhfaHoNoFhDZxQFym8pU
luWnc0cSHq5g9Oj1XhEVQ0+du3kL838s9jLv4O7oc1K3oGaN7jKjgjbcgECNgNmmUn5NAF0SVpMG
oerlwSguo96PjmNKKxmfUpf/5AQwfWXRC/NtZIbNt2DKIZYAVkPr04pOt5YIgSrY1pmkKaqHRfTc
0m3Hn5JP7SOQRBNU+nK0XvlzxsyAlYCxNfy8GzDH/I2xrGJUG8RuxjtizauNiW7Duhl1RdEJApDx
5NJz9C2vXgQzV/M4k/+xMkQBHbbVO2PjgGYDT16aTcsToTZNt1YlhDVXJcsShRnz/Q6BgprKs0Ki
tl6rLA7kt4m0Ui7aCWbgsx1USExIKodk7VhdeVdahTU+hEHeXI89PAIkVfqyZoQ6s56s9JHfKSZP
OonOYegA9GYBI0jeVM/0rjPJ6MM435LT0vpfoVkTDcSxJpUbZOji9+ba/28q/Dsb+qu95C9dhV2R
B/9G1Fbwbzf/h9PzDzTd7XT2gp5++e/+C1Ji/LbUtghUdTq3oCj+JS7W9N/Y3FAVO2IpU5aS6Y/e
ghC/YRugHOZ4Q7NSLEXbH+pi/pFmLmWkA86DtqXU/ue9hd+paYiLneWs+uoMRWRdBkihVw+BySRx
3juckoiuf3Uz3mkmvD0W/fnH9bd/nNlcRmT4oB4GkmStrrkvo+Csd8Qn+/byGf+sv/7889yb15+9
t1tCipMGQIcNwFhZET2++viDvz0P/PmXT06WUi1jQWC7emCk6+FSJFKngU6M7388F6aC1frHxxf6
u69wcsJBYwcLZOZCtTzX6qNtfHZQ+5tbL09OMkUnZhGRxXPocN2MgrQ1BRe9nP9RKfOvG3R6/ot0
2SuYf7lBIxa8O7uk3/bRBGh5Gd77TU9rI2xMrF9lqR00Y94Y5PHh00SXpmwGu9iZSX/ZISgwRw4/
Y7Bji7mya0TKkPpYeY+jY14CwvLY0Q6yas9jRNVC3VuA2VYjkLiPP+PbAuvP737SPypKk4S2Ai4M
EUsPhNxj+kKpnfx0jGyvmf0nJcXfPBmn4xEt7TU2V+6wln/XOVyO8Sdvzd89GcsFX73xQa6gZWx4
4231nuyRlTVuMvlJS+Rv3ht58sIDSuVEofKhsw4ahe7ZM2cw7dkOL9Va7Ij9/uQX+Lun5OTND9Ai
28D91YOp/7DG5kCzBaIbQDpMnmjesm2q4G8rSLos0n2hmptA6/Ae5B6ur3UgKVsm8MwKEFjfRwOH
js+eLyuctxw5XRhgmyxQvMjIEakN5NGRkOAPNThWYPki9fpS2Qi837OhbOvAWS/Jk2F9P05fy67d
ADA5MB/I0T4ryKbNPryY6O91hMOQGrfBDcDhcrwYSOYIJNEr5r4oxCatEI8GLe3WesvC40YCMBnA
6iYZLhRSIh0mEPULFtxVD6nAoInk2y8jSSKcCdeE+KykQXw7Zw69vv74Jv/dc3KyBuYDOUNyjtXD
9H85O6/lxpks3T4RIuDNLQF6iaK8SjcIlUqC9x5PPws1c+ao0KIYw4vumP57OpVMZO40+9vfSu+L
8pXsNzCsM/H1b7rtm9BtzuJeGLYlVxTWkI6BXDImC7WO4QRyIBoxg+6H7QB5zlOPgerblOav8lRb
KgMKdbzf8p6CARgmZiw8KKW3MetmF1m4yrGXOQJPNkPTnplo/1aY/O9Sn9tMwHwrmrxkPrctDtYy
yFyKB4ZXJBN2Vr6Mo4luxjgzJn/LVb4ZE2NaVF8WJsuyHyWhFveK6T4PCCcqk/fR0nZ5yhitiZfz
IYUGS0u7qXVUmbUoOZ5u7JWgRs2IbUjtcXIXn72Y+mc/8xceE76UtH2uIyfDdzOK8w2sRBsAEQbF
k60U5hPhzkJnhypWY275jXAlVQAp80+JRsoJ8KFjpBAVFG00QDWytdwjXNVNvIfuO+mJx1SXggod
cFH0MUGjE2QvP8+/EwFwrgFwBbPpMCkX9wiIFyEwm8A907J8qul5BJe4jySCxGdF7+z7GKdzS+fV
zy/5nZCdBUDJJft+yt3/1Rw2qGIRGamOzMUc/OFCH59h//GPNLYX6Sqkulr3UMbpy3QqXr/s90/r
8st00LNQKYxJY8tRc+Op7GbC+88tn9jAjNkOYAF+dzHHZGvxr6iCQ5RpA5NLio2USGfOByeChzHb
CPLOCwOrY5OpBXbsp7Z7U4SPn3t/6uPNYj81yG1UDcwLy1oU6FS1MxvuqVGZxbscxGaYS7SrE0Zc
AL5S1S8KbChqXFTL+587f2pcZnFPh5/VShV/pHOPmX4Ii3c9/D8pHP43VunzE5/e6WPmDeLeL50U
ebfm/Nzlv+aA38Sl+aMm3AteH9te3Odwbaj1W6duvdSH2ElFTH7IVRnBr7KCUFKi2tiCNbEh5jx0
4NeN3MN9uXIkjIxwdkG+B84B0IVVabtATRxNLleei4h5LNYC1Kciwi+m1LdBc6yC/rY1DjI59ip5
q/D8EIYt6F8K7rcBlvJUwnjPqheeOdOdmFRzyYvQwuocIPXiI4fipaCkR7iw5Vms0XPgiUGQTJeU
u3C4UrJz9Y8n5qs+iw85SGOEivq4T8A/dh0oMPyffP22d03U4eK5r//9eVyfBuxLFEK8PQqyGxEq
/bUgb0v1zEI41ftZgGhQdLPiOABEAe4s3tUYPo/D5wDMFG/qyyLo3PARWHytBaE77mPvHY88FwDX
mSVxYlDmoQLfik5O2KlLHwgz709nOnwiOszTTx28HcPAlG+vU1qiS50DXONG8M7E5BNzXJsFCN67
y0qhDmOPV4ZTtysl+x9RyUl52ol+a7OTixeJbiZGFgQp977C4EOFoUcFxplROTFV5iklksyeWg4l
h33Yfkb00ItHn+qPkD1b7v78/EVP/YLZKg2gQjVGP/2NclOrj0ZULYJaP/MDTg38bKUGWVzyoMpK
pUawYI2eu+Ofanf651/WJmifpDYT2m3eYAYDs/p5LE41O1uaeW0KAcrycU/ptj8s3dG5rF353+6S
zPF6YB+gyVQqiaR7aL4/N3zq482WoyDz3tpMDXveTSveStzBlMPPTZ8ai9l+zUM4WfOOsUjxT20d
P7u7qN253EW2qhARBl22uNeMG0277Nup85VIGZZX51N//bVxlzXLy7o7Lc0vMw2dVFUWBc2CRaV8
rx3Xl7U7W3ZRwSGxrGg38W575bX4H5PskwHpxGebK6Vq6mtc3SIgxcZbH1371AZd1uHpD34ZCBGb
AJWqgXGP2pB0px9dOBCzNUfGY3TjVh33qn4vj/f1uQvsidg51/z4QTekEEbHfZjf6lF921DY2neg
3ktz26fGhaMyW4BePWE9M/4KdFnKl3cZnnyXjfds/eVtVbRjlYv7EZTEsO37y/bCuT438XEUDsCU
76N4g/FveNZtmnnwzVlZma2/RsjDplBpd+DSgHWpd9kpcrI+/zrvlFEi3xgRL7pkl6or98JLw1zM
29WJRKLT6vdJ52jpZhDOzIgTDyfKbMvDzSIjqcs4jNZbV37idrQeKFVS8JuzygfVK1ZBfbxoikyg
mq9DE0ml5LYl+MoA06akeZDS3z83fGJbUWZrMgErYlDVO1LdSA5NFNeYxQH4Xf3c+okQNTdSwYfd
ikWPsx6mDmCLqVJ+vazh2WLEdl3JU4Ohb8ulbmzc5sIOz5ZinVLA5faA73SYHCO52Qs7PBddDApA
IQ4yxL78iDdS05yxazsxwvJsLZYKhTqGz/dL/X2MHMYfwjOz+8TMwNfnnylXql4FWYghttRyMZWH
Nlg4euei6UyN8r83+blAVTTkzjOnA5gUvlaDf/Qn3G2zGvD5RLi8tLTHqb67iCrbE9LFgMu6J93F
0npQV4oAW3YQN0HgnfmtM73R/+/NbCkHSMYEpaQ3VWvYLn7RKqWruEo3tUrZTYBFRWA3xh2p6cti
/t9Xuy97LG6+/IUkHvZu7B9xybgpzwT9U59ttqD7ttQAm/NLjGYdopDI3Bs4J2d6fapx+d85UVek
rpppttWKZBdxtDLF+0CQz3wFeVq932wsf//5l0GJqcYoq1Lu93LJW0rbLxpMD1MqSf3s1cUcW8Ct
35OFnTw0e6TPGHeETg42p4MSP5FmYCGuMik4ZKngxNSIR4a4q/HKvCjmyLPYMOpSheEUS9gXceEP
tz2c6ItalmaX1n40ipjDClFnsKVsmxpnotmJz/V37X0ZT3XM3KqJaDeQdhgCLlQ4YKI/nBmPv5Hg
m881r5qjGH1I9SmmdRUqLpwNogGpBwXIOXIueVz3ofJphc9iay3D9ndqPKjyWqMKXUt1Jy3+xGh2
WxWq1rM6JksKgannj9a5rDvhqGGbo2zz6kkT7n4e4+m0/V1np3/+ZSwo48e6o0uG/eTciFVoBdEP
Ipqtol76+S+cCMXSLIaQ7sExQhGHfQZUNYw/h/qyGP/Xnu9L12NNy/1ATIe9SG6Pi8mFV+t5KeYo
YRow5LzaURE9GZyB6ygvO+r/rQL90uUAkLzUh4z2AFAgwsL5zFc8NcazfV/BHaUsG4kAZOAHTxE/
3PELP99seRdxQpUo8Hd4vQsMrpvni2bF3DvRanGl1lF07cfKkY9Qvy5rdrbvC+R80aaqw77DEuBw
cbOzTd8Koxp1nNvv24cxaH/ncfX+c39PhCJxtvxyDepvWZNobctNKPzqKZuHxXfZxWGuEm7CHKFc
1w97TPvJGZaXHTInldPXkNEOHI2zlGb7ALeCxTmP0hNzWFT+bbZ3a4/PR7PKlXYX9pdNX1H+t1X8
+4Mc2Sqnd/+Iu+NrLGAWd+bbTUvgm9gpzlZdqSv/s+pcnK+l9hfE2YUG5ixzV/q4Bb+IHti7FfGB
EUqsozN0w9Qs++ZHBWi7zjBodu8FIV9l2d4yb5m4NnA9rBCi8lmnznGoUR6HWIVmYMbGYttTYZGG
710pbDVp2JjuRmvu6m6nm5vc2rogAxe8NFJ6g3dbqdpDoeC1s0xqnKZG0PAQay1fAt3+WIovP4/A
qU82iw019bSYHXTDHt1opdtu6fzc7t9Q+58ja1qznd+wgqAYPBGOJLoa3bj3fA81q7hKuhdXwHPp
Txx/CMl90T1r7avH8efnv/v97/mPEhq/x/c/xX1wj7ycCi1Aype1OwsfUdCJ+KQJvDi8tRnGCBft
JtSG/zu3KfjHMBjfk330ia0bIt+fezv9z78b/NmGzY4nDfhRcAYPn4G8o7i/0/V3t7ssuU9t5L/d
VkAeYlBBtzP3CWuRQD3zFDyN5nf9ngUQXc1TXS7HntR2umgxSmwRT6jhnZb+apNzh/FTU2QWT6y4
VjiB8wiIT5bXLtz8zJT/fiOAPPbvoBSGWLWlOn3LZE2dAshBC1X8ueTSqV7PFmo0wCxHts+QI+DI
thgI/TxV/r6HfDPmc6khJdpoyuqGw517JXnKrTzsPOwf3eFB9B99xFgjtG2x1VZxFh4DSiwF6SBZ
AjYz/iKsio3mlxtNHXYpiUvFi5ZF3jhiZtxKyKYFgVsK2Pj0o8k3JbaHCK1TqQKNE9ijh20e5nc/
/wxqlL6fO3NNo9pKrYmNLo/Rle5QYbJsctUxyTl3xZ/QleyM9yWU7aSHE9sXzWWiFYuxB4ndg4AD
U9oY257TflUe2rxDkpYCS2pWgh5vIjb2Ul/K4oiYx0Olhr0i0q1cTqG0Y38OByEjYEcxPJrHXv2j
wNIJoxcjF+5VqV1pcnKTRb/F+slo5GUFytOf6J2CDr0CrzxKAwb1HbN23xdQtOirOjv6/jMsPVMt
rqV2dHogTKa2TUXWxHjb4mRV1fjpQVoqNcxFzEclT5yyf4vjxm7FX3GK25JYk4rHTR47UWFQIWxU
Nja0Cy95HLWjkcm2GxlrDTBKarpOFy9H8dEdTJy51GUkagfdfDKVqwgQwjBYjjVYS6NbCy5EtFA8
mqFu46a2LGUJk6lPip7R3L8qdXSsFOyUiuqymGvMFtSoul5WaFOWRbHJkOEAf2auTA18M+XnFuMk
lU38hjhr5/lDZl6Zf7Kr0ltgJBvAnJI2XoS5+pnldWJWzmUdgebhWKRxk3TjHWVX1CGt9eJsZvJE
vJxrO1pJaDLL5IeIgrTQyzeDY8bwGStXefwQZ1ur2brKbR17tmW8V949BqO7uLoXotXkG1n4QIZ1
bNeKYmGp11yaNmZc3Ivwd3yJpwfDt808X7jmXellTzBI4jjG+lFfJbJkyyiqBYv6tGiNBq1DXtcs
ZQyHZUyZVXnnh0+BcZt669pYC/k53eGJGDiXedSq0buDIDIhKIpxBbLgtz/PiFMNz7ZhNy6DEtsU
YocF/+RYtg8/t3vi68/l0OACJOjJfH2zugpLrG82Qn9Gqzudo76Zw3PbGuThBWhttso2UpEK/imw
bqPkZ5H64aolYg96sQOK7fz8Q04cKOZyZleJsqFzh34fuUeteiijaxX707o982NONT99ly+XalMK
4Npl7EFu0C9KIVjmw2tlBbaOwd7PP+DESplLm6mfEqNmOrGI6Z6y04Vlbt1qx9TVozO/4cQcMmfH
CjmthSau2aC5qinNKu6WP/f8VLuzKChRb6dElAntI23VQ5uuz0TBU+3ODhQdbtI4LPDiqUfbHuNM
7cyV9cS3/A/RbZ6XUgpuc8+DqgPXE/l0YlfqseEd7czHPDH351LbUmha1ZzSrV3xFBevqnAoo8kH
tyLP4y3EYRIcnztYnBimuY4106NGSEOeqPo6teXGXCM0uyzqGLOo0wxFlqp+NewhGnrBPjyXbTwx
140pGn1ZTVIUK4M/ZQWDurqWumGbZXj2NRKjE+9EjNB/nph/c13fhKC5EFXPgrqNZaKbge+vQJ2K
cmVhYzaKxxFU+BBn69z6jTeEgJbeDDYKvqdidaNRyN4V4yI0J0Dtyi2lhQhBrxOCNYa1dp+PD3nx
iE35egxCEOsfUXItYB4vBOWqKG1TN1c/9//EKy919v+OUw/iB4g5KyutAQFAwsPdfyowh1K5TP3f
wDU55shAAvG4yG8xQ471W8P8XeagI9nqwgTV8YjddFTsR97VBFwmW9xOsaSq/FspekoGJzHOReAT
W4kxCy99L2DqWZNwVCOnq512rYQXPcKacyWi6Ut4Zk6blIeTCkWgIabfP4/wibUzVx+6NXVxfjFN
EPM9zY7Yrf7cLoAIPtE3U0+ffbqxFv1mBNu7L0mWyLj/euVd1L1ib1umvJMN3qtHRiDOX2/BjcGm
M9RdnD9J3qtSDFQkhHbBY4cximtVDmxv+OwAFYjhS4zZHFUDyNR+Yb7uxPGyKtYhAAEV+ltntMDN
tGVrqAvdk3BBpbCkhzYgXMXlHvN1MbmT8mst2efptThex9q+Hj5qXPDUlST80qP7YDwKVUXVeP1Q
iajPRWGA6uTdGbiOLsxSeo7UiPvdrtR/Dd2Nhz+8Zr7W5VWJHX37nMZFYLu+tRzzapmMn0Z9p9Yl
jIzrUYf6oHJBASspaXahGA4+HAtfqa79GqfL+sEYHoL8KHcPRXc3Nrile0cxBSd9VbhbUThE6QZs
Yl7cDMV9qO51ZTcGpuOPnmP4+7CA5tvdRFjRjuVjpO5z5U9F3a4u7YLBXQfhVLL8BwvbpagaN2ZR
PQ8UPfn6s98BcxNu6bra/Pn5y5/67rNV0HoK/CGRgxqFJWF9CIQL18Bsk1UTrFUzsAv7TqYY5Xo8
F4r/Zqu/m6izXbagGARb1Z6GRXdFWhR/Ucvx3VsvERa+9hhL2D+/hM+/3JU2XgnGL0F7dyPYXObW
Mp/14AMK9F1exreasNHaaOMb91IIRJTbaeZRYHeZMAo3rH9DIfXqGLNIqDDcHE9UYy96Z5bq9Gr/
ze+fa0uLMVDCkMoYENcauXbHL9Zt/4hJN2ay2O5cFmjmGtOgUKKmrGrO7wX5c4f7yUXTTZvt0Kae
pqqRT0qBCMaDE7fOz+1q0+f/blhmW3QU6+l/C2wwV1mUYbq0jDe/XclsKamA54N0h+OPYrwXww4m
D1a/jdNluySFllBujJ56WUrTDYXkZOtilPK7HA48acRmv6gLkaomR00PQnUAGllKSyBrC9GNl4H8
KVsh7PEPwcy3TZoeJrZHLO2iXrBdc1x5QbsY88eqvIndZd1c45+vKQdNoy5eu/BLTQv7y9nE0oVB
Ap467oviDp8lnGgubHi2I4QtrtCqxwyWcE1+b4Izh4QTAUebBRzsTRQhmd4gRAGXdv3F5eXq5zlw
quVZyBnMOBcasMx75V3wpENvlGdErydOCn/n3JchTjGLEjvYePsK5/6Um7KvP7RQf3/u9t8c+DdT
d6599VMf4ISmchUUikXpG3u1o5gqBopb1fXKUz5MEphuCkNjstVIopjjiogpdhEe6lxmaxZece3+
sATxstg9F82OSNcTihyGfaLXf5RnX1H//PxTT3yhyRjw61z1OjeCVgUCQbOg6sIady5rdxZVPFMO
cqWk3YbjrO/4H5c1O4spgUC6KozQx8j6cynuLhQlm+o0PF/mU6YkeiFkdDfRcSJZwdE9098TQVCd
LdlWDLE1x+JiX+PoYcBqt/RHE4RUnl5FExWq/UwHLha1ExaCrfq3PGTaIfwQs79LzXc/1CjrHaj3
lW+ykCqU+AV67H1HGWUdu4AsH92Eij5p3UMLE+tsU02GJC+jfBizo1es43jTSOux5bZe33TVi+KJ
2zM/jIH5boXMYkYox6JS5AyY+qrku+Kct+Op6TgLGNXQhyOW8zwwRDdeuxarM+vnxHVxbtPkt0oo
1ZJCHl+96bQB6xmYHRaA6UA1JwTbn4tGZa7Z9aDNNRTjEZbw+m+NelUZD5e1PJ09vk7QatRwcJrW
U79pKues4+SJAZ+rdoXM9UaoR2wp4lXz0p2rdzgx3nPRbq8ojTcaLer28kGntjfNyJE+Nt4yq+4v
G5BZJFAA+Oii1/A2WCfXTcUTbHPmOHdib5mrdbViwKlOpu+68quAeSkrV6VpndlaTo33LB4oWqpi
bEXjo7ZshlUlnmn3VKdn61HOVa8uAs6gWvhLtz5j0iml4S8vG+vZqgxceH2dzCQpqMZ2bYAol7U7
uzgYIudmI0P1UK/UfpPm54Lu97FprtbtrSHGeJ/uGu6bJ12p3mW5mrlaF9BRaWHMR8yLeYhbNsWF
/Z0W0Ze1bY49L0Ei4DBBcmRQOv83M8f/J4vFgvDfdgeDwk7FCHlxXrvH9vGibzYZAX3tbNBopQgE
Ga7SVbk8Z/hxYlXM9bQd5qhjrP53T3n2+bmn5qlWZ2vNrVLuAFLf7zstt8MIStGY6L87qbEztdrF
SWWn7mRPvApjxY4woQkSsp8wrUzzmGOGtKj0bJ1xwwhvBcRqaXpdpE9J/hKr3gb0lRNooxN43Tti
uWWBSYQRY73gNrZWV6MdK/KuwvJACx7N4BhScVJutfagyDyh3MApXDe5BmnsGVbBNlF4ng4hUKR2
Ko7QdHwN+aseS7ZIaYzdiwYQynzrRsm2zaqdD01K64f8uqoPUHl3Zr2u3bu+50Fl73ubKpbXctWA
kO9lpK6a5/Bw6eRucBy7bB8Iy0HvNhCNoF0NHSzLcWtl3day0jX+duuJZpB21oMV6BqENE/fZEps
//xFTnyQuXYq88bAcLuMVFHkuNkCGOTP7Z4IfnP1VCEyy3uD20BQX1Xyi25EOE9cKEqYy6csrwny
VGF15tqfRr4fkofLOj0LflUeiWEdj1RXDKvWlJZq81IyqX5u/PuRxoDr31VaJWU3aLLHNkMdY+gE
6pnEx/cjDcP633bLZCjzVmKk/XbNSRwD7NV0ivq509IUmP7zUGnMoSxlEJc1BkrsM72wGBXJqSf2
m/hU+hkIPGhpTb+oJM9JEhlvyk9Bf8nRvUaVu1bb9ha88ZmOnBq9WeAMTXweQ51AL5ovQvaUXHZm
gbr87+gFYiBZHmqHvZw/wfpSmou+Nrzvf9uVmqoH+EL4VFbe4/D756/x/SDgvPlvoxn22YpvBSSF
Vt71cGb+fP+FzbkKX61yq2haf9gbwPhU3rTHGoWMoKP9OxP1p03zP+eQOVfja1igFl1BaYbi6qsU
GyRR652Y035QPcTDy0VjM5fmB8hK1T5kwONtcX1hjmIuyI8k+D3RpAHF6OGx4F/eZUflv8vty/lC
qDDFVnmH34fgLxLlLqe44udx+D4cgEv5d44UTVf2IhXI+7rcNr1KCglZfniuROHEDJwr59H3yb3U
0O+0QpRzDwbmzD50qtuzg4FsjIPv9UTH0HgthPHWjPEclePkzKic6vdsOSZuUXUw2+AKjjfVcICC
+PNoT8H7u6k9W5HCkPX4JJNLdU0Xniq5zhIXTapoEjeyBVF0SjmALX338187pW79W231Zdp4OA3r
bUVWWPHXY245dfba89Kmif26i6u1Ci8QK8llXhY8ypKVaY5Yhf/8t0+M4Fx2r+hZB+yM2BPdkbI5
Exn+Xj6/GT9xvnmB802snOCTmt7eb5Z1BMzM1G5SXtRdjJKLodykqrbMOTsNSbYUobemwjZXUZ2k
6RrGOTUnv2gBzuQ6Mp8S8WbMdpFHvXL7FJrN1qMqxUVBCODmd9e+RdV9NGHMYJG2q94w7dL6Ixjn
rCX/LoPvfs4UAb98nzBRhlTRynGvSLz17Ca8eJYnyw4LNDyd96hw1Gg7RDdULyTV5Kt8G8hn5saJ
IDuvBwh9jZLnkNtm4l83XoBV7baSn2Nr35kX5lXnVQEDjJGaeYAk5Gm8i1aXzatpvn0ZsrIMYWQq
Zr+PI76lsWyHc2se+/ppef/n9wDb8W/jaofmJs5STrc4UUMElrPfenfliS9m9d6hLkyUjdfeRLll
p8Zb63sk3XdoSPAELe0mMhZtu/G9KzPv8Sp77oxnU9910gszdgGscG1KmVMJ1DJit2aJR6m6MpSt
wv+kOaYuinrNbpRyPWbNWkDgl+kb/F03FWZotb+z+Fes3/Wqu8utfC+V74bVLgK4lboiLdwerxX1
I9OqrWw8CKV5yGpUlOqBJ/alqZnrXszXcoALRBY4bTbcjb3sRPmudo+dhHm9qTtu6jpwnOxS2LgG
Vys9p/7bBFuaXmdW4XgTVbvybErlnTK8S3iYSEZAqbiXtV535+fiShOe0vwjNyQS2vwnC54rJs9m
vJTd+9Tb4ai9d7tg1SvHcbxC2GynhYNd68IQrrNs16qS7XeKXbefg3Al+zAgpY0aeiuY9oxmtwDU
vizcD7F763pzgW/8YpDCT0jLG72F3dx0S0E8QJ4Uu3BZFtkmkjA1H8p+Adtp0Q7ith+r9SBiaSh8
dEl/HIi6RfpZiLuohjNsvoIBxy874wl3pZFLC+XnJN9b3UcgbqvgSc5CW0xyHhp9ZxAOvdmuobg+
Ve5dhIa/LJM7QMj+wAIGFMuVcoUfgtNBaNeazy7LnbTOqVmU16J2tMJmESiHIh4XAmFp0Q0rybNW
sQcwwSgnw/WF4EJktmr6/R6F1xC418B67JzqB6nPHTMYHdW459WMF6NF1Ztrd6jtJohtizydLO/L
Mlq00YdRBAd1xD6Las5OOWAjvTArEKwWEmjrLe7X6I8dYFPrEYiX0SRLNlLUIJXoFNZSXYbqvSYf
K+vB6x/a8KqNj+2w6vmP9fR/a8JkJwlbEmfJxzw68O8p/94+WOtmORYrMqeltbQj3wl5N0+6mrfz
dSWXC5l7dtseWnQoPvk7/ZCU+0J+qYcCVQ2BGANu+VcVvSvVq2muW/fX4P6Sms+Y/86Q1hHWd4GB
+XksXMfhMoyv3fHVlTehhk44AQNx7OObPD7I8ZbjtC0woJLlUruMGtNxu+skuS6DZSfeWYGIzTqa
GeHgoqUI/XwpDje846w8odgUIKCr5KUNU/YXKqU4XZSvSbhNm/LajQeMCvuVKKerukBcQdGLL1gb
M+03iXqDIBgExEFrrzu9tusa6jEl1cmbqT2kQ+YYMJaHsnnAt94B5WLjknfNOWlZSzeJR4erXTmC
OY6ex2yr1f2qBU8Nr1v3CqDWuzIFV84kFfCQ74k6guQurCkxW6xkApFBrV8I506NkGQz5F0YLZoK
KqmMwGTsbVOusMNfKy48OtaUHzfXVnDU1BtDPCYmumwHQTo5Manx8U54M8pbSe6vPFW+62NUKIq6
EKKnkHfVEaVTSm6Xe7qZ3kd1sLFKwcE+YolBaiqQH0aFGzd3Sf6n7CHwmNoujLOFq4RrRblzzQQM
b7nIBExCSJD0lYLSvFvIicZ9tHGs7sGyhkVeqUuj+KWXEZWt6M9zz6m9/jHmMaXJSieU7vHlXWhq
tyitx6ZCA8XaMz3VsfweWMEhYgSs5A3OPU76ho1n/oYcvy3g9AGRSFC0Kx2lf1Y+qhK6vCrY9PFW
o+7caB3qDRBaRU6pgC2/d+WnJigPMtaTkFyRIfu2rOQrpPXLvHr1Wt5d0uqlFPvfEoo+wxKu+4pN
IB3jyTvTzvQEPHIDTxEytlJvS25MbUQNgpj/ypDAg6VeiIgkmlhzcnPyboqAiT8MRbqwGnfVD41T
jgH4BG0VDtsqrvdgkSfagsATsb5O+/uxpSw1XKbNPq5eOvWmKZ50mQL+WyF95glVyHcaBx7+P3pg
sorwmvq3HTOocOHzItKfUMghkvpIuZGYMXJz72Xk5GVvpbdrv1ya2U3Y8VD1FAb3KovFT2tS9TtX
tvYkx+zUCh09eu2zfEewtqg5E6BFZ6qI/lpa5uJdK8nrkJ2vVR4V426sEFvGTtxReVY8Zy61nlbE
X9p23nWWZku1UHlW85dQpB4C5TUtdxKUCsXPnUTgNY7yMlRaONAK3WuV/9HkrVJx6Mu3mXabe+/S
WLEirjDR2YTFpo5/S/UupEuZt0MstdXbmhPhvtXkhRs+dMNaaBtncJ9QEEmZ5FiqDFN7JRpor4L3
niI7q7vVKser7q3ipTRXSX8D/aSRg21d3/HYwxYaD937qEqg18OlLAjreGQW/dLTt4q7lC+VPNIZ
u5YQG+YYKoRbOaSq+jpNJVwVMg5f5caDA5Zkq3g4ZHA2i5To5TuVdJSibJ3iBltU48o1woXkectA
O1IMuI29w8gLdlxtOuFDx8MQ0Q6oe4yQefgsbZ4JuRlpOPRh9L9I08HOE2sxxZsxq2y3qh8aNvnq
NolWg3ejKg7YSJ8ySyNYi8qazRjtmB0F+SKIHVF6E8VNL+819XFsbiT1SYqPStyQHrstIDz7FDA3
6sKVb1rTXEnkoPDBCNkOO/+59pwSAlnjYepwF7SPoHEWpYmTep3jfzyWPN7yNyj9sFLvxvPQUofC
vqzfvFZgYaqLri23cuM6IcKyTFy2FgeydmNkzbUJ97ysE1s1OReMxY1cukAa3EOckIfg1JJEkYO9
sO3VW8Lzwcj3DdEpy0G2ep7tW9Va6DRbNjqOWtiqpu1SpjS+ye8twVtF7XXYVWsrFXDIaxZWsKKO
7OjzeOVXPM+S9g38T3G4hj6eZB9YRQrSMfZ3dXPvJs1CK37Vo7v0qmNQEIP76zx4GgMsccfSgZJU
82ytBr+q5DmUV1GH3VyzaqivMSMimMf23oQrA6+WrANzHX6W4YZCJTtIAyaRAckJYxQiQP9sWQ+x
sRnrQ6FlThFo67jZZ1ZykPLuEHnotDAGAgV3VeApVqO3FwL2FwgU3Iw+qFxe91l1lxeFnbuuE4zx
2m/z97ovNn2zNPjRrlXC4S6ukq7DGfeWwyGhwFyhttHjNznJ4MYEzlALDjC9lSQ/oP5ZpNBGRvOq
1X7L0jZxp3FVjpUrL1rWUFVH+5oh0LlhBHChwhY/6XUq5qs0eh/Z3xJOLyNnesXkDYJJrHDCLhR/
1UWaIw+/BTY4HTfgpjwM3lvGYVrEocLwNyOjnBaV7WvjTaNB9VDVaQFYfrPxKuu6ptBJ0f4YZbWK
DHPpCVSFuem2HsSFUgIcYd6EebaJpdc+zR09BuWNDcS1BFzD1eRlWQcrKdCXbbUpy8LpY4oJhckL
Yxc115He3If6p64eXf0uSo4cQOuqWpdZtxyjveUhL5EKOws3mMTYegP2YGyI71SjJNexpDnQbhaJ
rl2rGbD4grNhJm+SfFhUY7LOYja2Il5XBeVgMEV0iBsy4Rl+zxrIDWVV6rrV/nQWXn8DiYfWyJ8V
46D0j/nwwplh04rdKzAI/ryy9yQovr1LcOvQb70PEOs9bRnyFDvqh741FoCD7L5hMnIsz4v2GCSx
DQI57SrH1HIWRm0LHKgavUek3XEh6NeS8ewnymps0qs21RaD32PvVNyWuFX6pXRUNbacrllURbSX
lZS7gLH0wn1QOC5vEVZs2VVr2kWCSZiu8iKcLayR001p2lVg2Ia4LUpOixENJAxKWTlatBqNHlfp
/Dg0N0WervKougYgaQMf2iAjtwXcL0waNdBnhDlG0TpMnsLcKHl01WL4rTDM439xdmbLcSJdu76h
TQTzcFpAUbNUKg22TghZtpjnIYGr30/10fdXWFaEjjq67UYIyMy13vUO0nJwSvhjuvEzZ0NtsddR
KIoW9aNH6GeGhHxVxbYTW2PK3QYF0eRQ4WNEoxq5rxXTQ7aIoGRx2tWICcuwGqnkpyy+t5XpuPSY
b2iG7Pblb9Oq7tRk31ZvnRb6pq1yeAnPJNXWIjRHjU9dhcbJ3teZtMKE2sdJj94WnVsVYG28Cj8I
pvHC/nkwnY3clGvsy/eas+P3yJWX2IiDeF47k69ppC1iOzRqwVzYf9IRqxxS5TNr8uLIq6+K6cMg
+nU1r3vrjqStlY2qrxQQ1Yfh1NSWb4oHVZ2DHgyoku0VTnzrKSH+ui4OTQ8hsoXCatM41p5qxgzH
nnpaxMh8juLKbSDHUzmmUejbUeUni4VcVWxHu/mw8AZfCaLa2OG6Y11fcG9Zmep5qJJfhR7fz+w0
qCDLJkgWIuLlQ1HgizwdSmWkuMMOXGHXTrqp3BYYy/RadXLsvYFODIOdlTBLNFsV7GR7E9YPXXsU
kcnu+CNxfmHMV69qjDyzJOZIowNKeij87OJ4AmuDchI2OM/SRi4BeWtFrrys1Y4CjwFL0TzWVlAv
TyVqyYiD1xAXbBT92saqPKwehTE9yvh3D3nmMvRB2Bh0SpATGlwv0iqb5oMjCX8U1pqsCIgC7iBC
v4mHlZk+KlHuEY3ozjP9BI2kSBdXsASnsPSH5dnqKAkK3S1Mc+OkCge6IwUlJMiCrTLr8d5vp3tH
43RVlN5rjPB5aTO3MOLTojueKm/lLLt3mg+7IS4IAWenTd6CPHmBaz5NukvU0mq2u5M+Py7aXSnC
/dKrvlqzHo29E54XmvI47oPQoQuOGk/tdZecmYBMMOInxkNd6R86rvS49DfVfa+trfIUKTs8oVeO
8lNNnsf4PDrxyukP7Fuw2dvk2KTAGs0AE3ptYq1PYNmjFKduGKpuVuX3jLmoH4iHsuvAnJ2zlsab
cHa2fRYRxi7WRqT+zqhQzTE+COt5HhumVVQMTgEEs6ySVls7ReKWSGPLjM3DlAJCFXcyVKxunGnI
ARjwbcMcWl1pGg48RbSq6SUY8q7NUNqH5kmj0+gshsnicbAW8mlo+61FCyLtOJoIcK9e9tW0ys3W
V51qZdi1m7Hbqbpyl0jxUTAyFrKnIwWTqHSKCI2S6kkqQQOz+TrZH04e75suWynJr75MnpjK3IGK
YN6g7MqYEy4frJOtt49dHwbQ7egW7u2quqvjczo9XBtTt6AYTnrNTcUxLxkwW+rRFLNr6z3l2UJf
tI/M9lSTvzcvb9giulaprdRS8hf7NQVTFKwicCP4uHnMiHxcVjkT4vK1ypGtX5Gc+KFv31LgGlPX
qcxyr4k+SL8A14rcjrXWYVQ/a28TxEiVqa/pvIdWfLFJ+qSANgZ7Yw60Ko12iDPNq00Cba5SmtaP
CyMoHL/lzizxUVnmSuqsjVGfQBxdhVePlXgQ2Zu4tEhqHV1HStYm0Js+6jT4rAliAXobjfZ03Xi2
WtRtcCsy+pfQbNlkPxY2zh7JZxpGp0IaNxFFa04GwaBkMJBTounyj6nuXKjphA+cr7CIwjlGhvgl
VTd2c2LohgoGa7PyT9K8OV24T+Q+UBrOHWW+JyLLt/IPaQmMwlir4Ta3tWAi/Spe2kDmq0016s/J
2BhUD/TGirb48UzsmpC1bWPZ9LWVlxbRpsjH+9J5LZXhVIFGGYa2GkZq9Ug+Ldxaj7y1I4ohsX4U
y062XkYoOpH0p5rvgTVm+2J4mS+S361qHxxQocw6zZ2zzqipSpGh8n5Vjbci3AmQ9nYj+jLo9HWH
FlnKjhmV3Nj9SMttBYihD74hH8OkJ96roT7/VWKknMbmqmYxtYm+XpaPiYJlobucMOPWukOmCL8B
IE4xVTKQO4GvQdsWpJRLLy3GlkNWnlL26SYnPKHItzH5ibmzrJQUOlp9LsfJy4iyq+hLl8kr6LTh
fh+i0T5YsbYhN5dDOlo502vRD3s5vKuTBCX+XRXZntQMXu+86Z2Oa1ZyTBldyNxvJJs8/XHb69md
ZDRUxh+FPZKhOvpjQ/VXdV42jt4YJeT6hMCVT6SXbRw7sJlxmaT6JFa+L9pnoq5dZ6G2qoz9YCOp
kUFy+2sfaRybeN45nYsuwG0tuOlm4Uo51JKucGd46k6mH+qJTdxpV2bc+VU1ATUpiB+EW1AVTI0O
YgcRlcCVZuQDbBR0LyiVqZza6k83lM9WdLWmT++i2fJl4i0j0/GMJvSKWvBXBy9OGzdWxUHYfChF
dojmEwFuD2kz3bdTidKeTSyV1rqSBGMVggOg7S/FJmOraq1XshNXDfwXAtnQ01GGkGwYq+wb5kuP
LkuRlHOjO88Gri6gE0+odF283o/N4jxlpdjqnXLs9fE4h1PQQaWVQbZVaVvk2O4DQF7/eqpLVOOl
b03pKh+lLcehOrcxPSblWDQe+/nX9GD32r7v+5+qgIqi0oUOoVhHBHmuzMpADyxd4gGIjXzDlQI4
YsTqvdzaVL/twgGPJ4M1Jhsxt++yUwcF8YmNjGSv0HeFIvl9ZUiBKF6XUN8b0A1mg+iSzFfJPEQB
hfifwMC5+jl1kKKb+aSGileOhwqTjumnZk2rLHw0oh9R6+yGOtvjbfczXti5HRG0y+waKQvEfLFH
4m6Uj2Z8acjn0GOLmFBCdPrQj7PaL1Rx17X5tLLM+IGmBHaAN5Y06s6PuLd3RAi+TQLqrlkd58bY
KlmLo4QsZavU6hlJMYeiERJsRFkKD17wfc2+0CXXag6SIg5ayzOeL9F8sKW7KeWVbbq4iF05eiJ1
tTIp852emAIbrwq1Mj3daAlzWWS3ac8GHm6DlEYUUYa7hKeHJlk+aj2o25ooFQn0raPPcNp+Lej7
Y+dJbh+stDpLTeM7mboruxn8ull32PpEGmyo6eJQrnaNs2trld6ML8weHQyD6pWZvIruUgBchI66
k3sLZJPE+L41qJmWypP0U5ptI1vHnEjnA2irjaqe9eUUw8W3hfAqQhp8LW9y6NQPRoSMZSzf7Kuy
MRvWsaMyBBvW138nLGatMatq+GfPkOD671etaFgt/kIxKBR7VSNT65Py2vfglsSFi0GhRMzxlNSv
fOytjF2L1hx6CgaSRc8WaYmSEYOlGh9TWOEuhBVNV9iuSVToYt4jZ/QyxjrZXhSAMC2l9KS1l66y
gkm0K8HUOZzkdTSAPzl3ERGnMqSXQW7cfh4uRLm81Q76g5bE0eI1ZOQ6fRjtoxW+LwPHpGStCVoN
Gh04GK+Psf5t1Y+NtSuckTO381txnOJy3Q2Jrw13pi2tLf56vfyhO/ZHo94N3RB0ju5h9oqGwllR
AOz7gRypY9OmQTS/lvM2NvaFSth9eXDM50bu/Fooq2iRPQnUIJV9W0arqahuYlpI8986vv0aiFdh
xqY61OEVgPGMlkKB9aXEQSK1P5JRfa6FkbMcRQD09VDYO6neZFbki347G8ubTNlJ+CdGUwggo20o
NmHTbAYJY89SXscJKNUwrEPFWMsshJmHPcS/p6x8S7qCFZZ7kik4an/b8+RWk/2caNhMOlZ2sVPF
VTLI9BL8syVVjxjCrKNMobbejWLPsbHlAw/6Vt62CvtANn6Y7FJVV28W5TEiusTk/hue/pwMQIyh
5c22/tb3I0y55OxE5kobOaONEjetCgBpWcpNOdqFZ8m6Ny1ngoIU1wHum6bZL7XkgGvLmcyYg+iy
g20umzhRt6Ekb+TSpqvTD3FSnhWIXH3fBSE9wVjo6yYbN/pI8ghjCyU/RtpTRuxo+u6k76l4izgC
FLxNskOvvVUCqL2/i4yTMM8jPVuJV3AEEglgIkm5ny3vaffizC/Z8DEhtyrnkz5uwPChCcr2GgRV
iw3fzJApHK/j61aJkGDeM1BU2pIr3Efq2QaVceSt1O8mcc7aY1Sf9PyoxMdEOcrz+6Re/bwvfIbe
WGfrQZLOmIKWbE2LnLp5iDA5E/OPGGFnZ51G4y6/noCPTZw9zCYNaVP4eTO6PIzfVfXeGutag97Y
ceKSUB46/pS47EQ2Di7xxaTeNQDhyxiPz8hrtNpdoKZgELizdBowtLLajmDca3s5O/eZdNcOoEfl
UQq1h0VrDwZHWqQzCtxgS87oLegMZMNU/8u9IbZh8YFJKXSLwyC/K1K00ci1rsUxTf1Oep6Sp3Yi
V3gHVFDiGpWJq09Nt1eNoNYcr6jmHe1/bl/f936wtJOUnLr+ztCxLmHayzAtAr3ci2xXDrb2M13U
AHXRPq9e1ck5aMOD3k14MZcybjTO21ANdwZJg54zvhnycx8razqtdeQkJB4Sd9X7Zf+LPf+8RM5G
l7Tj1R4nH852/FIMENuHJyl5LpgX9Re79tLa3unxzqY03+jWb0lcjJ9lupXazu9mPejkk1LcIeVn
rOF2gT1CN438KMSwp9Me50Jxc/ZjETZ8tyctH89JdrK62McgPcjV8KcZn2N2BNnA4IcakYEBjZ+d
rEoraLe0M4Wpu4N9GaR8K2n0PzI/qCaZ6RGmpC8PoJLSpY5+F1Hx7jSVv4zOQdaivakuB7Vm9Nx1
5N9acHsxYM2pw53E9g2276RZmwwfSUJJQAEuGS2pXqZrQXRu29uD38bwlmLNU8cncgHxCe6YOe/l
/l1txRre1EoF+sgBMoxC9npFukz1b+RXTQeWUfMnZfo0iOpiDxdF/iru++/8F8u5ISjpcdS1g4Ao
mJMqXDK//8J77LPr3jCT0qmoOP+4rt2tG+dYW99ixlu3tmByksiVMXPdlEHmsJG/S5i84ciWRJip
tQ0DbG4xk+YVfcGk+kTgZ90agkVFo019IXEoaeY2TV5HafQVU+GMZSKr6sGUNW6Uq+vC+UNS+CWP
u1UN/ho5rRcheS9/mVn2xb188k5uPb1Q+Rt5ev0dG4PRlJd971XbN+ygMROmnVW8Erk4zYyyGIB/
h0Nj3Zry2IvpjElRoBgiID71iev+93X/Tg217BsuYaK1dhaq6Js5bEqjCDT7RNu+CvPlC/LPf8zV
vxB0/tMJvL89JGXUEYP8/xI56qUxkQQupsB1jTssfRDV1NgMx0dla6XyapLIINS0LR3jPjEMX1df
wjmnDL0rHWYrI/swyIgSVie5He/64gvb709v7WbB52O2yHEE47gA9SYuFq36Bu+BqK4P2fCbGfS2
GTZl/wTbRzePNRbqJi4WUmNh45CtcnoIOiFSAQ9h8aga35PvWvbNdsHrqAATHGxqCw/MmaTUf7/q
zz75GyJjYxdD18kwXXtGs7P6Z/ieL7t1m9kpqray2oUL64HUr8jw+db93tr9WCJTdMkxsWxUXVmj
DfW+d90bQqLV6lkjkpbbnVUvgn1oAIN879I3y59EPLVcBpSIZb+X83UyfW+nv/XziYkTKKNxnvfK
+/JS/f73zWp/5xNa1s3aVxJVsozZYjvWYWdB8xiNqxst8MlEODzA911SaJSA4dmRrjNrjEFa5osi
P9T6T0YQknTQ011CNVGnxGKp+pZJxDojKbdZfpcjtrJiOl2n84nsBKPyQw7fxubBUeXAlB7jaIQQ
tVMWE/thFlOhPPz717q+xr/sN7feQZaaxooK4r/PxWXGq0S0I1kMnfip1c1bUvMrxuH0zU/0ZgOZ
M6Mw84ZPyUrvlnZt2c///h0+WarWzRaglfpQKnrCbh8dqvTaK/z7up/s9re+h6Y+1Hht8mxGqWIj
JoVRCgGWbBLAvzKI/c++6m/P/6Z6GFNZkxuDNZCqsbuU57I6yPpjNb72uQPKGDJA3o7aoasOVv5a
dncc61X50kgSRLdsBYoJdJ27VfNejK+OdAmtl0T9Sby6OQPYkqhBEnp3nVpK2OxEQDtVvq6aPxpz
UpKwTbXmOH9Ksmcj8eAyr2xGNqkTKJgvWU3s9tZRHQJL3MvgiPKvJD0byruz/AR9dsf4TpnuF/Oa
xXZftM5JavdTekoqaAdVw5DxtQbfMZv2Pio1eJEweKIH7AztdiFjt7pMuuzVxfMY7hr42c4uGr5Q
fX/CCSfb9f9yXE1EYX064El09eagGYT4xKgGb815Aug3IT86rhEpJG5UXk0nrAO+O1H8Lfs569YK
spucShIIvfZTc4zCjfiKSv3JR37ruahWkR5L8Af2w4f9WH9xpn+2qZnXT/9/yo05kSp7bKDrl+OL
QbwoVFDgMRfXLT1C+dsBxw3teooUT5nNlSwvJEwzkYgsr+62cbal2xd9YOQzoCEPm6mGZajHqFp+
yEl35+glbAPzbJexh7NgoAAuT4m5jZZNEWluXCSHGTw50w4F2SyJ9pWy+7NndbNV93ouyiVTqAl2
OBCI77nQWLc2WmPHNLuNuWxyYhqXfOWY8nelBwkk//cdXMMGsqLgiwkNxnK/EU5szPabZ+FteGfS
iaFt8J7bJwseDH6RflGofnbTN+WRIhUormuuG0eF64wgHZBJxPeyE63bBE+ZuI5CHjAtV96Zjn6v
27j1VuoktezyCa2I9SN8NH/9+4z45FO79VXKzKiTRmg6V2+SLvW6b3Zcxk1tZIquCsX1CSw/ltNX
Th+fHGi3NkrFgD28HhbUck4TtA58dDhIlgxNwu697z2Pm6Wnp2woItemffU6eOWf7130+vD/Z5dK
cWOWE5uPrf3RWD4ozvcue7PwijaxHLmiToTFyJjL+fnvy372lG/KEdWIWkmoKi2cNmwsCMBFVLtW
pwVa/pUB72c/4mb1ZSremjZMXHzlGUr8Gc1zSlC9k33hXPRJqXvrXDTIaaxJSs/+OYvDFI0rJxd7
GzhzVu8R83yvTL81MEpzXZhThnOuWkAz3zh99MXe9MmavDUiUht9HOZOQVP/HD1K3/uwb02ITL1i
YCszIjCUcAuoj6b935/LJzupfn3H//Nxm2GE9ea1W0myTQbJifqqikv/3xf/7FHcLEfVIVK4QO14
RWvFuJ21bz6N68/7n5uu59QAGecRd916vvLFv2gRPvny9JsliYVBo+IfNhMJBym4x7g+gzN3bubU
D/Xlix/yyerRbxeomdlRn/JDgEWvvA7mCzqsL6373kGj36xOzSAvJOrwdDCbLlmZuuJV0A2/90Jv
+oXIsJVssHmhRogbHM4PX1TNn3wot65ANn7ixTxzz6rhiXcpDf59u//13H/pb26TPPVeGE7miGkv
owmb8QRM4aRN0SHFnVWafi/RCOMRXVGHVmNuPGmSkXBtTTiXsroyGWflFWyuO1O1IQAj82jiIK01
hp5FIJYnvZyvk/59bKsuZMmrO6hWx09Oofv2bAbVAiqrBYo5egBmro6FRlj+uqojpEyGqvC60GSR
5nAwMeyblnyvyz1UzUsHtTsxmZ/jJltYb4zofYUuKwLqMxm5xHkZLPm0VfvW7/H3s0tPWsxDHs1b
J+WPhz8Gw9T+aVGidYwyaSzuO/z8Q/3BVmEmFCp61CcM7GAX/Pr3Yzb+60n/9pxv6gWkwopCbSpw
7u7R2j6H05MB30iCQFnZl2rm+YSvIpUC1dG2s9Ov+6zdzZ3JDGNn9TNzebEprGMZ4lwOP1XHuXxy
GJXXq9H+fUUlsmrXWoiJ1Cq4WpBMmp9BA4jkHVTBINIR7PCn83LXZL9T9Q3pAwqHx5LBYalvFmbP
07CedHgsS4S9oSeawkvgeSfivUL3hYWRq3fdKocsbE0TOqCNrqTrjOnGAikpZ1Bv/CY12hR7bfg5
5k5Q2CIwYkASGNrzr0r9lZJUMoltCi9DuevzteTAu2Fm2yhuW28n9QOY3hXm8JR15V0t9fs5Y6g0
MqlEpNxpldtCKQvhmGQaHrDiee5gSo/3M5T5qOBJpCeLmRwCNThSuKAl2O5Lw0MXN3DA9E0e6+40
Sw9VD+fzTVHm1UCzWcfVOluy54n87zx5rpbJr9q9Zq4rmVk9fo6D0noWfyiK54UoZGGIs4SCvNH5
n9VkhCEryZ4GYXyY1RXLoDZP+GCtpnpj1v2q7c4EaLhlMvia/p43B2M2vNQsXU0oL2XXIFOEk85d
jYn2y8TGnaipTeLgui7GYS0vJFujSSni7mFq6iv7SzO6h3nsPRslxaBKHryNYEru4U1bRennGJRb
kuKKZNyOsPAjK3eJlVxqYifiZSshsNJPBOx5OXR0x8gIyrBdhVsw+NENTJYxgop1HTD6qh56ethu
lbBbj8LE6dTZKUg9nXBCU1X4sdVvBmZtfRL7OWSFrJ2Cxvzox3CdJM6mxFtTjbX3MoI6jUArYkBr
F7JvJqpX5pe51a4WMa4pYe3b5qdc/Z1Y9zNSBkBSFzgEaqpDfl7h2taw7WPDna+6wyWETPQjd+qz
veDJxATFWEnoESTp6KT9sWbw20x+of+Yid9dkoOF/d2woRG6By+7sxdxUJwHJf4zRag1FSgJNcx2
o3In/VEWYudkAYgSc9EwMOBb8KNXU7RmSmc5puvAQYcW5HREOByFIkMXKyFhNr7Il8fBRhDUQBuV
9VXJG9PLl3Z6kfkSoUZNDAnCMXSLsIIqVay6SHLbGQ8SYl8Wx1pp4gXf4y6J3WxCYlLATF2KtdB2
MjQHs4+hszG1rGH75ogA3qpMQ1a4bVJtFVsaOYnY/BUoG9tDMk9rXKCwHvTT7JIVNsSBP6Nmr0io
UbqdVCJOByeaRl74aLoafkGa/GCguka4g324in1WZ7x2VbGOmWbY6WMxP3QyBPPIcXkZcKz2Koph
p4Rv7/AdA0b22YtUtDgTaWgx1E0u7HNkOJfR2kPfKqA918lO4GheT2uzNY8DG7TV/ZByNIEZWtGk
8+Qas+aU0grHLcYmsGfzOPPz/sdksD4HaDokjozaHxwbXVVGgDXrXm28NbBb++m5n8pATixmr+fM
xjbT3kAOUvrMHWKyI6/ixzHbVcudwhGmJC/dACs+fXNMfVPXJnTDduNYMujcuKqQcubGuJJkFh2C
nzuzOFcZn/FkrGx4/bKzmZ1jaBHX1lk4Rlfu2D/ZCuxNOPZelcV/5DTfRfGlYL7OWroeiMKAAGW9
6KJkiyz9pY9eQqZdPbTgwimOZvRqR1Dh+eB6+HOCfJjVDGmoZonK9nMK06MkQqfKlnuzkZ8KOPFz
gbx4KtmXU+e1kNgR4ylrg3wyPbOf3NYAezba6mc7mttRPkBKjXGLweMB6TAOpGa51pJ9P/5S2mOS
H1X5py2mdVpxKk8MJburZa7YqzrH/u+5b7ZdrQVZ+gDX0J/D8kgH4Oq8N9Jg2uxi1HgyIwPsHfi1
PcOjsNgolnNs1ePY/mqYyEfC7TGvN3t8DKPan+2t0U6rxnrq7VewJS9NRq8xn43iQzMvY/qT3DBP
R0oSUXQM5S8LHcNC8o7aWec2va874lKiS9o+F8maFRWIkKsZeXKMsvlekAmWSLtMWHDp2IHh4OKt
6jJxQYhnNKss7dAE27uulF1RQB4outQf0oew6vdjiU4DLo4JzbuBu2lSmdBMmY7zM5wf5KyEhwuB
JYofo+XCbXgypCPZHn9pY3ho5bOkP4kk6MGEkVJNidjm0s4KwYSdY8YIqYbEfrVLKWbrfag4ccY/
Fdq8ZM7XxTAdegupm8P6bX6EjrKdYqasHcxOiY81l2X0MuHKYEh3jbSVkolSWFCoPRjDVw56n3ha
WLcebzHhiSGCGLF35lPfKV7C3ty1KMObD12kQUlp1UN0SdqSECjk7OgHSP/1I1NyRYz2LflY1OIh
CzncwktbFF5hRNR5qlexPNMK3NHe9sMI6QrBe9K7bSxt2qGCFe6g1bw4OczQslqbPaQqiMH/Lrl0
47OS+aZxq/p4yOp4BOkd4SvmqN4xr2nOsTpsOqnxEjZjlMYboQVNvRxs5Wdr/4YDu1Jz07OqcRUv
aC8RYtWwPKbUQJF9R8LIakEWIRYEpJLf6MMeWmEyndM692ss583sfigRrabqvrtyCWsKVEZ9vY4q
3qrdvHzMlHOP8cHSC8+uNF8OZ49e9XeBCNXJlnUS4UrF0GA+E5i+rhByJluBTizp7w1YTNpMBpH8
NGLNaCEmScNjHr9DpTXqcSfMh5RzKhWlH9FL2oN1TDMYaaD5IZUVAjbmDFVGTKJAOt3tcApSVkWT
IClft0juBdPpFlIQ28HSvi7NHs8fKiHkylb1IktYXwMlXm1oB+lgNNFDz8Y1owSYurXTHB3j1LZe
n5zVatnI6XbmvXeoucIIVrFUbTQ1ciGnURfswjoI860qOtc0Y29hOzMs+JyILWwdcrZS+7p9V7Ip
y82wUvuKXRzKJ0Ii7U0fHkTxEKM/A4WtrlB1cq4hyuGY4bTOOskoQO1AMtGpafIhyU+L9MqRASNT
eBqVUz0+zClz0mgth8eFw7NtLvZie5EaSNNKPFjdsZmWVXidtcj7aDmr5aOl3BtZ6xN2vNIZkifD
cbB+dOgy8+3EtmZSLhsKX/KVF4+fQMZ7X5JXG7OJDNl/dwnFsyyf4+jX2O6T9CVEW53wLRR8f5px
qqNfTouWigunj1WbXBOvqTXYcG2k+4y0yFcII/s+RoUzWfCWCULzB4SIbSE/Tvm5Yq5ukTwA0da3
C3XrqMraNsMHQrn9zNkThGFn7bquod+r6qGv4m1J9xNCEa9yE+YUr8eZGRc0z1X3WoSXLnlSCmeH
SAhDQO0xnIYfklzvc5Z0Zb0v5nQeyf4keYGYN68k+KwDfxqqR71nh5ARMsTVLoT9qSU8ANTSiRRd
IHi5HTLRUeYQmM9VERJVNq3G8DST3lnDdGveQuVhVKtVixDDsfAv0J8MDGqLBLWsnB30+mnMg2H6
kWazVw077MquQaGUrbCwdDZGRTuWLEWtPpM6vGKRoYFHx0x0A4v9TUkfBsoLmbfvPKHvInekF29t
uNeYCqv3wCWU+74KkbhfjoZ+SMYpsG3HwwGkl/cz50ehv6YoHSbnWbf/KET6mUnlR2P1YOnRU4lY
O8FmBA+UHht4bwihxsecQBn9Z4S3d8B/VHJMHeY4KJT3sJ99e6IMgBXutvpGj4NZNCjZ9wpDzNyk
9+1esrRCEJ3BmxsQtWPDMHZPttTt5YrQmCbu6ZnNcLNQXldD9yPGINt0BjRYcaA7GBkwJTLRII49
PM+i9yNUB53ePJqDs8VT/yRQ9VszrNbcK0zs0xSEd4rjCiJ20msrLiiFUP8P5r2B+D8OT1cVDeYp
ob3uJ4fZHNt4hFoZY4FiidcImhp6AHEt5ojVc6RpHUP3LaPJsxFNWN0ukQ9q9TwBoGn5jFBkcbOQ
ihwth2LaD/VCTsj1fTpzUI6bbtxeDyE1bz4SPd+koeYiOXftFkGEfpmBEArQJglJ1pJHHoIPLCu2
yQAN2txM065L7TtLLxDWJkdNwyQ3h1TY9H4cBSmmK3ZXPISKHvQoYaJ2OIW6tsM3LZhjqFOCsLd2
2iy6vbUGed/lfI/sSDZGzML4KZnXuoINqnuIIPi37evYhmurgN/8SGZPPYeHubQueSY2ig3zECOc
L44zgLu/4Qc3QCHKJR4Gmun9jLAQXXTc/vn3hf8ztfvblW+gQqGMptDVZtrbQ//EZnYKsemZTOpQ
DWMIMqJm6n+7gPRp/8GugRrEdBGX7RdJucsmeyt3y3Nsf6ROdHLCj3/f1PW3+ts93cCM7eI08OdN
bMNyfZVRBF0pyqKuvH9f/j9vub9d/wZh1DN7HJuckV4ta16/yE8i2pUqUUXiI5Eu0aAwmN8qAqZx
vxOcicOcnnLr1HwZv/ufy9/f7uAGg8SgvDL5BvkNwVEWFPbqXKAHaXyYZLtQOKguSJms7iZyFBKU
zh1nVaFyypSHvt5DdZ1wVcAb8XtYv3YDW8YIwZKMwfg+lgJFPC3JF/gip+vfX+WtkbJllug3OK/2
iO9XDRm7oHHoEjdQIy40z4hDyj0FEFEeuVsy9S+T9ybHqF7x5KW7VJwoS6x7DSI1zgJfRyo9oVvI
S9rf8/j/STvT5raRZF3/lRPzHXOxFLYT50zE5SJSFGVbtiVb/oKQbRn7vuPX3wdyT5uE0MRtT8xM
x7hlMVlVWVlVmW++b/aoueJKN+orMYiDlzVbT3oUIMRTzXprp5/brFn3rr+N44d8MNdtSDdcdl2W
R6d/SKp8A7uRTUesUr0tgmAdQypSkGjOnXeadbCIpsS0dWYc6fzL80+hXJNeg9sGMaGOhjKie5nS
EBQOazN7hCokcuhmO1QNjNzyBhRIHZtcHmmTl6pPHoGyo+OoS+Mxk7B2pHI1sgzkdcat4in0uCyG
AHUh0IgqOkM967YyumtJgOgfmTq2VnS05S1NrGKgXTF/46XXZe+sdVKEKnmITov3AURcIc+CtKKZ
XrkWWbiC0I0e1bS/D6p0U9TeNXSsMG09mhrXdv86zA8ZKTaklnz3aeh+JKl7k9Hok3vgp+lihKFF
1XZ6e7Shq07RNaBEdhwG/03h+5zG3Ns5VVslYK/EG7ejA7ylndHdOVeursA2ZbLUtL52j4FQb5P0
h5bm+8jqN1E9dvcfMu+jXwyPYcvlx6Bv0FC2PDnXmc+JQ5temXxswls1vAUoCrmTE1zZ/VctVra9
HLw3q2fb+yZUb5O1kMfFJomPgLdWuCpUed0leyl7X5nZZtCyH22Z7Ctp4M32aIobgOS0u1bHWNO2
8JnwkBdrWJVWjRG/G2gmb+k3Kpruqk0dEkjRkYa3F4Vx14seLYAFXpSimfs5JEFcj+2VECmaQ0Aa
ybyJlTfecFtxeyx6916XPvVBcWMnz6ZHV60ebzot3/b0FdSt/UZ42qFyta++RgYC4IYtP0uNRu8x
slqlDm1thtD6p4C+LdjF6uzKhl8jicW7wJQX6iB/UcyZ0nDnYdDgMk7LraMha/ihc72NZAEh8eiO
G5YQDn8Ry6e83LC1JiokQu1NFd7HyAzr5dGmrfVyJP+LN546OSjsIeGRwk3qJpX3gYtgXtcvvR//
Im5NjgjTVXxBZre96crbuvnACbDwwX9R3XqB756U5gxbS9vEJFNeQw/ROAPMYJDIIXacyEvH23iI
zBwuU4Zc3UyiMhx0FpZOjiys0BA0SJcdAihL/ODek3d9YhFn/LUtrPXllfiLZZ5y5iaDIpv9OKzC
e9LM8WZITx8UAJc//S8mbUqWa4WeFw816+zqMkrkN51a0YAKCV37/bKBl2THzJxNmXMDpwJJq2uc
gEY/Ruprv/DfhJn4qrgk6ZHm9YmslfLNbDqet9Gb2PlsFTxJRiU8Gu5gWdrUGcRhbr8PM160cvrV
NuLrin5LindXRaNsgyC6SbhNL3zjv1rlCfJXNnpXdrKOUiMdhoZHWcFIj230IfQe2+yz21WwrLmP
A5RcAtIPO4TTx5SgNKtWUguqK6O1s6QZyUplSkpPifQtgAT+8nf7q205qXaVTqDALmeRSwR3yCHS
kx+8/Mn6uLPn1mmS1cl5Byu1wBOqJHgX6/0uj92tXbXXqtHvUtrSJCVblWm0gbgelh/YOJL0waZB
SCGp7SZ7K2jXgfFFCUBSptqBatPK8cCkBuvU/OoGRO7wQz4SlZDWVBSuGWiCynQIt3BBuSV0WtCl
2U64L61qq3mPofMU6tmW/rh91ocPad/tQ+DGkf9Oo5ifILNa218cR6xLe5f4UD8M3VfRifeoRpMl
0BZm5a+2x7gpT2JKH9qem0PJf6NEKUmQaN1BGIzYG5XcP/Dr/+db99/uc/ru5xSX//of/vwtzfrC
d71q8sd/3frfirRMf1T/M/7an3/t/Jf+9eapofE9nf6ds1/hk/+wvHmqns7+QF+ZX/V39XPRv6cf
PapePp7vOP7N/98f/tfzy6d87LPn//3Ht7ROqvHTINFM/vHHj66/07ehnjjf+PF//OzNU8yv/d+a
G91T5D9Nf+X5qaz4Zd3+pyLbdPZoYFl1bfyw9vnlJ4r6T9ItqrA1i5rCiyJUkhaV97//kPgdofKr
wlBsU5ftEXBcpvXLz4T2T1PIgn9v2YqiaIiE/HvsZ+vza73+K6njd6mfVDShnCPHLVOWQUJaliZD
jmhpljbu0RPfcOOUFkSvVY/mW6g+IePwu3X7eSQEDRcO4RG4+2tLvrY08cLBdURo6o16DGGl8eUt
9AcGuTASC2+K/Eai9/pkGf4Y6enIzr39tb1JKECG0pUjDXuQCq1y67qJNg7Jn79vRBeaiv6ByorY
k5dRJkSgS8j5HGVFbILoC9RVhRLsvHRp754fnD9Ho9uWqus6i268Av+Zhd/1jaseYSq/zsl7WRY1
wWzhtJixYqJWLUzT4D+mPInMUSNrehqn4uh2TfuxIptAkcE3N2FUavvLM3ce/F8GhCka+TRDl3Hl
iSmzQ6/RjQpxzFsVQiwzGjadgOLhspUZJzCFooKr0RRZGK9Av2g4KYquiWNC8okcr/6xdlsP7Vcr
4+YMccdlcy+X4omTm7pmm4qqCVUIdTKqxoKc1VItcaSts1bXUmzG92mbKgFvwg5SGTTNLOQm9WLk
02sbyH1Dt3iqixguTypCpU5yXof5VBIQr4yMaeZTHbRwESp6BdHi4AWkgbtqAG4tBz+8nKTbxk/U
5tH1oQl41/StvQ+yMNS3YccPF4annF8mfi6agfgtnmgqgqh2Hi3qspWFO9AwrvmyByVs/kaE1CQ8
yaKbmSd050hvY1F/yZxqgL6RV2xeWNpCFkI5Txa8fAvbsIinsqwYBqt7/i0MmISMqmGSVXCOG7WT
V9CI3AYWacayh0dQzrc6AIuEdnGvGJa2/Nwk2JbCFlFt21D5x7l5kZqyU2mDfhQh56jmZv1dokDw
VQ5bUVXR0Q8EFVo539hGcB3SY/RWNztjAW848y0sWbZoIBJEHpxt8i0qSw3iCq2kI4i7/DNAOGcv
m9Zj0wTh3ge/ukWiKryt+wG67rzK6Cj0FehlI+lvQc5YDM40jjCUtHB6+qrU89mg57zUWiuVbowQ
zFZvm7C96u1S/9rrNceMLpuEJkNmM8uTp5wmlFIr1RryTdSUneHQmdl3O5SGlUY+3IMdmUQDL/wc
Si/3w+VN/SpSjaYVmUOSMGKbU3BdlyphW7iDdGMph2Is7xlfLht4FaTODYjJIdIPbiGHaivdQDoS
94cGpl37WtYXQuEYes5Ck67pmmbpuiU0g1L7uLdPTvo0gjTTLm2bCr82llL1D0IqrvxCDTZBwJXV
taIlNbeZgZ2ZnPhGacE7XoamfWO+jfJHRb23wvtSu788e6/OrMm4Jp7RhnTXNalh37jylzZ50pXr
Nrq7bGJmHFzeVFWWdYXJMycLJGtGGUrC946Ig8KKZcFjXnN5vmu0pU6yGV87szRZpLYMEkUdPO9Y
K85VCjN+7XefLg9mxg/Gm6jBOW+RAp7W83OrUbs4D+Cry2pvB1PCtRW6sOe7xk3oZP0tfGNL2IG5
UXHYWwZhk2PxBfZ44npN1NdVnlWYdItd3rePhWG+uzyqJRMTV2uQOcjTHBPFSPKkmeCCMn3pSvnq
CquTm+DrE4Nsnfv3xAgYs7rInNo7slEdtzlYEuxn8KPhBol9Y+UfKmsJoj3neiZCCpaQFRNKrkmY
r+U+VyMoFY+ueiu76uh1UnvnQ3L9G/P3y87UxZXMDsxGb72jAWJItAoAhz5eepa/emyM88e90lZ4
81ggls5DkBw5hQ8FmXdU3hrJNhWruo/eNkG/g29dypcuY7OrdWJtnNoTr4Ng2RxIbntHCD12ah0f
lEL+Hns9rGjahhwECMxsrbfm9vJMvpy8k0B7NsrJHZBWu0YKHewW3ns5h9yFUoFLKj1YwXD2ucl7
2Jp0UvAFSaMaJv0bL3p2vX1cOrBtfWkLoHHf2gbmILe6BaqxatNtYEDECgSx1HRokasN8jIrRdq7
Rf8bke50hSZZo0o2aZ2PZO+Ytd4VYMc9U7jpAPDp8dPlaZoLQ6eWJo7d6pVR6z2+4NV3hZy9yQfv
u1t8cn0P3qS6XF+2NpFMebmmmCbt+rZtGbJqvXTwnjhDY9dSC2umB/czNSML3ZIfdvlFASI+9PWj
1lgfYfembPZZQuwISeQI0A7pnQI8wWBu6uQQNHdoUq41k6ZekwJGtLABZ46xsy84mXknqD2o5Wwi
fxrZVzIXzDd1ByWfQElqwUPnYqUlcxEweXrxppxsDF/uDCWrFe8YpRF5SV0YFDRFfH15yuci16mV
yTboG8NzKr1jG/hPtKHettKXqocZj8L/ZUOzw1FVnElXeRBM7+NBVOohj2PvGMofParAjbrUajK3
NtafFsiZnEcSXw4GOusZysgmEdJsZhV3v3OPgf/CUGVN2EJWX/B3Jx5ap1U/FP7gHR3lzu21fSrn
6BRkC8/u2aHQeKCaPIq5nE2Gko5Kk1nlEIJxfal5yIYv7VI/8qwNQ7PJiciGipTx+XSpRiobfmB4
xyBB/QTh0xJgRb65vOqvH0AcJtaJlYkXa9rACHPPPyLyA/1CJdRNabje9eAAu/JhXTO07HPmt+vS
1R/1soq3rlZ0C99iLoqdfomJk3e6qzkCEpnj0MH8mUfwHPdj9Re4Nchgyd3KabuUpJm1acq8wMlc
2PLLxJw4iuP3ch7WLOF13DfA97qVNUCErL7t31+e4tkdfGJIPV9HvTPqojHHkNQAONWegD65HFJD
3y7M4pKhyRU+GF8tTWd5x9T+UDUZtVokbrWDlWXbyyOa9UxTaPLLW5Wn4fmIONtsrSWRAtHcvQtF
ZdHDT7Z0AZgdjaXwxJLHXNC0VlSrudYWUuAfA9pW3AFwMbzg0UZU3sKhNtFl+3moWRZJYn3MApBL
Ph9OVyfoB8H8cGw0A/TE2Pqxy9vb5Gvokf5I9h21iRUymDL8jDa1j4Vlm5lNi6yarpgat2JyIefm
kYYIfOhVGah9X2kUDpdDydy7/8zGxDXUQq6STseGIaQdt2DzYPT+Nruq+mjf57BVRN8l6++xNLzM
K0qTxGKFFAtZh0loqU215aLq+kfLae+CHHSeTG/C33ZFsgl4tmrYQieVdT55jllXUpnAoeDUOvIU
95IWjkTUCy4i+JTJXfTMyuQ9WRtSUHUajVweKhK1CTyYLN3lgcyZIAulGLLB/zi7zgdCe4TXyXbl
Hwfrtk6KK5f2kcsWZjYUD1Wy6wZ5YmolEx+wGy9yq6T0QdM/+Opt26XvPfVWk6OFxOKcPxMaVM22
NEVhB5+PBKLN0otyHX82nkX8Xmrvq2jpmjfzKKHY8svGZM+kJdUPeqf9o/CG+uCGGiRhqYBf1c8O
cWZ+AqMd3slWfoc01tLza2l8k3kEyZZLdYPt0npnoyepP1b2j8tLNaFt+bl1Tsc38YbB8pFDLw3/
KNHkY+z0PfXyoQHnTRfJcww+HY00UYPeGbvSliZ3zlFOjY8TcHIyVqqGtE8L32kItLxPtrn+yY/p
xgq/XR7lrB2uzygwagzZnNzVRVZbIaR6XKI+G91T22yBzsry+98wQqFHVzRuGJY5mcm0E0YgxkNR
M/ci3EFIb94AMP/PjExmzEgUydMGkwOxt9utXvrvjUJFb6AItbXfLcI/ZifOgPCZbJCswux8vkBm
KKQ4VwmsJoi2Ei0hozpEebLx1SVXmLkkUSGwNVtXX5JOk/DaCZHXhcm5USgw/Cl3KoV9A+SY6Mae
i5vLszh3EJ9Zm0QOpXecvA6whnyQ+SmG4q+IINRF6I7e6Juadrysu29Twi8SMyG8vr1YiJGzcYUq
mqzxgFC1aWoq6bLQUUxiZOeSL1ApnqzrHjmTQm7EphglBqNcGzZFH7a71MnKBWedDS0n5iehBS44
pVLG6ZZQq6jpuXOk+8U07Mt9ZnqaCdkYy9WmKtQps8UQe5Yk18UYoIGpSG9zpGT87jaIP/scbzRK
mPdKes2taEM9baHgMu7pV7YVWVNs6oiqrU9ct5YNkmJe7R8f+rRceT4c3A0iciFa2lD0m7/xTrPE
iblxJ52EsjQI3DgqMCd3EQ0wd1HxPAQPl912btFObUweLy7UWabaYYP2oDR98uu7Xl+YtblteGpi
EiktyfPyvBlNbEaMp7rNpb3VP5dLJDCz90ShmKyOzaZXpzwcDoLImtXj/6VHZxEQy9R972byJqil
77WXHeVkcNYJogzhEs3KvGkVv1Tt8RY0NZ1BmKOk45EeZ652bQyxv7LbuqOFLLN2phw1K9fJix35
PQXG/LLdGXHsLszz7LnLu4ZKIJ0nqjnleA2kyEdPQWb86h3E+/QR1vlmaLTvsV/caiyAJg3XY9pQ
y1Dlo5u7vfYTeaHENOtQJ19iktOTq6JwfdEh6abc2ohjyeXdYrFsdh8KYZiWOb58polqSy/DJqpS
LlAFPHaJYxvXuuGixRIN+nWYIfRXwMYi63DpX94ts64suBUKMv/c2CfnMW0QKGdEGEaARj4ojdgF
ijKsLXq6N6arW6hOoHx12eb8suoU3GWTqC6/pDVPwkCd9U0Q1TlhHUnGOr+Hk11FJRAabEXa2OQj
a+vBoQHXV6ItWaVt83j5C4yDehX1dEHS1Byv92CNzsJQW1lObTTjK4VmQrOi5xiC0ssmZp3mxMTE
aazAN4wCNfujnD4MGbzd8q1m5Av3nFmv+WVkmvYqPE9WTQ8jUpx95nZKD3xHC39c+neN/y2KFnxl
7p6DcyJdbeiapUwhtgOQvqK3M8YUH4YewZnoQLbZixdO3VmXNLhMyYAyBDW989VplMHKHQOX7Kx+
BYwL+r4vkZ5sFH95380OyVQBXFD5Im+onttSoqDoow5bQWetaedfV+mPTO23ersUymYdwuRJrLJg
hPTJRrPbKKuyklCeIqHZOd8hQVFR19BvBuRdrm30rSi2+TQUCgPiE7Eykuaq7b//hleefInxS55s
vKQyOUwUNl4QPHmgdCv/MPhfL9uYdUqyRGMSAADeS//RiY3YyoCL+sRmm+uZbu07dCO8/J3rXZmo
mw8L1uan9Ze1ibO4DpjvHLHIow43E824MWpuiHhdHtJsvDgZ0vRKkYgo9CPWrqJfChZRF0nZyxaW
Jm0SkUwNeFOKzMMReefKeO/GKN14w1XUdGv7AXbSheg0aQL7+aAlufXnIk3CU92ZQdE5DTk2RK/U
7m2I7l9Qvk3967EUVPvolqXQKsjvUZTd6Rq9KWmFSgyioEuQn4W5nQaV0KAd0o8ZuYd0VmDeOYie
XJ7bWRexKNALAcCKvNS50w+DZHtm1BMl/fpHidrc9WDon5MOZcPLhmaDyYmhye7K2xztSoNJ7cIn
BdmcCI4FL6ZBsykXhrRkaeL1ilMIMHJYSgZ69NX0QOkGmAO9yU+XhzS7OidDmni+lSQ1LZEtAQPV
ehqWnkMfRY/LNpbWZ+L7PYqDKaoNPDPN+9jTtkn5VQmXmmWWjEwcHoywqXkybmaxKKHzA8TB4iVu
flV0m+wx9wprysQvB6KMRYejxUq0g+11JcU/ehm2C3/B0eYH88vQZPk1N4FP3GXGzNy4ibVnq7e2
ElQ9l9dl9hy2uHsDnRW6+nKLOwnkWdWacHRx+e5c3QTFpdEVrCrpKlD0bRH5yo3lKsFCYJof2S+b
k72aRjnwUR2bdfMkK/0Wj8u6bMHIbLAF5QjE2eCKMQ0Imex6vOwHXhXpjxA1RgPdFv+5kdcFCqyJ
fH15GueGpKsc+EDfDcOeekUC73Ngdza5frqddnmKblbmBO2uRIlzwdRLEWZ6saWAKHQA8CSXp2i4
sg6LWoCJBJI07EsbnVQOrTDall66S7MdFGvjI7INy23Y9BtzuNPN+kNVi0OJwlso0bU+VP3u8vjn
doUuQJODygJKPmWjVa1mQMKM7+T73YarnJL8SOBrRoX2sp25UKWD8YaXyx7xjJNN0QZ9VnVWFMB5
9753f1AEu/z5c15z+vmTUBh4DpknKQ5gjwPZQ1uoEq5C91PW1+uCAzIJN5ftzb7AwXYDz1QUmUrB
xKAX6iIfqnFAdovmTh4iFBkaSCx3qbl3MzVclZHtrnODZqPM7eLPvQ1G9/KXmHPeEd8GNIy0ozHV
e9FMZGB1g0Er7oPqQiOUHSTj4bKNuYUzLOhCxk4Swsz485M4E6K3UA1qGhyTKL4vee2vgIdlvxHM
CMmGppJHkMEWnxvJ/bzv0z5BQ7dM0EuSPfhxQANtmiz7VmbIgkboVPxGnKEka1hcPeiGmRbcyAsX
PVy+wbGXb93yvoFBKUwfFaRt4/i2t5f6BMcjbLr5zRG5rfKaEfK0a8OPbGoUKDsercB8yNCirR8D
dU9XsN8575TsHe/PBe+YtWgIVRUooXO7Gr3nZOVSTfYjKTKCY1NuufOkVsK7pa/WqXBJmUJSmHef
c926uuwvE/6A8fIqZI3OBzoOqGVS1Do3W+pZnHl0eR3pTLwS6ObG9ICt66/OMxmaDo247pj3O9Gu
6USAC20wEKkH3uIupuNfey5fhOeUDXqb+Z6mp1rAhFHm5t7R7lE12yjJggPNpIYxQHuMYTHYEeJ8
PtLek3ONDghAQC1PjsrfDHupcN4ZfQ6S+r7tnns6plt0bzQJXpnaWNg0r0Me5qlMKopN+VCbtiTk
mWn03lB6R84aWvVpe6ci3yjFutpW4pG64oK91zcOWsC4RxC/FdLRL/2PJ/4UmVlS0PXlHXOzXPvN
lzJDd779FhlXXrzI/vpqtwhwzzz7x2o4R/OklBJlUuylLjAQrcm2avxh+CiZA1BoWG/+dv5QUHYF
GQosDQDUFAJl157phSkXAEn8CAMuUdFBCZekhl5vRUHdHViSqqqEmml8i5VK8oeYVFDlUx6J73OI
Ceyn3niSYDn8ZLcLL+IZz8CcTuqMU32sK587ZoHog17SSHlES4aqiLTRnE/CuVJDWmvh8Wi+L2x5
9fVqndkbf37iGRKIFB9SDf+oGNFV5ijrJtOvI8/cWUrzoIEbdrsfQ/UFQVzI1JYyGjP5ynFyf412
sg0Lz+ogCSJtIsHiZsLLmw7OlWNmh9I/BKFza9c6JA7W3kGkVEXXPmt0qK6Win8zFwK+xlggoldJ
Fqzy+STQoGOl+phZMeyR6FddC/lLHzz0kb8roxJ2y8ceRr9GWzo7X18C2JSw8JOZHsvC0/YvJ5YV
104jwtyoPms3K0o41LmXXHgmKQGMHrDj2JBAfnHqw6Rrfb2PQLsP/Xd556HF4vXrUHhIAigrqGLu
9WuEHpt9IqEqulDsnAk9hFmS7yYYbhx6dPgTBxsDRA5rClkr85vSjay/H4vi2Q7eBcG3BV8eI8v5
Oc0anpgat/KJKUhWhSW1mMrbp6B/TvU3foy8u/veHHbCOMA2laafFmzO7J9Tm9MsixhMJaOYwn4N
y1X5xtP3fnoTOLvua1W893Sx4r/CJoO2WzA8N1hKSGRdSHryyJ7MKzzyTHfH1vGio2ie5fwpfC7R
AnPDem1VH4XlXsXS0mP/9ZMDdCKtvywlHZI8Bs5n2EmVou473sddsR0Tu84oj0RVQ00WwuBMifzc
0uTuaoXloLpjHg2mhjVdjFL5KSkgoYu2mk3P7DqVkOqVb7zMe6dCD+7Z753+75GMvFyHuPFRyKAT
hX36EjZO/Aml7QFpXEbbSDAho/OQrRwTgIihocS8sJxzoYA3CTcwMBx41GRmYRkevFjpfVpp07XQ
qn2UvXVjSrn7XAiod6wHRdBdazobuMi2Y5VQjcKjFwzbQnXuL3+ZmSOPcf/6LpO5N1SYXOqUulxC
yjBD/Nmxn0ITaXjDXA3wogUoVS9mt5cmYPz5yWTDOdCMz3lisBLe2xmEt8imWu3zbwzNplQuNGB0
vFrOrZSZodNEYrNdB2VfWDsN8uGqMjaWKJ4DazMIbR3U8v6y0ZnbLE8jyjt0fnHVnFZ806SpDdlT
yL3AlH7VZCiiQxf092Qqf3rrqZXJIaamkmvlLckXVYp2lafu6/xOa0k8LOEA5oIAry+FhiYkZCgm
nc9h3OlN7dQS7kEibQucL9uluvlDsAGvlNK1Fm55s7PHZVmMbwGDfM+5uWrQ0YlIBV1UPQiZ4Q4u
0M3l9Zkd0Nh5yPVYp+Nj4nphXYKklIjhcW6vNf1WkdOt5B4Ws4tz9wx1rIb929Bk5upeSoZuNKR4
+tGMvW3uqeuga66pEmyUsjGgoeyuZCSzSTs8/meDnLhHp6FUU43nMHrewXCVR+8yuFkVuD8v25ld
Lt5VpKSoAwt9YsfK6BV0dDpnuE+tadbR4mF72cLMFZnuDToRx8eTwaPm3CG0qGgjWkXofIDpjSKp
w03ZUD7DQHSVUW42u4Wjdlz+6bWCbhGFdeMf5vQxrkV5yL+mcyCotuii2cMeXrDLQ1oyMXGMXtKa
gDZOFNKq90HTbUoXSYC/SRL1R4Q4GchkaTQ9kVUppROg/YHC+8o072jnGLKny2MZP+XSdE0uJhmX
XRgHGEunwsEe5VvYIMPuTRfUEFcvuMLszj0Z0cQVYjuhIAys/Aj91S1CKYcURv78kxoU7y8PatYQ
PCpkWcEMyVPofB1KjVKhKn3MUQEX+YPSa7ewHHdusXARmPWEE0OTAwoYV6G743OzVDLu5sr4ArT1
L06S6wun0uw60Z8KDMoeO0XHjXxy4BZxpthJyDrBC7DuIS+iSvixCiiridT7cXn6Zrfsia1x1Ce2
FICj3RCACzFFObxtE0fexb31tjKV56I0fajo+q+GPKQLO3d21WC9sYhH5FqnmWulVGPh1YAQTLlK
t6ZLr0iaOB8SodP67wXdwi6eDX026Qhk/UbMz2SU5SD3ItcxF5nkWmHH5rCnx3DB5+c8hMy1xVsV
eiD+z/lcDoWTmVkW/YT6sYcr7W45ii8ZmWwsP7TixhpRNqFyqPSCHthbI13iB5mbr7FxgkwfKRwu
RucjcbIcbL5NrqM0tfyD0uT5SpeCdOEBOlO7EYB6f5mZLEvg1qLqk45T17bTfRLkGli76EtUBPFV
FNkBqGKkitxiqLedXRtbRw3lTeNI3iYxDGPbINi4aiND2yseIhSBN7gHqGOWuuBeMjvTuHn6NUdn
PtkjnasaP0FAhbpOjRbUQLWFEpzUoL63xKGGX9oO17z2qsUc1/xqA9rSBMrzONa5aSV3Ihv9DBZi
S6O11V8l95f3/1ysIVP3p4HJ2DQdIht/IMvEhecGiKG1LUSyNfUmJr3jvRWLFLGzV63xfmopBO0x
03s+pLanZOf23Ib1LLO3WS2lm7iFollK2nAbqgX0sbWbrBOLR11WpdljoadLWebZaSUScOMTL1Hh
/DtEQWvUnqNyOilf6J204Xz3wq+XZ3YuspKtpz0TkDEa9ZM9lLgwgahOSBHQ3MjqIdegfeXln3wB
seCWC+XxeR89sTaZVcVODTnRiD2+Kl9BrC73PTfl/o4i0Lapsiup+BJrPZeyemupf0+t7Of1hbmk
QkErgEoj2/l02oqfeYkgJiXNDtJbxCMuT+VsODr5/MngnKZnb6Bsc+yceKNAHz/4S5fjMWy+2uMn
Jib7QOoGqTdbTgiRt1eh6l+pyg2U7PtA/phqD9D2L15eZ3feicXx5ydRpdKRAdMGBhUgGtVJqA55
4QbGJ6SivOdAubo8hbMef2JtcjbFsqQiWYU3BoCXh7x4Ox4atVv87c4rIjqQWgNmCJh25OlKKVYj
By/dC+FTHnwNUFpfLEHNThxJYUMA5qIgNi1jRHZYFz0ha/A2lOA+JmjSlR+7JdaJ2S3FSwlA+JgG
5uJwvkA1MIrIk0l0RTD2V2m6DuKPgwFgtzJWkSlWltZCp+CRovDrXR9bS8nhuSUjkUf1ViPwC3my
ZIqRCz9tec3r6o8IpBNFlBrTl/1iJkrx6SwVtxbqatNorGmxLycpRoqGkppWIsa0iwJtQ9Jik3qI
tyTXlw3ObDQM8lYDjcIJML0kARvpTUehKg0Ebh04wVshc6Kq0Aj29oOu+4daPlTmUtl23L6T7Q3S
la58APUqVHWTCFVA6J/XRh4cC5vcnWFIH0s/vK2k3IG8EwG1y2OcWTmCIZB2AKHwluiTxEgqwi4S
XfiCy4goUWbKLZJZl23M7IIzG+q5d+pBQhOAEwTHigJlL5xDaPYw8d629UPhW5vLxma9ZKxTwJZG
MWRapXRa7nCa2wTHURGaOj5SZLkOSbnqyAjZy+2TlLsp73vj+bLd2Yk8sTtZtkpY0WBJWXCUqrVw
b2XrqVwiFJkzwbAMQgmJi1cvkZQ3lmxHbXC0Wwul+OqGjHnTLUChZw4wXgRwntEBQKpRnoyjNJpa
tl2MmCoonefUXOogn/NvmgtoeLVH/Pg07nZKqdMgaQbH8ZYIRYN/ZYDATJz3l9djzulOzUxOyVJL
HB5uoB/8CPqa6Eq1rtW9X8QbEXy+bGnO404tTU5H0m65VvQMyOyvpKZIVmhkIRaXU+xDPMDaRtoS
o/XSFI7f6OQ8TgRVBFkWwVGzn3Tz1vC3zai9sMTPtDSwyfvNNvuq5LYYHF2o+1uYk6T0OCZ7wocw
L5CKLBbi7ax///KMaakkaDS9Mh0N/x6o0ppOuS5Hjsc6/nF5weaOS+j1KCTSuEQ6bgrEG0IUZhPJ
ARmTgNAy40dVU6/ltngTpNW3vLlq5OfiWfdICQ4jD/5l67OzCrIBDCp0aIAOzhevcNBnKTUJpBqy
A2aZJRtDSWjDD1AXNGlWG+Bw+vafmZzkgyDacoY2xmSrKG+jmrsIgjFKAJNHWV6LKEOGJv2NmD/i
N/49ykkYga8zyRo1DI+hEawzz3CvilhLV2mrSAgRRfu4bcIFk7Puw21ufKjDZTOtK2YDhLHFCCJW
o21NmT0gPVkaC4WEWSP0YI/NURDLTbnROqnMaFShDCPqJzCbXn2/WLacdRCenWP/E4RJxmR3R5kX
QIrLi89v1XWIVFghf3UyXp3AGtW96izcAOZ3w4m9yTYPJcTDE+Qrj5kf3Ll5uxqygzXcKv5Vo5bI
wamrWLsOo8dsSYJldi5/GZ621dlSLkPkoJGwVq4TQY+iYW0p/r+77PzzVoAWjkcm+20ynVYVO6Xf
GWBvyIebaBJHyIiI3WUjc6cmVI3y2KnE0TltnIe+z/SrGCOBrhzDIrpphPN02cTcOEZAHclWaE9g
0D6PG4bqtWRdMBGCke+TJ2Hfw8r3GzYgUKKngG/8qlid6HFa677Pjbc6SHT6xX2B6m2+vWxl7vgC
b/ynFeV8JJbbwFVjuMT54i7Rhm1XwSwXH3RJXzhQXloFp3fpU0uTWGt0EQqBacVB6bnFtRTpSN4A
JNtXtddtCz9DYlSrzDtZglExF7HxLlCju7JtH82RDV9yh26XKq6/yoSVbrzez1fyUKPl6cnQKhfW
J8twabNP6awvNddGA9env8+PvJ3ZVfWxAroPdScPocYtl1hWZt2B++0Ik6feP8WMOBnCiyX55+OA
TpAZVVtu7r65dFi9oIdezSDttbxfaXEG+3e+Vpoz8B5zgTnr0RVw54Ot9WtLxGMfiLHt1eBejT6o
YkQ9g/Iq7jwjeFCCfN0Y77Tka42kwdAiC9S+gRc5tu4A1V/J6r0rqWs92VbRGwmesxVOfXXZw+bS
tdp4iYWkmFI5d4rzrx0HMEzIHrdxI7sJ2vjOb0D3Dum17gUbuR+OfeDdVjEYcVSS7VXjQaOc1ru8
LJEU9DeqqR16X906eS8vRNvZZTv5YpNdHGpGkCEWzxeru3UXZCv/UApnf3n4S0bGn5/cD+0usLVI
A7NdImQqPeTdc2ItZE9mAx6dyaC1/x9p57UjN7Js0S8iQG9eSZZpx5ZraUYvhCy99/z6u9gHd04V
myhidOZhMAMBispkZGRkxI69F7qi9cBkVU0V/lKTG45ofCLmK+6Eu80gcWFgtYawqdAhjzAwpC7U
p7iXLH9Mgs+3d2rrlSBfWFl+xcVOFXFf5E3MYxvZuBzB0vEeTofUi9sdh9y60y/trN4ItWRaOBOB
SNY8Q3BH0NcQgtaCRd/gJx54e1VbhWvwwBADADviAKy/TjebyB5UeBmpkCLPzmAwPztmAJ4+NOix
1tIDj/weLczbdpdg8CZYXJhdfbPCF6RiHiiY1OHBhMZSJaFd9EUcKUSkTLEcfUTHTqr2sPWbX/HC
7uorRkNkpslSxFD8ZxHkEwuTGIjTEIgko769xk1bTFgvQzwL/ePq8poaJk0mjS/ZG/dpi55qgm4j
Cdu58SMKvnv0v8uWvdnSC3OrGyw2tKhXaxzUCr7RV4Jo4KXIdm79zQyQQQioDcF2ovWwCvJWnala
MTKbIPuj7khleD+bqNt/85m4zmBxCdpTmQmfIc3N6/jlT/bzH9vreyyfq6wfB2wP6Tt/as6t2iBM
ZqCP+8uK/qTadbHQtdJV2At1URrMfAi8gniWpMWpAzb7Pk/m7A9wuWh0wKW0TDzRaV1dQaoUFnUx
UIh6KLXKkUsYh8Vxp5ey6YwXNla3ydzBLpihdvfYiJ2NvJEzZd/0OnYHaOlp993+UpuueGFs+fOL
WMlxmAqItOPHzCi/SEJ08DXjp2jp7m0z28GL6Wc4VWAZEM3VadaRG27DmpG0UqntSUufS197KLP7
vijuhGT2yvy+tJzs+47Z5eC+OWnmQvi2UIgCZ7he3tiJuZHNmK38xi1iw8nKFzi22v7TWKa20he2
QgvwNKPhdNvy5lVq8jThEoDY8PV0XuyrQAITz6hsoKqAPKMRjePd4IvN6X+zslqeLzHnXMuLFfhq
EdAuUflOCF+3rWz6CEiQhSYV7YJ1JxHUZ5eONRePAWdtd7AWsul5pxe/fP83H+rCxsoP1Yrphmzk
kaLEobzU5jVnThEFH6YQyUNZ+h+XtHLHljqbrjcsSfHvzeGb5CbJ3sjr9oog0qLTTHVXX475hQck
3aiFyoQJETkT5bcGUVn7Kc6zP3CBpRAPno6etmGury5dNaJh4C5J2xmowt0Uqod///kvLaycTA5i
JZHlhteC8aNoQDz4z1W1m91sHRgQo6CowMjAvby6roRoFFJh4Lqvm3smkUfUyZGVp7XrqrzGJmdM
n6TsLIj1MQ8+ZLmXo2R/e51bcZcRN5pD0JBClLOKu1My96i88MFUHBwGe/jHOvXQ6ZqbR7o7a8nL
bXtbx+rS3trlU6u12gx7QmbeMbvuKF35JBTTzrtha5SG0T1FZUoZziF6XteOWAVplGYjD4euL93a
eLKGyS6re4pqMAH2ECmGJpq/L4GSuwLijf2nbk97YHul//0FKx+NYrHs84lfYOafu1o7zhlSz/Ee
J++mB12sc+WnRRIlo9FiRddQvrdNcede3lvF6u5XyrkGZrDsY+0x/c8dOQj5jg9urwFMGrQZGkWO
lQ/2ci9oScsT1/SV72Ggm05YSrP7J473XyMrx4thZcj9ZTCXglBUyfem9qP18x23296t/xpZRdhE
a3JlmJccNyrPfmC65SiddxHnm1ZeUWLQM8KHsDzRLoKs2VdxYYrkfoVewfrRQaHX9JBbzoKQHW/v
2mZ4YKh+Ee4Avm6ujlEpIWMYxJgKJf1g/CVMCfqdZ20IDuof7R2AK5x5kedbU/qmYaFR1pqXHrWI
WvXXBXbeZDtF7637aUF1/b+R1aFU1Fbj8iLzs+RIt6V5QG1umIyjomY53GDKHiJ3c/+0RaaQ8s0y
IXD9qSLDrJEDE3FtXZAoQLZoGQ9ReBSkpHZzS6VlEg3ZTmVma3BZYVL6H6urawWN4XJua9pPc1Pf
y83s6BKytBLUVkV+mHvrzph6V/6m9tZxjKyfTId4hhY86vG7OYnvFeH9glZaGGVuO9Om3zIDS78B
/Km0rl8DBajk2TJJu6m+JcapVgPHpGP6v1lZLV5Lm2bSKosbTeStR6fUetGnvSr5ph+BM3jVpmQM
dmVkCHIxI9NNHgvZdGF/9EWo16zJmfsdh93es/83hGjZtQP5BZNJkyDEr7XypFfvRaNFLbz4k+j4
z3qApVyb4REpxk3PekprdOXAOutq4qa7FMOLu68T3gWe8Z9tY9j82ozaxMICfIEdwZePNGTfMTZv
xZHTtU/LwCAzH39wfUErCd8DbAWMsq6ur8xPYlFIOO+h6I0fpIw1/YG7XVpYXV7lMITVLBK2wuFj
OP+a+qcu2qtdbzkB0yOLYB7jOLR7r7dNLsrEhOyaZDSPz2GhnpmzjrVwxwe2Pg7YTOaPSdwXcodr
K4JgNEGXxMlj1Ew2PNSHBAQA3QxJyB2hmu043vk4W8FRW1Qsl1lcQ1OXZV/cYwrTvsrstwnzP11k
593k/wzmyHDMqjed0kJaQPalP4nI4LrQI1nGceAqvzbqj6ll9kOWPKrqX2V+5DI9CZ+10Inq8nQ7
EG3u54WllWdoQ16PeVAnj34/HJcZ1NA/1mYPfQUxz6qG4Cwqe964bZPnF5NoDOivSXD6apALZR6S
x64CM01jtjiVrZLezVaCJlUyigce74coifWdKvpmrQPamn8sryLiVPhjmUMv+jjVEyO+UgCieHrq
OglpQQd0WGijVO/W8XeQ3Tv33dbxIDlZapgQQzH0fP1J85TRWLnQElQOki9jPk136pT8FU16sBOM
NxfJ3J0F0QqSxGAhry1NKGQXaUSmqgzoUvuk3KHTJ8VR+94o+kNffs4Gy23Mn7cdaeucXFhdU0jI
k2/2mUrqWkhPYfuQlwJI449jcA9Qc2crt+61S1OreyAbZMgwly5CBmSkAdJW1U9NFNAUfLm9plex
0/VVcGlpdRUIrElMFnRWXdh5lB6qCIDRmP0C4Jb4VKiM/piIqa1O9CH94a8uO8XjfTF8m4veG/aO
6nIU3/wYcDTQHsCvAuzh+rt2RpAZYUHpVq9LF32rMSuPt9e75aMojfxjYbWxEa0xyGSwAOeo2yXG
gY3dfRhs+ydzgLQJyTXfDDGJvkFOGY3k0KF2SplIL0SGicg5fd8d5t4ulFG22657ENK9ke1NJ70w
vTqEZi1FhT/zUqjTo0T8DkbbymrI41tn0HepeZYP8vaD/Xehq7vKNDKNVJ68OrRewK86ehAd2yZB
u1AWT416GkYILS3xuY2Fnft+01UYtqRzqqDe+gYg7MeGHGgLtCv4Zvq/g2DnYGyewIu/fxViyghV
mqQGEYf+TVnXz0Z+0sLiADv0zkK2DS1Slot8OSnStc/HCNuP6UTFXZWLw5jOCNZJpzk/CuDxb/v+
pmuQgcEYtbDFrfEemhqTWS7ouzYTnaWRi/r2IWrMQ6Vobr03ArJ50i6srRwxVJqEBiUbKFhPvgny
Ay59/evtFb3hY6APYkC0Ba8fFzz4klVGlveiWQ/hXHhya8Jf3S0TUXd+FJ0T+SkLZqdvUWwz6RDq
ELQIz2o3PjSZ8tBBTXv7l6wv/KUhw8Qj/4Cooea/ilxJE7ahqleLAuBZLikA+VDwWYl5X9bjwhTR
fZDpb9y2+abLthilZQhTC8XLRTdu5TpzK82N3FVeXZjnPgCI/L7Kvhj+syU5jcqsX9yeo+ljICc7
19P6274aNpnuQTkaSPT6OW1ORSQrUl55kpr/bo3gEGsDRAxxurOrW3YYlQKg9J9WxuLRF5npkPhJ
D5lH6SUJyk9qCl5N/+ynmr5jZ30ylvUQqFUThJIKu9HKjeJUjMdKKSoPuuRDhvSqCQWvNkSwjX1S
tHe3P9s6cr0aAymqI5EHl9iaJi6IOl+IBFTHW5BE78nq81NgtpZ728rWkoBbWZQf4JOgyXa9dUUL
U79hRbVXKpAHyOgVSKcqDp765mUQpx1/2DiHeOCibsQMMhJea0l1lixYgxXnaITddY0tWLZ5P3W5
nbTP2ik76OVXf37MI1RLjK8x84L/dq0AzEUOgcTbkttg2fELNxHFoZhgPym9dKkoB19FJXCU6Q4m
eNeKlJ14/fbzXRtbxbUuKai+lUnp5a1mR7VmD7szl2/dnpo54jJLy4v5ufXgo1CD/DN6M/EmxzoW
99KDelf90s60sZ3ECeyit6XwvjJ2FrZ4xOVdzlMFq0uZHq4XxiLl611MTH1QahmrkpgeRsQtkpTH
ZuMv3dn3tz/Y9gL/a2p153WCTs3M0BKvdJs4ck3jQ5LujfHu2Vg5hVDHQk17KvXyIdcbuy+j9Ik5
AdPVER74fHs9bw/b9datfCIz0yErRSvxsqAC4X1XpTig+SAqhYOe2P9ma3Wwa3iIc+qZiScikXHU
xs/t96AwnTTbUwB8w0a4dohV9NXGWS/jDEt6fC5mZ6SJaEGeb09K+DEMa7cUPtJAGtLnIfBfleuP
f7BSblUTtiMaSOu5JatFpFq12FVpYCQWWd24GY7iFAIf8d22eLltbUno1u7PQ01eat5L6WV1B0CV
P+ujmKReWj0h+dmVJ0pvrXYWkie/ea+KP2+b29zdS3urBNNI5WLKNOwltmCLh9x9/vCjtOdDdtwb
+N3IEygn/Xdp6yacPEMcWydpyo2DlOdDFv4eW2AqE6RCx6AubaVpbQu5p3Ls/31kXipZ6NkuH5D3
0Cqm1JOpzEqWevUouJEdqJ6JyEOd/4CEYGc/t877panVuQiTylDrAlPj/GWOnVnywff1R794iHDf
ZDophhvMgy3IJVQSlRP5R70Z7YbH7e1f8or5eeNJF4tenZvQV+dO0wsiz13lDYfepeXQusOh+5A/
h8/y38HT8K49zKkNHUNS2k4+OvSPbv+ITW+++A0rbzbVpAoURLA9NfiL+2P+y/A9YXS6T9kPMd+B
8ezZWnmyn5KdDWaZekZwysMSzXVbFY7QJmQ/deOo9eLO2t7ULJbApFBjQisUaikAGNdeRf5GQdLo
Um8WjvMRNshR+J7Bv57NZ2n+IHQ/lft+for0z1mXuXN9mLqjvjvksH76Lj8CSQVG6BXorsl5rn9E
I9bRFOvscAYWSzmND9lfGYMNvl39nEc72OsMvKkpvNpb5jcZPIA4QFndmbUgJJnRppnHmJQiodVg
jYGdx1LUOkHcS5076EbV2kbfFb+zOADSz9RYmsPxZ1SfbzvX1nWnklUugh+y9IZqq4nHsRUrHFxT
m6OYnWXO9JQ+ZMXzuKvtt3WsL22tDlMlxnpgEMg9rXwPqXIqvBOsnXfx27cbX3Kp00JHaS1yiNdf
EgR12XUNkdhKBjfOnKoI3NA07alx6/FvM95DYG7Z04iJNCJRGsWNr+3pAIDmvK9Sz5+fAsMTo1+6
fhf0D5P+dbDOtz/V5jXDuDEE6a8qj+uHaRRGZjGJAsaaz1A30UzsJehC+tFWcskWBTsPdNoK2kGe
f0x7Yh9bKwVOQxGM7gItk5XPFkqdR2GfZJ6ABnyWhU8LCYQR2EOXOIJ5mPZQGFv2lscic6akDRDR
XO9sHShKNEpj5tWRyPTHg1QLju9/CFSXgpxDwW1Py2Ir9BkUoTgHS8FyTXepMlZVdZmacYmXemy3
/vtfU8h/fw6aTwyC7AS+reUx4kfrlmIR5KwrR0XraTbFwMqIez78zIw5BAxN5o4WUenIPxahv/NU
fa0grK4yAIQK8tmEOvQKVxUGIw0kqW6E3Jvn6L3uc4cVijdVLwqkAMqnnv5XavpPAyApTTmIU+7I
j0H/LsjEp3LunQbR4Tn6ITDX/mXHrTc2Ho0KeK8gkOYNvcajW0GJQrqfFp6Zx3dRrz3UbfVdscqf
Wn420QYacDjNV45qgwYDwyE1D9HQDkLSV0ktjn6tO2I9vxPiU7tXgX0zKoLDMyei0Mzn10F0v8pE
FITAFH0UCs/Qf43+9DzLYGcFNM7ByAkfcpBl9Xt9TtyuD1GGOqvohAsMlQs9qu+gR6AEuL1Zi731
R6QpA6CC0R6C3Or3xFmt+sIQZJ5v+o6mdqWjGvlTNMSyWwYfb9vauBrUS1urcF33uaj7s7rkAq7Q
AVDWnIqNb1I3Q8zztq29dS3H5eLZnwVRajamwdWghAelZHjooyC2x3xvhm3r6sX9aYya5B1cwKsE
J6ZmBM01Yawe5FOeqKUtwuAbWYk7JaLTwcsUpspx9kPXyJJPtxe5cf9hG0zWovduwMd8vUhgdVOc
9VHmBV3tFJFxl0z1ixXvUf29AeotTgupPTwASArIxJdrO1LS03f2m8xTovipbsaDGA2PXfCxM76n
AWykuj3rqjv40Tlohm+q+pJaewNoS/ha++kCVzUYFdQtalbXPwGpW2We/ZzwpqupI5tF5ULF/+v2
fm5diCpoLYvOIQKbcMFfW2nTMQm1moVG+W8zDe6yMDtoo/4TLq57zcqBSxuOFuSP2qA9maLboIF5
+xdsuS0XIpci6NxFA/L6B8iwhatVWmVeAdMTaoR3ac/LSF+khKed+L3lPPgsEnQIepKorS4MOVf4
WEObeWEjIg7TWcIhbSz5IPnTnnbppqnXW4IWBuWj1dXbKIj1RmG3mMohCFPICJvmMaJosHPqtw0t
X5CZVWCKqzXxkq3ayBj4fopqB+1LNBhuuyeHumUE7Rq6kIzGgjtf3XuKAHarsEgkBHkwD70h/xzq
AorlVp92vGH5uWuntyiaUuYG34dO9rU3+FlRiqVPBgGRM8Wi90W0J0uycVVqy6lWZI4WgLuVw2t9
b1pjVeRePfeFf5+NbSs5Pl25UylMrX8XCgpvZcFHTsYVkL44cVGJexTdGxtKJZp2BQyEiyTw6kdU
SjzVYdvnXpx8AB90LDoYS8Pz7ZP1Ola02kx0ZRCxkADogClZBeoM0noTdFsBw7r7xTr09q/eNpx3
3suXw2Qn9ufOju09EqGt2vel0XV1BVLoTI0zjCZN7ULVW4XnEbVMBJYPdXzXWs7YI3J68NVzmUBP
cy8IexRhG3mhBtMar1CY1hgaX21uX6Sw3ipJ7iW1qB+NKPQPdamOdjboBwrm5bHWa+M4K+Ve4X3r
1tBUCa0QhYot9EWrw5hFYyGH/Mvj5iq/VWI73OlovjO8WSDN25qLR0nxqZyi0daySncGSx6cSIqz
97kuCU6q5M3xthNsbQbANqj9ocYFKrrKdkYhVtLSsAqvEhLzoS4gg27Ii+7lshLvg8oKDvXAqAoM
PuKH25a3fFxnWIEGqwFZ+hr/IoZTn2VmXnqCNh/9EuGC2Jkq8XTbynI9rH2cNxW4TTac1+MqNIlW
OENkWxRe5x+q6pvcn78M2u/dcuiWGYhMDB75nHmC03VcEotsbAqxZhvLhK+YohupjeLdMCvPRT9r
LkWIPcToRqCih0SWszxvCBWr04sw+pjlSVF67aDcS/mzRJLVpsZToUiulp77k2jtQd63Du+lzTWw
Oi+Vtmx7+rbt8NEMniLxa29+6FJmy6nKpcqzGsMZI7+bI9XN8k91AI5rr86+cQMsrTMEDHjN8Lxb
3OoijbUknxnCuS95V82OMH5t9phTtlIenQKVSA7LYP+bCVMxFYckrwaa08kZIJ9ouUPJo/HQ95+H
FNLgzg7ST2lyGJ5vu+pGpsOkPLkAVSti/5rotp90AC8Kr8cuhfcjU9tvStIpTmJEop2VZuneNrfl
P3AUI4rD2QNqutpIAKZFlyH7RWLVzZWtR2KJaHkRvpcA+vXAratEl+/qPq4YsRXEnVxrI+6QtJLX
oaEukm+tvLegsG3EkUAT0mpsrQmd5ClO0mOtnJdJDULxzuZuuI2xSBmR3HGlMjp07TaKPyVIv9T0
IbsvUtfa8Z6E8caCqK4ilcx4l8kk1yoziVM9k/uZ4xgran0OpjK0C22c3jVKmnhWIQduJsjByawC
Y6fFtRFIATBC50Eva/nX6j4blHFozHouPUuCX6O32se+m6CH/4NWLrEGUSPY8RAOUVaZOByHnTRM
CW1/JsoZeLED5XDbJbeOHjAJDcgZQZTu9Oo26vMkKwBcVl6QC/cmQaafWwiiXJMJsqAvPoRGg6yg
0btDZdp+mx7brN6ZbtxyFATwVGlZIlf06idMuhpYXQRYAz5W2mifmu7X7UXuGVhtY9+YMyNtaeU1
+cMofhmLvRnQrQYWwwoLxId9JMlZPU61UggVMOSVl6fHhWb1zvJd1S2as3zUIEWtbHOvf7Jx/Rmk
UqRTTI6hsrKymIdwHURTUHmZ33swYT4Z2YOvHgrFHYvjv98+xuMW0hUchVfH9UHO5lI0y6KpvMKo
pUMBX7fD1NxOj2ZrPeQmgGUNWD3hKL02oouJXDSlWnlqWTvdLLsi/Bd6E9uKP7znRbzzSFv+ulWS
whOe0RJYeU0i8So41UMMfrUvaq9JaX4F470BQZJChLbDnYVtxQr2jofTUmZ+04ahqCzyqklqL4nN
6qBa1fOQdPBpRztOvrWB3J/igtrhDbUe5p7TqRubTq1J7tLjIISeVJ4gzaXNX34Q95qZGyeKUVSe
MIvkDloBqxOll3UINDxtPN0vPs/W6EAPvtP02DJBlrXg/ZfHkra6rpJsmAZ6hGDHmFmzc8OPD0xa
77U6NvyAoW2i+H8IJtcoJMsn/qUSwCq5Nh96I7aFebzT9czt96i/Niy98sXyCOEs8dy5dnCBfmuq
lEXrZSAB1ehnW3xGoNmuhH8dTcGicb+juLEwZ66hYrKQlbnal4Wnw2P0PKIC8zWoKG/ejglvUxms
0N4Ej0NR7g1nvxjJ8QB9fuHlYf+oDnnuyr0vuUrQWnd+3AbQTJvw0Y2NcDDbyTrctv52Lwm15KTg
RAkYb/gDxrotmaeSCq8Zypzabay9V30jdf1ipEY2GnsTLxvxfYntlFdBelDRXCeKo9xKVqiWpacM
QSkxQNlKEFDEpp1KgvE4Nnn8PMNxZJt15vuO3vj6X3pfSr2dD9oekvPtQefjEvH5RTgSn+HakSI9
G0Ld5xUXSdNnFJ4fFfFvFCk7+LagZNuJXhsPaKyhUo/OHl0M0uRrawtWeqhlUvOEAJ25TVNWfxNh
tMFW+1R+PxYFtW0BmQ3LzYVI/cuk/SU/DuYgh86QgNnvlV6onGKcjT26kS0vWNjtgLUSwik/X/+0
xuozI6rE0kMFcAret/H7OnLqYSfX29pu5rbAggHi5jW72u64DrS4z3xyvabRz1NQ+CfNj6RDmsSa
K/jRRyGu5B2bmyujHsoRttj49aOvn8Q8VmPSibYOjyLTuvDDZPdGFZeoKzffbh+mt2n0UnylY0/+
RaKurL6wlLVQ+MsYa4qJuXDNsaDBmydnQsWsS6wDFe+dy3creJCuQ7/Dy4vAu/pwDBcM5AAE3Sb5
KItfS+kQGvdKYLcQg/2M9b0Y//YGZoEX5lZfcOgaS+x8zA1x+86ohfOo/w2qKLJv7+OWo6CtpC6d
3YXFZbnQLp7JahyUlZHz3uGPT0MaHJtxehp73gdy6jGF/SfmuO95XhHn39TUOgSxunLC+81EOkUh
WPLZ6n7NivldnH6E8LfcXt1mCFx00paKC72PtQQc0gJijShO6dWPSfK7c2Vm1NzkR9PZpuRILy+3
zW19M5q6S5uFpi4A6+vNTJJOaPpGLcF6wu7fgI5XA9uCGfS2ma2Dxsi6yHw8A2k0H6/NhIFfWUY3
8fRIVSdvxNKdtODvcVY/CuqerPgGKgiaeNjj9KWEROheDuKFg0iN4YdCImOMOqxs5OdwKI6j7Myi
HSnOrPHEK4/y9NmwPoqJag8aydvwLBpP0x5Z4JarLvq/r6AHQNirZeftWCDPZVYe+hOy7jXRQ1N/
MoKzJh5v7+/m9XFpaZX1JFrqo5xlVFR+bd1wukNhpz80hjhD+w6NA7+zo8ad9+ZgNxqibDXiA9Q6
eZdBUnq91VE7JyXpQ+XNIuxeFH0jIbtDAO1O9DU7tSR6oeNLXKYvc7lXlXijGosfSWDNecfQwKP6
sQo3MIvlehrPldcD8ONxkUduXT219d8ZsgRF/JRKHzT5m1jOoDEekiJ2u0x4N3V7746Nb0xihKfB
bEp1fX1vyVFa0SNi57NJd6Vj5sjMeUqKu5MIbhxUgjhIAp07csFgXO+0URhzGvpC5XWy4SH1ZUfy
Qxpmn2770cY5vbKyCgewcM1ylAXQVafpva47KB7a1F4Obb7jsJvLoQzBhtHSJuG5Xs4QFBFjYlXt
mX13EE1EHUr5rlXGn7fXs2kGWnsdQmWGa9fPDqFDid6fWU8qKJZbUxx1kiptTyG1hZ0Qt3HZLu+A
f0wtfnIRdQSx1PogYc4i7HGA5EmLAyeMhY9RKxQ29Ad2UuUOQ7k7d/z2CulOGuhWLEQn12aj3vBr
RYtrzyJJTc/RD3/vDbrpE+AN6aDAYAbw4dqC5hek3VW4PHhjmwmLAzym92psHZJiJwneskQfd6EH
IE2iPn1tqatgipjiuvYCkBVRqrtKco82zLFqf912i624JTHTh/gGjyru2FVmZDWSLIwBtOxSIXVw
x071USqn+Xuuye2pXpQnS0l96GG9Pc7IFrVRIe2c562wscA3XwEOwIOWvbhwl1ifu1oa+AVGkrp6
ltjF+CkQjpGgHqvuDw7bpa2Va+pC5ndZ23PYTr3+y3w2+u+393Prwy3kXMs8IZXo9fUuwHzo+8lc
e3nyEqQntfgKNtOXXm5bWYLPdS2JTt5yyagMmoGnWi0jSLVyaBSp9ub2BEE6sue3//6NBF0CwovY
DPrR6FOsLhTdagS9TUhSFCHMnkPW+XcmFPdizP9VZoTcQpuKdlVUe7yEW2eY4giJOt1TEACrqBv0
jTDqA4NgaXcorb+18L3ZvLu9tq3odGlidbTqPu3yUBPJD1K6HrkB5pxubD59UK32IIrvUvEgV6fb
NrdcfCnF8ZaDc5EQfO3iXUPFnT+rPE5Qr/Vur36FsW3uO0etg51qzOaJhnyOJJbnDnCQ1XkS+yBi
ylmvvbqUv8H9LB17wwycWkUHhIkm6SgpSesUWZCjXgrgDa1ja+eBt7XehZNpaZPwhF3P81lZH4xx
QGWwbe7LyHrkAfMRRduTFEjP7R6/w5bPGOTtOvhuTOqr1DKmWVL3UdR6oZQeuG0ypmH8PYLCrXN9
aWQV+oMmBzgrh63XRrkNNdNsvRMGaHf/IO4jLkXrk6MNQmVlBuoBK/S7koTdGsUnuCphhzfum9hS
3bBQ4p3Iu7UoaClA84CCWZi0rt3Sb3OmPkbK7LhBZddx39qtVA9uqlVnX2/bHXMbH4qu59KXe8W7
rKv6CIHRy079xqvbFt/TzcqhFZSAoAuFHVNbrwCa9BYz0AuhD4+t66VJip9YYd21nhGWJYMXv3PY
duwoUBV3GmfLa5lsOpqzoJ7hF4KkTM7y5yE08mOYhSY42LLf+bIbi6fRgOIoeB+2ei1dXUXm1Bhj
3HDLATsLTMhOO1dXTrcDzdbhp0HD9PdSWeElsr7O5bHqwjrsPP1kVfe+eYiqh9ZoaKzdFUVxlI2I
k3932+iGG2ETqine6by81rw1jWHEDAqnnRfZs0mP2UuLbzvfc2P3qCui/UBaiY11jpD72UiYgYNp
SSk77UMpKXbc7fHGby3k0srqPDRpUCn1XMPiMUNx+blr3UJ6N9Apv71fW4shf1ygpbzK+UrXvimP
sZ+2eTR4evFzCO9DyVHaH7dNbKyEsjFtusXbeCmtYmIt+YVIb2Hwsvkpjl5KYNV+Ih+svDvcNvRG
/YG3J+Vw0DeU5pcH2SrrbiZxHEIB8YEuBn4/heVjXX2hMD6FrjJkTEcydEOZWrHORSZ9qI0H1fq7
D5xO/pB332E/mPXnIkfklw9aq9Qp3qX5s96/6JHuRAMosTY563H1/vav3toeYH+0kSwLaOYaFAeb
rWHNvjR4RhTDdedWTOs02kukRzt+u20Ip0VIbKnkrhKpaUrLVDe6wWvK7OTLD32lfAii4t0UpMmO
qcVrVjkhsATqtxril4a0jq7jLI5jkiiDN52C+G7QtRNV1BiqpXp33vtteggdK+cQYUeVhuY6nUHn
YRzFGA4CdMzsgPuifYjdKPxRSb9L4fftT6W+WRYEEvCLLZ9qISpcHRalN4BeRjLvcEQ3R2L4uEc+
8PY4wnMIvsqktEkZde0M9VzpQZMt1ei0ll2KaPagRikzEcNOf/Ft5okhyMssg84BJ3O1lLiZdZK/
mPpIqre2GDbAj82TGOnMYmYLvbI3PPdJupMPbmwgVaGFToxWytI7u442/mikzTzxaJXU6imt9a+I
ie8EgY1KLXAOno/MGLGLICqubYxiY+pJRMrZjfPsprNkOIWRPettmLpWBbNkr0a1m9R0quTQbNxx
zhwIUPYGAreW+gqoZQyGK3BNfdiVaWkWIqWUIpEOiZAfVH/nebfxCel2U96iprpIBK02k8aJ34cN
Ja6yLBGhgSStS3oKXbX/VKpS6wam+tuXwXSKe5MAb483qTyNsWVhFDfWTDVCr2nU+Yzai4L0rHEL
6uFTsIDXkuBRUT/ePnRvwxbYOzhb0EGi3UlB5fp7yiqIaEZle28C3HhXKrnqyiaqLmHbTneGUoj/
OnZhD/aPBeNI6rLmhpO7sJCyHvqsqWjPYMa+lL7c2UIDO4Y69fdqoh5vL/BtBLs2uLq16mTKglKu
ei+3jLPMzFZYuQboqhkPTXz5xDTZ6bbF1ZZy2YOB40HLgxoKizevFEkNlGE0m+KpiiXDBgaY32lD
ajqqFM8PKdyvO2dyFdVe7VEJZj4GNW/u5uWsXFRVQmkwNV8syieDCT+V5mlEgb8yvt5e1RrM9WoG
0lpmN5eSL1i/azOG2pgpjUPMxMymGJyce8nvoFaPy9KZjUH50U5p8qEfAshHpsl48CUVGs98GBD/
8bOdCLs6JMuvASwEqhIaXbKedWnYKulXRnCjPwnq1BylOXrJjfiTrkG+gs6reif49fDv95nrFlQA
HTH2eV2xyLMGYkhFaZ4UPJjhYyG8b4dwIM2Zwx0XWmP5X5fHDUiVWGPWkdfN9WarRQYl+Sy3T0Io
JcZx0iwf7G3HAKuVRAJJfqQnFUDLuv4SFklvHgSpzDuo1YTgh68l2l9d0wvvk26qYRjv5tq3dXPO
FRtKkKI+1HXKqHKQ52JoM2Fc7tRd1s2o11+vcwCQPIVkkYrH9a9nApDrqTKbp1pKy8FOgrg6B8ac
QVJrLCqC/SDQnwjyY9PBDZkIo/gNyGMr22FXCUehivNjLgrdfRxZzWfVL2e3L/1653OuH1Cvv3Lp
o4BWp4/xpgKVJHM4hbnRPBnwekB8EdfvGyEAHAYPmROYaXUUmi51ND20aPPogh2YkJPdPlWvp+Yi
l+NHLI9k6hmvU7Q8ra63qpj80ggohj3NfmJKbib7WuDK47wMCPvGyDuriJrPnG+/O4aADbtjDTa0
tfNpDL4Pva8AMBvaisxM6qtnM5s0p9a0+B5SljygX/J/pL3ZjtxG07V7RQQ4D6cka+iuKrVardZ0
QtiSzHmeefX/w/bG5yo2UYTebRj2gWFFZTIzMoYVa5ljQQ46ZJltBoGe/R2OQ9c4WZJ55Amdr3zW
0NqGggNlsmmXDK1Xwxc2iJ/vL/O9i5LADSHyA+/ujAhdFDuqcBr1uB8h2JWlfJdVtcRYMqlDp1mb
Ze450F7uKO8K8TEemO7HYkfbck5SRRFbQme4np/IitPUSKcJlgdNsu95r4ORA6EUgvFYKS0XQZ6+
JwpTKvcXPRta/hC8BQQu2lybWwJs/RxFPEHjfOXGYO0g1Prs6Ul8zPqQUk9kh3pU/9nj+naYKEgz
6wohFG/5wmsYtapVsTo1F31C4BLB2dxtJhU9u1b3d5yz/gAUrnm4v8xFoPSvUXCOJAc6TBDLOkTY
+SbDU1JzybqweqZtGEJrlOWuAfXqjmiwPrRSoB6CET0Rb9L/UFX8X/NA+7nH83zqEhkhQqGUti2f
Wy/0ylG1tP+eeaVkB5b6K07r9EFXhdqJu0p2qM1uoU2WDdnZPO0UYjVexBmNvkj7NJF2t+kJ3UUX
6/Al0euC5BaR29Ic9ENYZuFOGcJxN7R56/hE7/u6KQWHMOeTAvDHaUq5dPOs978aXbPVnVuEPm+/
jUwdFCqQPZn67K1vEduB0SypLy6+T+XBbJji6FTDITuR7JLC3bNJI+1jkViKc/9IrFx3eo9zLgcJ
C4HA4grSSyo6WoPVpYuyeLArv2bY0xL0Vjx4Khd/4wS+D7iYB1KQMiXiorm1DJgnow36iDkS6Lvl
8jlRmflS9RphRa1guiMutPDr/fXNEdXiZjNmgWec1UpoEi5iytCPgmgKreoiyNG0F+aDR+17q1u2
uqy5eESthbrtcviZpk0PDM2vL+3g6anTSJ1SxQ5lq0L4GHrJRKQneCg9bGSRK2ZpuevYZJIDNplF
OKmHExjAeXHy+AOdblcA/J0K8Pj4zUaKtXI+CaMQNaZ0K88l09vzaRSSVZFN1peyqdwm0RxDb3b6
CGgBvFZh5Ic622IDWIliCUqoMNCEYUiN4smtzaKvsrhr2+6CZ7K++lryddCTfFckqeYGWjzurEFJ
nI6w1Y4jIXeoh9EYDVWtsIfO26JeXDlIs3I7fot/zVih218zRHnh1Rl8/Yzzqp+CwZ/2SVdvVeNX
PDSlQbg5JTgeVea/b63Api+WYSh3l1hNn1rL28eG6I4C7ETTQ15BKWYon3s12IjQV84RVSMmlUF4
sttLxzxIU5YZfdVdKr+F9htAjtSkP8Q6OJbq8f59XAmXGY2YecvQCuatXXIgpjlZeO1p3UWUmvBF
8YRWPyLQ3VlO1HjRkx612afYMwvLDhT8tCsWNbjRpirTX4qvxvtezFHY4hl78otw+Ejx+3sZ19KR
GLd+qGJB+tgpgbbhJdc2aNYzmUuphAfL1qsPPqwdCr+/NEzF9JrVgTrp/lKGsnCKKjnc36KVu0al
k6kExhFoIy99ZKH3Slpl8zs1VJ0zVpNhJ0nyq/HlH0HXuHUBKFNttuK+NatQRDGOSoFaI+O/PXlR
q7dGW4T9pdK1lzo9T+XPLjnEHnFIs9PEYGMqbOWg47PmktvbxN8yKTT7qBCGJu8vdacfB9+AWvRL
Bi9rEe8sJTtkvzwEmO7v67L9ND+ys8zj/N7RhKXsd7tEc2TiB47w/mKgEmoX6Wg+dIne7X1ejkOj
ih1M0GF+9MMxdlPN/Eac2ewkap12agUHbTS35sBXjtX8COLm5r/foecl3/D8KK37S08d5wQ/anMY
qUwf0FOV0WyetiZ41uxB6Aqog/vHmzifgavyw9QOktDyzF8kdXJzUPI2N+8vX8m/EYs2f35nQDcS
zVCSm4FniwOVotulT1E1XFo/+l5SwrGmfwptfPX1cgMm/UZEtXjkqb2BSaUJRca/JGCMeIQi0Qrb
y6jL42f4NF/bOvqOxHrhiggMnnw5sdygUozPzKnkTtLX1ZMvTPHOEMMwsK1Qi1J7LLLfequPJTML
VvFSs7C9RwXXDiKE4KM8Hg6wp8j7nqrDxo1f9ms4mbxxNOnmyQKykGX8UOcCwj913F8i1YhgHBDa
5IHUwXzxfWUfd1109NOmek5C0z8GBgTNkgzqvNczMt0wNfZFoAzQXeqK29A1OaCaau1bS2uOOZJi
dhFLzV4VdM8WE/NTkEaCG1gteQ6TbE6KF3LjInkMuw70adds8WCsfB0kuui1oKYyjz4tMbwD81zo
rDb9pYzbwgVYFL5EXe1/Dum57fq+q1I7QC+A0eLRaSal32fGOOzkETXPru2nHTofrT3UXfMIhTZK
hDgop6LBdbA0Xz9ko+bZmYgiQK6U4i5qc3XjIL9/+fn9M3H3TLKBz5pD6KtbU4ly3Hqa1l+8qfAY
XxUKWJqMLbLA93cTKwSQPPq4RevNeV1ZMZkpF+MMX6A2QuNmsTSdfTnv94khdq4xtFsiGO/9PeV4
AC5zjZBwZjkfJOm1UqNINFz0tJOd2DT6MwRWk60GSrcz4jxwUVXNP/SJtkXDuGYZtimqKMDIwZct
Iqm4gyPZK/BC9VB4h1D2X6MJyta+02CAFuXx3DTKoaiHrXr2+yeHhgsiHAZzZIbMwPftd9TTVhfM
vpouXXMgAnNhCBqeNb1GsOYwFk69xYI2p063Xmm2Bz/JWyFSM+f/fvVFDZpK6MeF06Uv+oMchrYi
oabqP5eS6kzZFr3H6urogKBiTIjCK3drbWznDdfa6QK7A7opVgmOwxIUbrpm2dJofBAAULpjOVed
dH3auCMrp5dCOoNIc3ZNGXGx1oHaDGBE9raX9+PwgMZ8V/34Q7GR2UtihCyLUW8IppYwvqZQkjwb
YcyspOZHjThTmPzo9d9BZ2xECitfDkMWFGQQ5INrWAQKDK4ZUi/W04Vxn6B6EqMPWvsqxqMDQ9hG
TDIH9ItDQpOOxbD7Mz53/u9XhyQYPEEXE2u8+BW5iwLeeBcGbhQ7NUUI1Wm+Nk1iVzLASM3dMD3f
s6VperdAwjk185zgrWnPy7tG9qfpQqe1cyjTNb3DG2TuOS3ayRqC0ha0kOKcFqTuaECQFJTdltbD
skv59lEZhQTryh4QWy/ChERtq6E2+BWZ7Cpfvc9UPlzdll3TdkAo31/y2ne9trXIl/26DcxSxRaS
W66a2BNVHelRSwKHN2bjy654OdJkykTUNrkPS4rHSRrkYchV8ULd5UwDwOyJ6zT+rUD613yTi2oj
on5fyaGugm+bId4E1UtwFbX3IY/LUbqEWvIgkDV8TnNksopM2AJrvt9GLJmkcfQiZ8jr4uDoRVDU
de9JlxoqW/nZLH91+iOUOjaD6Bu7uLYonDU1Q6I6WjmLiFWulMqwklC+ZGaPklFlBrZmCsq+LRrh
+/3D8f6ZVxhjfnsKaTNIS16MppQqw9dG5RJ1WbGj29M6w2RuLei9owRnRm2dgG++9MupkMHIslTs
RfnSduqLjPaGWFl2qE1OlWxpDs6f4fZ+YwqXwpwWWRZw4Nv7TWah62NoyBdY1D4qoiuJZ5Tn9v4o
HiBaOFRUbZh2/7OS1Bt1I/h4cpp5LBjen1ujk2xldTcYqMREL43oKsqPKHyMXu9/qsXKFkaII26N
AJzUg0JAGBJNHWqJCixWsr6Lht+S3x8FJbKTYWvI9B0Bz8xJqQNK4hWlSistC6WRlwU0yzyEbYfP
vfZRUCrXqiob8MFemSKbKHqwg8oodlquGE7QOGlW7gozA2u7yXi/OET/rp8XkHiUgPQdqsgTIilu
an5LmIZ2M4WX/E2zqSGMazcu4OJWvDM1/5Sr96kYocBl+hN5ITE41GJl15vZz8Kd/GsC8h1eXIrD
PPK3JkarCHp9QEuSfi1AFKYNUrskQklCxvC3pu9WjSGeQicaalrU326NWWbbCU2BsaoOvgz6Y6NW
e8FvD0L8YBbtVg1z4b7+XRrU28zVEgVCCXJrDa7BrgHyGqNe/ewZsVNlj8m0VcJf/UQWsjBMN7As
axH5wRJWx5oRxue0EX5okTF+FI10q16zduRYjkQpe4YvLvlhgiAstRhitrM4ZXaUXhAnaOzODxBj
a//sIXvbNN4xfBaFbXKh+RNeHbkaEGARReggqqAWnOxH/vW+91g7Atd//uJN6bW0EKK+jM+G5IqT
csiSwDWT8bFAQLhPov19a2tHgM4itQmY51jV4utYZdJpWYuvGphVS/PJViILEuQtHphli/z/27X/
7CyOWiaOvhBLyFglyTnOazsQG8eov5Z+aEteupfMyh6K33W85RhXDwaxMqr0lNXojt9+rS5J0qIJ
8EVZ91j3NTHi1yD9lUxbsPi1U278Z2fZDag6IW80H0eUpU9V+FQHu//hO1HcJwFnyP8dGbIZU4yr
Q9RMS+lSxNXOSh4DawsBv3r0rowsjnYHACSUS65qnLle/Cuwkhcp1unjC499I26VxVaP3pW1xUH3
UgA9LTTf52rcZ3B7BVoNwMORvhf1Qc/l8ziZT4n4os8YCsBWjerUdflQMOofyG7o/0ir57R9MExn
lulKPom53YpGYw+l9un+3q+956Bn5r4noRd4z9szFGaSp9cQHZyzhN7jD1kXdlrzS+gNWxAeKA35
8fN9g6s7c2VwsTNmT6FXb2O8WYVCi1W4EViXbNyYLlj92ldWFlfDCExQISJWmvZ35mc7IT6K1mct
ckHauPcXtHo7AOOTbFDlg03ydgeVYAyFYcQ90yb+acXHrh5+3rewvmX/WZh/wZVXjrxBaswSvda+
oAdXpZGreAU9G+j57htadSgErTPf2cxtMv+QK0NBWpthLaPya0U/PLSe4/6x95Cm27gdb3joq/D4
X4d5ZWf+HVd2xDzsfU3gmUFdfOh6J+tOQ3gy+/JQVN1uTBwv+TuQX9s2c8bhZNGbNyL/uSnqI4Ae
VO3rjQ1ePS1Xv2dxCaqSmlSjs8GDawTRsdeMlxz4WFm2B78Jt/KQ1c9JgkrRBkgVYe3t6gFZeLrQ
5Vw5K7GL8rHqJntTIGy+Ru+2GNQUNQbQW++GfzOlsPppmOKzZvTfykB9VsJ6n6Oamrttqe8jA02Q
+4dn2TR++6qMqzL2Qn0ctNbiZk/xPKfSYdI3FacXjl366JXfBKN1tPKk57mrqq1j1kQtjm58v298
7eQShs0jPsAc3+U+eW+NqZBk2Eb8Y+oerLxBKLN1MrH9H7Ks/yy9S4BmnIxQiXw9aSofg0zYm9Vz
b2kfyVzs/z9retf5RNy3oZuEJYt5AsUanxIfpGPaOmIY/+ms+JxiXa9qcSatOE7DQEgQFEdzqBd+
VObHIfvrf1gP+B+wDLRZKCffnntkOoM8TbllTX9Q1eAEZiNGZCmZtgBeb/D65eGHRef/LC1csoYQ
ji/KHfd5BFAcDpadGzv4AIUKJsBa/+X34yUZqoOVph/HSHZSI3s2kvwjeJWdNInH+i8gja9xRH/S
lxBYNw5x/z3op+Mo1padqAOE2M1kozFECgiD6P19Wr9I9CGoiFACpdhzu1FAEpO0Dfn5WT+9Rppi
t+GhGn9KZgBYx6mF+NRq6gctNU+Bz9yEpGz459XLxOwa3dqZCnaJtgSEVfSyanCZIFQ8SJGpP3RA
bb8oExO7lVBsSbKsOcS5G0FJCzpFJpBu10tNe4hAK3D4krp2VbHV902G2kVflPJxY28Xldd/nRQl
NNSRqMvAjHBrq9NHRYkEbOXex04oDpNh5k6eFC8oVjyK5vhq+tVO97q9km7V7tYCBabH/8/04lQ2
QTMUYynF50SycsfQOgPab3lLH3t1M9FdZeBxxhkuAzp5CiJiPRTWtaKcb3LbXLa169dOCBUDsGTz
dNU7vtDJE4lH6Oifq6x5mIzsIYirY4xCEvwmxgZCZm3b5ilZ+lZ0H5g2uf1ieazUkDoJJPJy/GIg
lA1L5RaT09qmXdtYnEC5ETI96Of1+LUTDmBNMnczJl3dtDm0Al4EK85y4tUsUznVEguv1Az7xP9R
IA4fhO0+irZejtUtu7K0cCCjxafQPBNLyj8moGax++f+NVrdrysDi4CpKFUvhrmJGyseKMfZcSg6
myHM1n4t4ok2MCKP+S3eC+ECn/CDWV3Gbi+Lf0o4M799M0cR1XumdRneuD1gWo/YJ/oKvLPVM+KA
djW+bsq9r36RKxuLfMTzzXhMoJ46Z8JrV4cOzmDj1VjdLUPX0KIAxwC95e0qwMMllZnGybmM811V
N4dGeS7jZufrW1nCEs07+1ByHRAFVEGZL1mKF6m67JeZ1eJi6rC35YCADuW53pW0zpLsVvbjU+d7
ohMkleCqXvNNGb1Lm0TVSevi0M1FId0Z4DIrU9D//GDe/LTFwTSEYYgQaCa77CqnHx6bRLd7cyOF
Xd8A+rzSXPVjznrhkgS/S9uhFaKzKPmun6vHyH9lWKMEkJl7X6rR1odHwehs1S+cUKe+cIp60Q7k
LZKtlWv4xnAFZgzWAkKF228eGlInGjlVBij19o2ws2LZUbZET7eMLF7MMWOGb1aFP6NWQZt03IUg
uABhbLzMK+cXUWEEhph/4FlWF18uCYaQGCHFzUeG24KuCQYXtvadkm7t2polS57hPio6xuBqb3fN
S7W6gviGM2IYu1II3KAt9pJx0vqtSG7+zYs4FPQzFCcMyZosa+FZfM1QQJSQT1MRD125UR+NrMvh
Lq2/UwzLnS4s/N0fe+Ybkws3YBU6ZJIS1YhxZiryxk+JGrl+9Ieo6zcXMIvrgJaFk1NZhlFxJfnZ
JI18rR5Ss64L2mPZHYP2CZLvLRDQ2gEkp8TRkDFTlJi/51W1wBt7+OMj/LM6vjbHRPu81dNacc5g
AAlA6RVDjbocCJEyKHC0xk/OCbM/NkRPmjNY1VZ+vLKMGyuLAy4miItIWZgQM+0H5mli3CZjERvp
6aoVvgqzY9AtwRp7u1laWZWSNEUJHEuUFadPZXUxm/Lj/UM2n9vFuZ7hLv9nZLEUOQkQyfZT3prc
6HdTH7+IfQUyPGpMQOB5smuE1nSjKdrIINcXN0NIid1hWF5E0FHQtlNnUWUXpQF4clnv8qbvXaP9
8wSI9f1nZ+EhEsFicrBjE7MiOlrZl8DobSsfHKPbcHorDgJDTC3g+uZR+MVt7SsgESFzhmcovo9e
2uAk1A9yIh87QZLsMQ4e7n+41Q2EJX/u51MpWTbaFautAqPKknOTynsSY/T3/qkTY+N4rNX3GGID
Rj+DXYnYF34vKYJJTmqW1Q9I/MUSvLJJArJNvDCnaY+t96E3/+4j45vfAAOZHgOQwHGU2PFnlHiE
ung1s62Vrzj9m5+02GnNCjSP+klyHqpdR0oUZ8f5HevaLVTN6if9b+1LWnsp78xx7Ork3DFBh6CT
VPeUu3IUnPcppPP3v+daqQApcvDEQH3neHxx3QO5BqQEp8Y5H4XmS5sm0UPZS4HTMe+EYmSaPZuF
iai04ne7KUKlx5Tkv9RejZ7LLrO+3f81q6dLZ0aFeHqmv19cGz2VkjyaOF3MlHwWxJIHiBGKLPbd
+3aWk7Pz60MyCJbjTX0BqMOtkzMZ+Z0sgT32poQJFDSrcTxaxnB88VzJ3l6Makao2kOnKo4nItL+
T0oTOH6Jk+ch2Djsa4u++i3LwT5lgqECcvLkHNVkdcAS0A/d5elGyLl2qq6tLCI9eG2Qgs/4zmL8
FdJIVbU7xBK071td8zWsxfXWLoF++ZAG1OZLGpk2YpJNdfhd1M4o20pijy/wh7ee+4+34dbX7ub1
4hZunemRtFZM3IVYKLuULkCKolKZvtLg3EiSVu8LcIcZFIDbha3l9uQ0kW75CIByO8tno3bpmeKQ
Jmb0owe5dgPhRTB2seRE3cvGkV2pO5Ew/Gd4EUUXSs97Gvbs6+Dthe6xb3do1eTDnsGDuSEoUuZD
73njpqweziuri50t2irxA7PFPUQ64rG1DRfjdj60agX2Gwi+QYfCWXG7qZDFjHU3cWYYm3D92rSt
/lXon+/v4OoNoNENFAgwOACcWyNdXQkVU3DJuZV+BEp1YMaPfIQpP3tIhK1jMv/iZYDDzBFDQLPc
Il29W2NwnTDLp2bp2VTbXSNL0AcNR8bOGv3FEh+8vtv55U4rf0RbQ2hrW4ngKLkcojIzePHWcEj8
7hshM0DAX3uf1luPwMGWkbWtnC0YgAZmQMnCiFZJqV4bVnquDP1X24uf66LbD6n8uQC/NYRbIen8
2t9sJo4a9BbKg/SjYD9cvFHjQKVZiPzhZEATEO4ECBgD4t9aOvmKevDrLfHUNXssjUeGAW9KbYtn
yEybJBr6oT/JrZX/zIywcnB56LXT29t3mfbXPN5xzBnwde4f0SWgFljYPMXFGmc4KIM3i5WKpe4N
ldj3p6bVo4+pFsSfhlj/GqqTdczi+ElUyl9tI8pnJYu6c8Cs3gMTV/LG6X33efkV+DYF5CbXhZz6
9gz1WT22jRAMp7RVqMf+yLKZcLs8WMVJpNF/f83vfPc8lwrHEak0RMAgbm+NVZ0WF35s8HGHD0oX
7WJVuwCIOYaZvpHZvH/1efclsArA1Eg639XpkswP4tHAVPNNfewvgmM44av/Gl/Uj9EH4bF6zf+u
/x4//fH6MErFlhoLFeJ3zztiNGllmMNpBO839rljmfFORqQo3eRoXNlKkgBGtnibuPzLPHec4K3I
02Y8DTFDjuVj0gRwDV+y+Mv9Jc2fZHEfZ6WxmQ+KeSlgf7efzEhzHcHodjzJ0Ve//BZtYS/WrgHj
ysAvcZ1w8i69p0VrLVViczzB7bAXjC+RlDmzsGiUZ2czydwgI8ovDGeSv/W6efjz1aGuOQegVHhI
6m9Xp4jtlOShNZxI9mWnYXjLSZNyS0515Vu9zX3T+phrEstQtxmksIobwAm1qO30RkT3RLzkNYME
jI9u3OcVfzaTPDIuAE2MQn33dkWyPGVTifDzKdeLzm06vYTopa/cLJfTv0OEEs85n+NIECXu7u/l
u9cIFD1FcRKLWQAKjNCt5WAywnFMteFUJMwmS818HEt9I9leNTJz+ECWxuu+LPyJipBLiRyMJzH2
7LrUHIzI8l/3V7L6veD0JtvmMWLa63Ylo9SI6EqG46lNfsdxY0skJ1bvmBsbtuJ6KYq9ibjMKIRl
JQnBQ7VqS3E8JfpPQ9hrdMVgy1et0DG7LRjJfJAX15irNadZ0JQDI5n39aospilC44VNOJ1oLBzS
wv/cTenjqPwTibIjy47EJKY+bARha98KwiXQQbhgAtbFNg59JpT8FFywHtme+pyZ8NkBc7z/sdZ2
EXfLPABNMtRIF1fYAnMUIGM/ngoAMrGwK2rldzIWH9rCOPXJFlnfijuc24rzBKhJNXjJr5CLalXF
FaOqWdhWv800YQ4fXJ755w+JDtcMHOJ4d77aHHJefa56SPQ8UrXxFAa16hbM5j1XiqZAcIi3z6VG
3mAiW/MaMD0zlzsPAzBVcWtPadTe8gxlOklZehSLkxIIP7vKrox4X5fTvtbCjehn5TwSC8xVOSRH
WeXCTdVRaxkxismnian1QJp2WQyESvmi14dU3g2qS3dqw+TKrcYkFJ+MOTOEvCRba9qoFtIIk0EZ
7Bsr3SGbnZW/lXJjL1cOJNMcEgPjDInyqC2u2jgZFLHgZTl5tVTY3hipP+DoCvaFHpgHIVGTJ3Hy
tjjSVz7g3AYBtgw0h9L04pkedS2sM0OeTuEA6Xu795JTLGm2hXxKPgR2mh3v37q1zby2tzgwBTm4
qmUcGLRhUiSnds0h2nrK1jby2oZ8eyihfzUrL1enU6c9GMlz3/Q7Sz7oyaVotqgcVlwVKIi5vwMC
nOG+havKNM3I8jEdT+CoDkINqjjtdlXvffjjXSOFwhvOsDesLXatGcomG9ViPI2DxBShVz0P8yR0
d2qKrd7mygcyYZCHaBacLgH34hSmcVyFWZrxhhVO3MSvgpqKkNsxr6f5G1H92uZdm1rc5dwYZaWV
MJVonyT4uXlZvGnDIa6cBfB6tOGg8ZwBigsbED+IYhMN40lvc8hln9SfbQcewrCLrXrhiofHtdMw
wFEgIqIuTl3KCiCtwfV6hWILIEzl6ff9U/B+BICUkeAM9V4erRn/eHuwhSaQpUGVWIxfPOfhR88/
ms3nQnyoejS0y8AOjcd4izdk7SsxFIXv49zhcBfvJGdyQttU5knRhNEWwumoKHFo+377fH95q4aY
kAeNxgl8d5ciJVJ8uBfejgN8LG5UkclvMsGtbyJS1W/JK3YWV9bU+2rUBb4TKisw7/wTe3/1+/Ap
c9qHTvgwbqFkVhzsPNX81kqaX+WFucanIGdA9XEC4eD6ImDV1BZi4xDJj9U4PgaKsLu/jSsXGIMz
W5Q4C56bC4OwjzJsD4fMSR00wLh5/hoGACY8MBZ7aCx/3re25FyZQ5mZUB2yLwJRvt7CnCX7gYEg
7XQqS7V/VIw+tge6ho4R9/2xYGTKHlUUP8IqME9xOChHRQzhGjcSvWKc1GpOcTptMcGtXEVa7wRB
wJ5R81lOZcnSJIxy0xBstYFIjGpBhVwWlX1/6SvnFSucIIgv5sbx4jZSPs58v2ynU/8oPo+/tuaL
VyIdVNwpQs4EiqQTs2e7CuUa0fRVMYdSTPKMQ+UxV/TJTH4mRvzQe8jAxH4TPyhD/vn+olb8JURx
RCCITs+z/ovbLrS4Et0Y2Tp9sOHDcrvxU5rxFNST205/3ze2lsNfW1u2sfqqhfQ46zirj8a38gsU
m9nedMdvZuvkD/KWtdUdpabD3zgZPOntjnpDyRmu2dHKaE7Ixh2ZIDyWnv55bH8myZPmvTLVdFFq
OIndsjhBNiL30blMCfp8J9U+pWIgHkMl3jhHaxeW0iUSviRalLnm03z1oYNJn5io5RwpyidVvkR9
ZKvThyjdWv68vNtUDuJPBi54n0RQsJp8a8c3KwUALJ5I719V68WgZ18ml7z6R5OaL1GoOqb15OmP
gvfnOSSGadfNtIwQvi/Jb/x0amNDK/nK9d8l1Fo+4a3ZObr2u/oRaHDDbM3Kvf/QgDgIYHgloTx8
N2EyivqQxGVFkClmH/CRNGBbvmBxbmXGLfqHqJBmuZVxI1F47xBmszOCZA4E6ErfbnBvTX1mNLhC
PfkqKIfGepnCDXf7/jWZ4SlvhBLkrO9GJ6s2Yb4swESe7cYxdMdesVXrizVOwC/zvffHOF9Y+eZW
K8ONFLlgVrldUguLvaCpuAMxkeVjrtL5JYMJfkhFuFGged/OfzMFTSXFZJHi5CJSa8ZJHXhKplPx
MyuzQyq0bqvW56oZ7KYM3L4jpfQzBqyC01B/gGf3OZ3Oupo4eet3tPt7R02kjS+6dpA4sCb3BRAe
f90uP6aYJAUpb6mUfmfmxB73LT1R+Vj754ZC4x/Hw+S1XFFQ6DPsZVkynfzS1CNdnE4etDzCPwwo
tlugwvcv462JxYJov1RerEpscv+1m/5W/jwfYhiIqRxakLOU2FL6tIGRICvnXBkE+h4tP65e0H4R
NuWq1+4BnU6cJiVLRuQXvqxpGcmO/ZCcHHSzfmjBmTwU1Yfh4OvP99+o9w8iK7qypNwegck08KUl
luQAkjCp3VtWiOCAchr9wPWsjQO3ta7FW6BSPZTGDmuR8PhbbhxfcbRxVwiH+4ta81QzCSCMVPAd
0gK8XVQ1aqnWmPMxyCLXSwq3oP03jN7Gat43wrnToAboEfHozg3VWzsDvLPEMFQXBFyGHtq90tpR
MGY23DNuH/zKrOpFGoqnPvYPimDXobXxtq6Ep7e/YHHgubuZRzjDU9BEeyGoz7PXtHzrcYz3ZDGJ
2HxJwmIfeq6MjFnjDOIW5HR1r2cmaF4iOB+XGajX1moPDw8uFAlnsAa5dhaaP52on/cZmi/CCKpw
tEFv91kTuqRoOioeev9XNn1i5mmzgL7mOWaWFhJbnh0mTG5N9GLWNLwTRClud6xe75/H9yEQv//q
D18c+1SV4fM3+cMb4THOPxXBZdKZ19zdt7J6lYGkUWIjBqIgcLsE2addWYQesW119HJHE059bkeV
0/b7+4bWng3yV775PK8LJPfWkDgantQUGKKvg2rA9JR48W84BL4o8tHzus8y2b1t5Bv1w7WDRpmD
a42/mvtFt1YjIeniXozFUxHXTjQTIj9l4OP/h6VdGVnsoSZG4Gi0SDwNnfWl8NF5Hro91AROYcqO
idhVZRh75OU2HNaaXySPmzuXYE5Z3e3awhFmp7wv8ffVZ934qJetrahP7GwUkS9UX+8vcm0nZx5D
klqaHlAG3FqTk2LksGLNaoZv6BCchKE+w6T5cN/M2qm/NrNYVGYFTVkGhXgKs53WOWl0ijLq2V/u
W1k7jAAF3qYoeCuXPti34ln+pRJP/jGRPqA4qI/7bucJbnbwt9jOVjduTldnbWyYoxYrGktVL3uZ
50uTqR0H/k6Kvlo8L/dXtLpv4MLRNZ+JiJbIEqvNyprRCPFkhseRKa1OeTLotHXxRtV1bTXQ1UDC
Q7kISujF61V5sI5WdUcwg5NQg8yW2DAp+vvPV3NtZXHYqkxJEQ/sxVP/3Na/JeObMB7kP57b4YEg
siavpxIKBfTi2obAN7skF8XTKD+O46ERHa89hO3Ghq05WA4YfRlm9miCzht6lckKfP1iHBWRydEP
GWtQ29oZfMfqxt12Z3L+yYt0FsYd4EX8E7bAZbM1G2QKXIPQnaaJkLkZ4siOsmp4uf913n7zezOc
Np7uGTax2Dl+u1hFo9edyvRUGt/6bO/lp6w4m/J3QfpSla4XPY6/1Y+ok6bZKYTqIxnP5ksoPAbH
nMGk2PYc9W+ldetk45VZqWRKrP2/n7bYbnGsa2tgivSU/9U9JO6n6TDuv4tn7fv9LViLoW7szPfx
6rNGsZV5ZoCdBqYCGCD9yFbQlLB2mfKAnJr1vY+fVeUYvG76k7fA5d7uL17SmE+voKzSnar8IRQf
FO+gZZSebRlWv/qYRl/V0JG+CQHaTt7eS53wcy58LPZQ1VRCYlufJp1qq3+Oj5O6k63fjXyo9DMs
lj7/c27L++A1+lT4dtaUx1p4zEyGtyfbyzYc1hulxb1lzM/b1Q7CvdpVSmd1p5q59/Cxil5NtHLl
/rWRdDum02IYdkS9qQ32U+8E4+/8Uqf53hc+hdEhBkEe5Q/m8E0rggf1pPnfpPJjlrmamtlNoTIR
h/hb7GitnZmvkfBP3aM2A6tEtPH2v3Ug7y1jfmqulqEHg2GVyJaf1OwjzcGhcCdFt3X/OJPPTHbn
5K/Bz9SuHgzPnfCXbWbHT1ru6HyFErktJw2OIUSlTux/HU23sx6aLnDj6EsuOqV+ap7C5+HBf5R3
KgxvVrtj02w+S/UopS/5Pv8oDI48PqGVYT2n0WssfBjEQ2H3L8OXUkJp66n7oKNjLtsDY3+AXb0n
K3Vhu7GCjY1YqVty80A2zXSMFHuWaW4xmkL9/0i7sh25dWT5RQK0i3qVVHtv6sXbi9C229pFrdTy
9TfYM2NXsYUi7Ds4GODgAJ1FKplMZmZETCg5nMCYhZG/uew2dtssh7KhsU+mSj9ltCi92LDvi7kc
n8tuyMA6PcuA5u+0L5dfRIf6BVCl6ApyeIdwPrSCNQMb0/G0wF0wg+lrFntmqHejsuovbX8ib41j
ei0GKWijbQrX3hjqwZ2/5SCNzUZjM1nejBpL7ylFCt7sfAOOsT0v9hZJ7jVQGx8Uv98NdrsnvLIP
nCwpT31n71Vbkr5K1yIcEn2gelO7EPHCIwD6NM4Xa6/gWNB74xTnmykmmMHdTNPeHYK0BNVWgmox
WpP0kGv32b3heKayTzcp29Hcj/SA0Z90C51XC5IKIR08XBee9dcZHLYf02dIdtBswWV0eSCSmrLR
sMvx9M08PBgPfx13L/+6sCGpkeBRWeCvRz1EbNR2W4LFnmBunfq8m6Fody5bNv1cfh2Mm66O8WhK
ZLXbd+D7Bw8DugaauXjQIP++XCLJ2kwth2zERMl8r6jKA/jAPDomDzS3jlUKyV69xfAywhjY5qMZ
kl2NH0XFjuru40CWp4TNP1C/u01aUnkQ1LhlTbRH1+Yxikt8VD/VjCAGdlHZupO2r5Zx0xtbg5yc
4XGsMA7t2H6sSM7vxwQSG4tJMGAYIVf9YYikVg1WFqQaTy1o4d0mCyhE5KJuE6Hncf0bitzoaI9d
mhI8pG41s2njdkTuYD+2cQXQLmZWqB2CFeTFsNKgqBTMfTuBasy3bCy+sLwOqsc+eSu6Huz9xZ4R
1RuM17E9GqXp69a008u95Fd+zKXwK/mEAZIcNEZFzY4oZoR2yTKe4iKFwp3CtlWldUEZ23ZQKX12
Q5XoDjPjiPm5uRkUaNr3JssCpZtdrykqzV86xcTBG4Ztg4GSrQkaipskrkA+Ab0zyGGDZX8uS9RZ
FhtPxt7edrrZP15fxvtg2AdfRS6NaXrO/02E+wnAB9BiuN14oiB9dHSQPkLUw1OodTAXaD9YB0J2
0/xqKr6b3DZutiWuV2njlmjzoUYmM+averNILn9uVPhRXILYAoibM+p+UPXEeCzf2vE0kuixcnc9
DbXY3A5ducdYasNOydJLMsOVzwmTwIHy1iRSVuEZNjXAG7u5CpN56y/ZEfSR/7Iog4cnDLThbWFc
RoW6d0alLzD9XiEBSJJdr985euF3bFeg5zwc6SyZy+bn5MMunhnkSz5LPQCRrCxKYXCcNkbqEUAI
rN1sbZjsxK7c7VDIQU2Z0zSgKyfOYreuMo3FhM3TnH1Gsz1yrFvrLlbvuh/tJ1ZE21iTBAkexz+u
7Y9F4QUYFSQqlxgW02zf+fQH5s0PIHa+fjhWjSBl4RTI6NiLwkMDpHWITbXxRKBxUM7f3EjZpuWj
kbDDUH6DEsx1c6tef2ZOcJDKLCF7l2BNxWG8VW2f3HcHJfOqYydxjJVYDmrKP+sSHGPWzbnJZxhi
2YtOS2SjPx3lBiRdkjO18tqCX5wZEl5bQ1fYpUMQI40v5W54i76WvvHLBL7T647X927dBc9M8TWf
OXuhLz0w5DCVPbQgdvaUzbAFafq2PeICcSRHWbaBwg21oO5aOxOMzX75CBj/eA8WCcmC+Nf+4OFn
CxIymcxAb8Fp+d7dJw+s9/rv7PMQJEd1Oxww0DZ8ltjjJ+aaPeEiyBOr7ShyiVO/BTigeSl3xk69
STzlYGGiWEb18LFOdOEZYt+uaiaXms48osewZ8NdN8EXZUMCa3fbufuJwwspG3o3VXF+IfPbQLVy
XyVetQTLSa98+EXiJSdlR7aqFzhsk3yTnLLVJcLn0MvBIDhAwJceqUxpVSkRwi/QCMeiQ6SfNK+S
AQlXKg3YyTMzgi+6WVmmioLDHJ8WI6BvPQ0mVBrYlo1bN4n9GfT6WbIBv5UvSYFkCxQ81FF0Lcv4
lWnmG5LtEmtHFqk+1epRQ0UZ3TAQTQEEfbmLdQmlpJ7peC5UB3OX3RgnWni2n923vWdDMfhQbFTm
KaHZShLe9YjCMWMQAUZyLWLGerCr5OAPgYuiGsL0ZT98cS26caoTyUewvgJ1VH8FZ5o/mpEkvrzP
nIuHkRPYcFFQeI/4Ri2Wvqv7yML11iShWew6+7NTsJ1Z3SzqvWWAdDb+3pqemYENC1z2aRqY8Wno
dmP7PPMf535V3W1s7v+eJNbh8zaYasTMIZ8NFaJElFIGitgCwJP0sR5/Kcu3efwkiURrfvXHxoch
sUxPkx5zN9Mpu7HsPbj1tsUpubO9aQ+6qdB+8saDIbl6V03yZBPsXyrKo8KNqCqVE9caljVPr51+
N9Gd6YTXl7WWTGAI/7cJ/hPOLijHYHozAIF1il4gdbPvPfduOiayVGwthzi3IgQdiD+leHzkE0Le
k+Pmnp0pu6XAwIu9a9VD1++lZGCieCF/ruF4QFMQvo6Kioif0OuxrMAqMZ1AlrGBUtwG7QXnrrm1
jq7f7tlxOjoP6fdla+/ie+NwfVPXosO5bSE6OGVFrGWpgCnbMXRPgM472i/XTXwE3vP1cbUrAPJ0
EOsINkoUgDSzg402wLz1nhzSXb/Pd45f78xHZVtuiaQlwJ1NPPznBoU8EJJX5tTXMDj6kydjPlrd
sbPVCJ7eGeXoZH2JHStHQNybe236nijsDl9QcqZEbfD/OMaZKcHjpzaao4lhHcrTtnmsn7tN/AqO
pQPzyGHZp8cmyI/2oTlMu2Kvf8nunK/R3XzqHiSp4erZxlgNaFVAbwq03uXB07PI7PUcK7bA7n1X
KJYHrfl/ydaAr8HAFzRFEBuFW5hgHrE2+Ddzt+lL/2QeyQaE0/v0pr3rDgPbSnyS/7kPLnJmTrh6
jczOKa1qoBx/dXv3qcfJM7ZQwDvV+/Fh/JLcFa9PqP9KLvxV3zmzKgT/vFqK1Ha5Y4Kuf9xgXNIv
m+d8kBTxJGbeXxVnkbJUp2qgNswwslfaJ7bcL+bdLKvMr5WZMJbx+5O93/9nZkD0DnyPQ2Gm2Zdl
QHb1wW48rwqgthFox+7J9BYQKD5Ym8Y3QnbUjuT/t59ibjPHFNRqQ4P9tL+oUFJMNC9vJ9DYStKJ
1RPwTuEKAAQGTviGn60UaFHVpV0/nZplhyFS9LFnGSB1NWadmRD8v3RAwBuhwH+a3AzTqXcatlLi
8zzOfvR5TkT7n1UIPk/TmmUzwSrKcGy86qule0UF1fZHTM292SpQo5iYlxjVeb/6mlHB5W0HoudF
j3Wheh57xvflZn4lu3YPFrytc6v+QMJr/8j2R+MrnhNK7ckoGlbGwXD7/N5YTJlffjuzH6bc7Vr8
gPm+8+xj59s/zdrrRhRzPCDfX4f6X+LlmUWhtDJ3LVPTGvsMSgii7NJ00/WSG249fMEVNcfBIRM1
V8tYsc3WQvgiQHTYn8r4qXkA17An7eGvJvE4xb8tCd9PjZqxizocsfzTeAQb7lY/1PtoD7XKnbTa
sboqJF8O8LGcxFi4aKJuSVR7GBBQ9ODeYN5CPePLeLd8dmPPvnGO40978KMfFEp2XiWTcVt9B4I2
57d14ZDHUVKZigNPzUofIi70l4uS3yF+y3UPVUby1PzsKmkzZ/Whcm5VOPdpW+sNw8gP5tTR2XTj
G9UIoDmd3U+G6pOi9cgcVu4hLj4n9nc3ga5svo3GQ9r/yOPqc1y9ZBO762djP8tARPzLfji5Z/sh
hIsG5FvUrPnXaD+bugKepA1Eo/UfVRrGhZ//20v1fCsEV6MpOLkXjcHVoo3RBBpu5cY/oA2P6xKd
Hq/a39SQZ3x2D/8SGP+sVKylaJEJPd8IK82aQ/HQQm9OaT/b7TZmz632sym+MQ0pFwl76azBem58
ZlqIFYPiAiiV4fOrYXRrh50PNne/3owB8ZpgOraeLokcq/fMmUF+SZxdZb1rqWk0qtMpJlQLGmUC
KjFSDEnpZjUDObMiZOCprhWzno1YVrZvdU/D28LNj6b0pbtWcztzGbFRaM00z+OBh1owRxx09rVU
7wfN9LLIM2qbt+Wpcm/MTHKrcde/cjREggLkPKY6F1geeJNy372LtmQ/917z+bpjrqUdwGRDHgVN
FRvAkstvVUZtkhX9Mp3onPr2tGM1skYZDcyqEcBVAN4DwxUsXRqZFI1WWWfg5a4f3Vrzmz7ULRk4
RmZEiHIJBZ2KFel44hqf4oF4qn3oq8fru7Xm2dbZQoR4ldUmizsdNkj0FGXfFQi9XTewFhDPDQif
Y2xH4CQ0GMB8FZn9Ado79cZuDgCKTBRgNUn9bHU9qF0B4IgmOECLlx8mqztt0CjM1QfFl1FDrH6Q
sz8ufJApsbKcDvjj+R4twS+K5AXyjtgWTwgHC/3vxwsfg1cjp6nB39dvSy+c7ifIE3lNmL1qYfzc
+7/wL9vrX2c1lJ6bFD8PIVDzdDS8INMX8ABhMC869k7jD6UVkA4MUd0b6M6q+aluWowIqmBXbQdv
jr9KfgffOmHpgKHwhaPI5wLrffnd2ig2+8wxcaAKqKj7zDLqV0LS5JjpcxFvzMKyZy8dVQyVaYVa
PkVJbYK9ItO06ZBDmHTPgFMuAsVs1By0bCU5WlY13fSWO8QYE6tlc/xrv5djSvG1EGs+YKBIRgql
H7lbd4AJV0Op/KBNU+z02J39KrKSk7MYMjDIqlEebaAqBZCT2PCc9ElNwfiOFxV70cdXtzs0tYl3
z8/afLr+PVY8nePIkY/zKj8E5S4/B4M2SzEWsJRPhhmYTWLvM72lPh4GrsTrVxYF7i6wpoPwFm9f
8cvHRq0MpoqpWmi/qE0OPOdyA1GuSLmd7fL5+rJWriAMu2KYBKUSDmMQvH12WzPqzAiD90z9jMor
Rq3cOw7JM+idmi0BiDQk9deVOx0QK0gOctYJyAoImQNDpwjwdk0FksGNt+WSuwGBuN1hAAVcB32T
3fUFrprjG4mCMmCz4ts+qUhFxwrTwy4oMw00SZTe3OUqeYudVnY9rXw44JI4lsUAhP0D62pKSmiq
jYV2MmkE8uDWT6bFz4Fkt83lue1lLae1b6eBSA8DIyqQiyKfTFMnjt1joB1cSss2nfd917pBmikb
EjvHzqm+NLb29ve7yQlesJOYKwdBqHAKnFhVo5Kop/yXURq/yr6B3MQPTbd+/YMdfDIMnWjAwou1
3j5tHSjaDtqpyl8qM/cBVO81r+sayeW4cqoROvDyBTGwxqchL9ej6Y1V5T0D0SJNvjhuvR0XKwD9
qcQJ1xrwQA8DXgvOBgOvUu6lZ+ky7fLOxkCSdtKVegktq+yDEq+wrTZp04a4zNnMU9+9ETdTQJPL
4gOziIz1ccU7uUQwJ8OCvtQHcoVBz6c4Ra/wRDCe2udsW5B6S+L4tnf1TZL/vP4F1178F+aEyKKZ
CTUhX6GdnEz1azQla6cJzOk7Qqhb5DsbF5Btxv5U2dsEQqR/n2TBOqQFMOKI2UZTeBBNsxY1FfhY
T1SjnhPhylui3egSjEvf1vWuUM2fhVJLQLArBxL3NbhuOO4GgjyCUWIaXYfd105llTxDUbf6XDHj
oKjP1Cq2hl1Lpk7XPqiFuUYQWMCgJZ5/olVJ5DIM7ILYKagyDJdH9U3a5NuyiyGoakWSgtTa8pC4
AuXLRYZUkcVWzxddpXapn+LEX1R0QjEOGDe3LAZzdHuTYYDlugutrg8yKoCFgYgdXdjLQ9PP82BT
9JxPdBk8Tnzs3lhFui8xlV3qMnKulXsCiJzfxsRit72ME2mcTj8NDNgfpjUANOFRW6Zp8tAzmZ6i
EHcICH2Av0ZBEehSjhoXPGUx+gLUq5URtmbvJ9m9g+rQOH26vn/C93o3AlYT3ETAC/IPdrl/6Nwa
TmS2RkjGV8cNl7Hz4vQmjw4glWJUDa5bE77Wf60hiUCAATHRO0b+LMSpXdswR5+MMF9SxRuzdKMP
RbcxUyeo0UBfeiYpQQhf7D8GgZ/GP5BSxDj75fLcaWohlawZIcbqsiFsMahfFccYVILXFyY8oP5r
B5ETxUv+fObbfLYwAwp3BUVYD9vMGHze2vKMWBt2162sr+aPFcHZ63S0spTpRpige2p1O04mOcWN
B+3n64bWXA8YTbwtoE9kfdi2oiubLHMNIzQV1S8xXJ5SywN3xnUr68v5Y0XI8mLMceKSw3JMy9qO
+R0gJJ6ttZ4U2ytbjuDkSgLQJTVhCN4H0MZj0nwijiTQrnkAGD75SQW/ARZ16QHLvKRWb+AgdRgh
Rl03Zfe5Wci4+taOK65mFKzRsAPmUfBn6g4jn54zw8F9IvG9pVL26IKcv9bZU6wY4CHSp+lw/TOt
HVqg6JFnofyPG0RYmdHUQ8aAvgurtt2Q9i1SHhc0M4AcCyBBtL1ubM0nzo3xH3N2kEg0dUVWK/AJ
/bZOv5r1IWn9yJKQcawtiUDaz8E4OIKrKCmkMJAn2TQ1QxDgfLKmzQJEiX4D4o99r8v4qtZscWwd
nugO10gTPplRNClErkYzTJ5T9s3GDRgbP8uebbJasncrLgjX44TdaGrjscuPwdne6WY8m2TK7DCO
lvaAIV+gSwoogV//Qivr4VEOry+MFiHUCae2bYnWDiCrDuNq0MFzY4VMa330gEGehlqYlcZfrhtc
cQlAoiGGC4JKoJFEMJK1mLmdZ6UT1jh9gQL5P99prBMw58CEzTI6g1Vr6DSjKwQWOl28ovp87Cjt
YG3uraT0UeeD7NNkFdPgT/pCvoPAMjEkt8fKqQbOE1QVuBT5CKIQ14chNWZzwS2lNLcGKDEWgPqq
Q1aROxpheC5uJY6yEg+hzwS6drxEgZYVAcZNCXRU2VlGGIEnyKavZTL5yyQrKq7u5JkV4U6sjH5p
Goq4gXE8g2GcEgn2SNFq+4fb6mI5wvZl6pRbGagjQs1cMEis0Vd7RAnQiRopMG7N+R18KlSREOPR
wLs8Yo0xJnTIYnD29tPOXEJlTh+amAEmUEBh4M41AOCjXgNdnJaw02zdG2OgxH6S7JcSbH9NY0jy
X762swogTzx0B6IR4GXCiB+4ny9/UKWXrRrVkREuLt5o0a+50P30DpQxSxTWXQldlzHe//15xIMC
rwqU8IBCEb7r1FA9t8vaCgvQ3zgQkmT5Uzm/JWhZXje04qaA7nMKcqQamOcS1tZVs6P20KsIZ+WO
YGoUHJC25DW24qMXJoSQmS1zjYZEb4fJsqQ7UtmHXM0ZMM+F5SHaUMmKViI01HYIKNocCxVCkZsx
ZmOS6QSUzzpN45M716VnVBGVROi1fXtnluYTTlww4tInyAxdr57lVhj3GbJ5MAe0KTiEZc/nlbNg
oAcCp8N5QLgUzHQ2kvgZShBhYm4yB+BLTGwvkNUZzBcVstDXfWHFz2EM+TVezch8RKcDid4AhuDW
CvGa3dG490eQuLffq/mlK5KtCmmd/NM/WAQ1AgYEQE6I2YfLXYTye8xMCotzrL8YSZIfh9J46dre
wXA4FKSdIk0ObFaUYAHTa3Dd+MqNYEBcGXQGuGdtUxX8sprzOEozaoW2ubWiVyNQfHXYj8Mxk2Gp
1k4AQGOoyeNTQvJdWGaDNClSlR6nWTG8Uv82DYlXRJ2fu+H1Ja26C0aagBPDAxCEj5f7abvjhBJn
ZIUAVm169a03Xp32sQc5zSjr1a6ZQsxAF8YwHAgYCIHD7UCshRBlh5jRul1ib/JtV/KBxGodD7xc
vPW3DeEL9cTJCi2v7JCweZuNzUtsgyqgfaNV6dd9AoHxadfF0UOWykL+2hdDBxUlcF7SxTP6ciOH
ahpj6i52WNrQJFkMJ9DHyLd6955o6a/rH03sdL0v89yY4B59nLZLlc12aOsRTXfopKjqBgLM9Y3D
NPeHtow2KCNT+8HN2ZEBFHWrdEP+bWYK2SYaQVEmgo/Hfpfr7ufrv211H0wLPJ4u/h/p9eU+ZMmo
oR5T2GHU0B9z/02PQRAQl9/KSKrVy/+UcMuiAAOaW7DkcTJswXezqGn+c01AIM4De6aiBVHl7Pte
8RfNS6rGG2j31k/lVtder69y7cqAjCkq3OgqgapQWKWZVrMNUic7BHZ9V4ySq2JtD8//upDMW5Gl
aHaBvw7OCfCm5H6x7IqX6yvgJ0HcPNQ7VQ0nETSytvD67snSzQQsuiGhdzEA3JN+/JfXN7YGhx3P
U0TLDxgMq+iLSqVOGJUnirVAr/36ItY2CmxJIB/jTKa4VC+dLZ2n2NGaxgnbhHMZzfEeAhtSgpm1
rcJNQ+DPFiB/Dv/vZy+42Y5o3s2TjULVLgGw60muusyjg/g1zk0IrjxDyIBMDCZUJd45BFNIbrqJ
CDgrso3exH47qYe0HX1wiP59uQc0TfwZDOExHCIhXxiLCIULHrdotGkzN9A6x4OYrz4wSWxeuzzP
DIllWrdgSs4GHTELmOeKgTPiRtFQkFNaTy01zzUkRcbVrwaBCJSGER6gWHL51QajnYlWu3ZY15aH
6d1tTCIMB8tYnyVmxD621i/GmC0wk7QOuS87bdxDoOsHdLoludZayAHrI4bw8awCpZYQchRoFzYo
Pjth78Re2Wf+2Mq4fdaOE+DHmA9GBQZSMkLcmRcgJtslRkxQal8fO6gYhaWeeb1U92fFEtwNRxbk
7vg44vjqXE8JenWKHTrqpxH59tKeQE0DfU1Jar+Sc1zYEZwg6qdlKDOsqAA9DHkEjM8bnDJw9HB2
Bkm9YMUT/tjCmLGQAbjjEI0Vdzi1NzwdUCuS+cTc/3XE46QfeK2gToBOoLCgZU6Yq2a4GhAozIAa
VQ1qy6X1tXbuvFZ3ZDPjK14HXjXQwoKRF6mNWEJ3e41EREfhpel/YIbLr7Sn6wta3bUzA8KCshhE
WpEJA6n2NS/uOgMA0/hw3caqt7noeqNchbxdHCvOyz7u6rlyQqs/aNYvDGWkddhhfOG6Gf5ThSCO
vfpjRgjiJjM0pR2wlMJOo43Vgo8QfBvMq6iW+l03vw50sA6NTd2npKgl4U7s2vKc0MSrGQoumAgB
1kpwP+gfJxFwXCS0MC6hs3lfMTB6v+DF6YGIb58kT3r5OliPzBwkh0ycsP9gWghNeqM0S+rAtAGb
mtEf23bZaUkeOIhSPyqwJcfRtIkNc1+5xX0XFZI0YH3tOgYpNB2EMZiWvIz1Yw5hqIblGNAFIdEw
xUfoRh1RBAFNzQ2wpSfdTk5ZXYOrjdBHmn+5/t3XzgguGc7VDDQMyDAvrTeFmTOK2ybUWQdy10LP
/VRVZenuyv2JVqCLURi4MCoVPNSdZSHLQgtaNi0JkRl6U/sVXE/b0XzMwMszpttx+HV9UWtvDDQW
QPSGHJEDKISDaQEgpUyRSsAbEkzTU04CSkHguK/VaA+h2aC322AhzwqbXurGa90EzFqyxspa+MZz
DoqXkLvhe3u55rob4K196Ya3cb+N1D1rfaIEhWwcZ80M6KzQkEdJAfMxQi6cY3jMiWeU6JXR3owu
22NWZjPEm9q2D7EuiRJrwQj4GzzqYdHGXO/lmpyhgdTraNphMdUgganQjyw6wzqUem1vdWh0SU7n
WoBFDcFBawoTfmgbXtqbZyVW8tTAw9QFuEe1asNDTR+saZlMlmt1ZZy9FPVrjKWJugoEXI+Wy7Cy
mfUYaXJAETBSzWvimyS1JfegCCt6jznWmTHhyFs9RHs7ZLQh5ApBrzDOhb2vLQrWOgUyTAHYGZnH
GrMLjDilG20qN5aeAU7S6880oipYDOi8HY1E98fI0R4wH9pspqIxjngVVXtlzgCUT2UcG2uRgm8N
Opsg9bBFiZAEDVu1BVt52ND5BRLgB+yW5B5YN4HECoqeSBTERlCeNNVM8FYO08J+q7Xm26zOMkzX
2nnhUxCc8ZfL5gjnRY/zbup7C3tvjX4RaTsyDKeJRH6stSDlSf4OS/D+qVHT5o8UNNDw3BM8uMjL
FMRedriUo3ZrGZzjbnbHnQllxe/FNLHweuhb82M8WzF9Ch/G8IqwPHeYO5u5SE4T0AxZMyb0Oup1
IEd0q+11S2sfC+cFRP9YGFI6wYlLBYOrI+VpMHPS7eziWNp2I2MKWV0PknoDrLJ4Oog3R90BJWHX
PMWqxl2uU/AfgqavxiuskCFpVhd0ZopfYmeXFLHSVJtstCExUMyCFCKOHiltGfpiLaQhGQUhuKXb
aHkIqY7Oxy1iyGmFblTrnmL3nZc4CwOxViR7EslMCV9oHAuGripP6qm9G0ubeEMKVFoxLZI8eK10
Ca0wjPmjh4VBbBFSEgEvmNtmhsdX9ZCxX4rTB3axK6Zt6uTgG8w3bvoQy2gyVl0D9Xv025G3GuLr
ddbAQ+dmMGrV9FgO5kNL6IOZgO7T7h7/wdeRTXAqAD4pLLhG0kTjzArUalSzuDMStATVv0RXvwcK
vI450QAXdhU7tn0R261bTk7Imv4wuu02i+JPdaLeQDri+/XVrIXAM1Nitl2MJG8WAlO52R0t+y01
PutDs+Xz11INnbWPxMVA8A+nPRO5tJEnMBRpiBOOdBOD5rgEt/GmkA3ky6wInr5oKjDpSDxDTffq
5bGeAtSva7q9vm9rVjDYCQVZvJVR4+T//SxAYI1arZWIePpQ3qTpUY8Nb54aX8Fs1l9bQlMKEQ+P
ZP7qEyzFZCGKxt9DNdQYfDy6vkA+ZkP6svSI28ge/yv+gAwS9UFU8eCBYrUpcmNjNtrEDacu3VWL
iwwEX9OfFepP+fBWGlEhyYBWQq0FIDq83UAJHGKDlztZYZqvGSbqhpZdvDVpCXamSZEpg6w8aTGe
inwQKwKrHxGcoitbqxzH3g3bwdcLcOzCM0BZuTRe/Y3Wm+tfbCXWWvgfZy0ESxFyl8sVlRqyCpIO
bqhlS+2pmR57nZ0+16a1u25o7WOhkGbiXcHb5eL9EblJsyRG64aZ9tZVR7dVtjaMFVT3HePzdVur
iwLdJzcGjilRNhkpeQ2oxuyG8fCIIbdKu81lBOgrZ4q/036b4Ms9O1N5lqTQhGDYN9f00SjZxmBB
VuMqSMdEcqjWdg6PIf5+QV0VKfalKX1Ky2ZssBrmfGeZcaQvLRDKC8c3yRpqa66HORX0lzW0kT4g
3IuW2i5DNytkKRQm/aTZ3GVH0oN4GR2l699orX4AVv8/toQ32ZyTNp5bFTtY+OVx+Y4JTvcxPaTM
2yhg5pJRDK19sD/mwI9/uYtjPFOqgDo/dMBu0p305mb6bKs/ry9qff84ey6GUNCv1i+NAM6gdGQ2
3XAcv3XpJ818Kd1g7AbPje91Mw8mmXDBqm+AX+x/BoWAxKzRIrG+uJgIiz1ig1VM+5IvD1S9YU0n
CX5rp8qGYhcPf7hI3qH8Zy5PmarNaJO56MSH3fjM6MPY9P71DVz7SkjN+aEFMyc6CJcbuNjT3JWg
3gzBneZrVWjRKYjMX1L99rW1OICyIJsFT+aH9lIF5FSvdXD0KOnzAMOk9aPbquVtpVe7f1gRQAd4
aqBdhn7Z5Yqg3dhWixnB74xPAHJ5NH1EbSX5h84LDxDoIeD9jQajcGnUZk9HV22jsI2C3PIH1yud
5+srESmzeKoHGy6GFrhS3Me7ouxNYCfVCFBlK9tid7sD0frOb80q88H8XN1oRfZZ10m7QS1t8UdQ
xx4r6lS7odSU+2zWWGAuybIrE0PdGCzHbJahzrd6AvqYHpjszfUfzLNboTb8PsiBYhZUyzHFeLn1
DZgap95xo7Bf1NuojR8q5aaKngrGdhZaU7P79bq9tcPIB0f+Z0+IaFGWxJSBPznEiL0Ljmm0qbv4
NZaJoqy9Ws7XJeamqoL90qwoChNL/+lGGhSGsjJoUTnBaAvY8TU8XaJt1uVea8rqAmsHBwNovLmH
6uuHg0OWIp9zYLfCdHwFv5qn9N9JLat1rEUBkDvDDN4UqKoISYkDdmcj7bMoLGcHtNjKmO+03Pja
NyYIRRVbRi628t0Ae+JoFgiaQP6D/5yzwKaNuhv1CYKOZT3q6a9mYPyU2hAuqzKJS65cEHiN8RkN
uCPw5cIt5NYLpoLrQglziB6aFPST5exr7GZmHIzsm3nkL1R2q698M9Q8wX7o8ncgrvbL9UUVKeai
dvg5mDEd5iVK7Mmccs0G0PJcmwxlayzv0kbTKlOmzKYSZqO+YwCXRJW+dXPJ9n20wkcFUTTmquWQ
hxK2L9YaANxrOIaO8xUnpmdAZFQ3/xrAcGnlQyyNNBeTPFFoV6MfmTRIZPpkHx2cW0Db1wJUHWIz
gsdFKh9LHKsoLEBtaHyJxiRQ+tuSPVwPSOvb9ccMd/wzxx5GtYyMlOIcVUp7Sl1zOWpRtaeVK6MW
/niELhckhNp06sx0gABf6ICtpwuSwNq5u+kvMZm4gNBpQhsW9RrDwbC2sG1l2iEBYbrLIVplRHxV
3TqYqMpA3ZgbkmxnJT/leGvY0vioE4pDl5vXGlNfanUNL+i35XCvzsy3zJt5LH2l2Nr5Q6E/x6Oy
LVwqmQ5ZuWe5ZZszyFt8wlP4bHi51F1tYTNp913LXlrDqxyoL5Tb2t7pxuOSbLsGE3YpuY8eqnar
KhuoZ7jTvZrkX8yIPLelDK32MWzhF2EzVAPzkQDiCREEikCWkaLGD1DXtwpE7KntM3rE5TO96EPi
x8F1v+V/7vLixmAMCghAjwEvgpN+ufUoLrY9MuwIlEcIii1TkiCjtSnJNVdOB0/TuZoHHvOQrry0
MipqDLL+Dts8I1zlG6SEXiNDFa7sHGAouFuQ21nIy4Sdo06aj4qCgL8009bt/IJ9ApCZJ4L1HMzz
j9L5eX3vVrIDqDugvo1hXbD1Y2z3cllQUTL7qm+V0KHd1G4aRQNPgQKoDPhTln76brM20z3gPcpn
BY2pwW8wvtsDLd67fz/IwB3YdXCFQ94cE9iXP8XqWKOQylJCrbTQnG+a18lkMsChSCHGowIYSHAh
4GmMvumHl93MJnemBhZMCk/Xy4PpQDEJmZAxE9/tt0UFKrhbYuT3gCxsBwV4rb8fHsRP4JO8GOsC
6774NLIqx47R2FXCUT9m7WcorpHOh37H9U+75rDnVoTtrNs5tyLXUUKl/tKRBwPqqvUisfExZ8ZK
eCUICQo6VuKhGJS+1do4jx9ROkmL3c4ZXzIazE/07yGPKM5wyhZO/oAivOCmC+gKxkUr48cs3mF4
OMjrW3fJ/CH/+vebdm5HuDOczh663i7ixyTD4NvcHBuO3aslt8XK/XexGiFkp0vTxZaNbcuyBc2R
I2X7yLK9KgEVjewTrTq8o7s43CaGnm1V8INmaupBI138uNCvhbEB8Wamkb2haA+WeUjqIsjaB6to
vCns9OYwTI1s/u6dnkoI0ADa/PkFwsezIfhYx10fP35KbQ+TCIZnj0EZDqfU8ZLcr1OUjvw28m/8
spHcjms7jVv5/0j7siVJcWXbL8KMeXgFYiRHqiozu16wrAkJMQrE9PV3kX2O7QwFN7Da56EHs24r
DwmXy+W+fK2lPgBi9SvWgEbPF4G6Po0Xvb1pl7X/I3E4ThsnYe20gf8eTx2URfH0lR7uM7gfQMhg
pHHOH+t654oDGTZ8cyUNBGn3f0xI99ygWHqVzGYaL0VExeC+bTw4OTlsjv2u3UJgkAHq2FngSnIu
44Fw2iGUk7h7mui5pb9HHnV1E9D0XfDHRKVb4KAlEZcd5JNB+Z1TzpCD5mpH4tK2/X7+3SgZNASx
wGQhQ7irNOLroGLPs9a/fdzX4tcyn2ujFI8C+kdW9ynlXfquUJaHYcbrPXMtpEmvA9rIk4me3r0r
tujJ1j7hZ3uSl1RdgXvTaUnsCTCuTM8zS/yFqXZrkONj2lLeUaREqCLhVse/SI+SBlQTY1sOJNbZ
0Zpe6zYi9s/BrXzu3AFyhlS4Su91iFKWsTZ/H8svrbJviv5Am//iXHz+IdKKHUpUDLDoJOZ9lKff
W/2FjBvus3b0Fql3G7UmXKiyumjuZeNMdIPENfykS/RABRFl1291q9Z8BT0xF3QZmB/BuPBlejIK
3cg8O6XQ4Aq16vtYNy9acczizunemfv1tmOuOcpnY9JZd4nJ2dC5BOk7WCZHM2LaE+G+3na7/5sh
+XYoNCCPWofElLKwnn5reRmYrYbCib5hSd4/TKDh/l6mDFDwgfaUfLV2OM1Gkg3PTbnzMnXfamHd
gL3JCMm885KNK/bqQSabk+5YoYEwlE5sgLKEifwu0MtQIz9m52dqx7qthe70a6J7i24gYeQLB5gh
QwVnDIZzULWEWMCll+i1RS0rMdTnmTf7XIFgpekOMR+VIgBR0amj6p/bH3DNIF5bqBEt3VqMVl0a
LDTOe5sVGpCzkFwr7WOuvjgdbjuLBj3dkv1bs4bHFops6FdhpEP6iPpQOc1g1NrzyGgZWK3zIynV
fcLdN9FPzzQ1tx4F8l20yGkug6w63gOA2siAAbeoq7bGCMTzrLLA6a270phfVKU6o64dpLl4Mppk
1zXuRi1k+Uyf46dkVgYPTBSc2BODWSQWfzwkKZ7avtz+cFsmpBCdgfMCz0yC+i/Tz0Xe7dHw3Dhy
cmRc4A8AoqPAjmMELgDpa/E6JbVwaBp7abGfHe+A6+JI+evthVx/oksri898ukRN26N9kiM3V8cc
yptVUBpeUGhf8pxBBhidOu8ejcgvt41uLW2JNp+MgrYx0fsORg2BmdYUSNBq5zXaxmleNujSDbA0
YEBBggjMJFoZl1YmZs71aMGKWba+wZvAaYcA06R5tgXL2rIkeUPiTaXCpjKNIXKK6sKo7qDPwrba
6qu7Bokhe+FGQvFaWs9glWJsa1ixIKNUeuB1acLN+/iqpgC3Q6FyQffg2KLyL1lplFp1zRG58DA6
gNWnit86GD7On9p9ycjHzDPD9FwIzojn215xfaZgGU6MtBXVMNDzXX6vMi8hYiI8fC+iF0huMtC+
Zqazv21lZRdRpUDWiFwD7BNy9douzbRNcJvFnl6ewKHgd1p6YvbjbSsrHnFhZfnvnzw8VYjOwEFG
Ys11d6T8Vttn0tV7pdkY5b96IC6fC+93PBBRekLZaVnuJ0OjUWeGWSCxMZJ3JiD1QtzQKp/r8U/D
H4r2u1A1f7JOw4ixDKhlFn9LjPJhHwVhoFiwqRhzu7QPMD2AsGlJcUtqIYH0aTl+m74Aob+Vfa99
t2UCYLmZwWllSWdMTwu39QheElkyH8oe0ga9cnTMp7//bhhEXNRSgf3B2/NyOSOwg25ORhprFgWz
ixPoyWOrAv+8pWGw5iDoCuDxAjYBzDVLIbCzS+4Id6Kx5R4gQnhCzCAqJMPHZKP0uXaqwCeKKjro
ztADl1eUNikroZcQJwb5Dnle5mtqysLb23aVsKFErwI8B1fE7sELpa8DkgKohZc1iwvxrZiehQOu
fa075ebeZdUe8I9gbjIfT5itoaCrOYrFMp6f6B5CAHM50ZdfTBeT6qaGkcWKM/kWpBRn96DaGEp/
HJX52Dj04NSBoJHptHu1a0Kev/FsS7/kepMBIFx0IgDaAZBLZoviNElqhSYsrp7LeIu45qoEgyVi
8B3VCfTiP9zycomlOdRK5qR5nBaYZTh5EMdO4lGIO9qzo6fuGPB39MFh9cElB6jfPHrkWNX6MyLO
hjNdH0JMfKIbjFc3PrL5oWf4Kdpwk4Jcp5+KeMp/GvUv4CSbYSOirZmAJwHmB5Sphf7p5WKpDoUC
Dxj0mL814lG7/2t0GnYT/D//MSBFTEJyqwI/cREnluUrTVT72oSE+z5Dof72qVhdCph1MRGHixSq
s5dLmbKkK8TQFPEgxtOQHO2qfMhN5XTbynUkcZetQjoP3AnAzdK1yeeOt8LUiphM9tlEf0PPf0BV
5KmYft02tJIawBLO2FKZwCNaLrg4tFbTKdHxafI2oGAmFW9dCaIVdq5EG2gQQLJNJJHJFipu7QBc
GJZe73Nqu5OSwbBdx2Ro/L76Rs1zPZqHvKgD1ithjX+wAAr3Bi4eMf1B6mqjXOjFt7dAfgYvvgPq
NDS/QU2wsBlfflGQUgHEPdtF3PTCT7PUT4ev1XCyEXpMZyGh3vCgVXsf+T/AyYD0SgsHs7broCiC
86ZN38y6A495XpccpdbRPg2GlgWzVub7rDL74+2VLmHzMnlexjkR0NFeQoohw8nzqldGMOmANtAU
ZzvHS8AJXTWkrvk6KuOGsbUgDi4wDxfhUvICudPlvja5xSGoPpc4KQWSFcBOHs2spqGokzBThjoo
OtrtrcLsQkzCKYfKdfI7KOfwk1YV5Jh2Ewvdscw3hn3Wth/NWZwrRAxQMUmhYsDgYzk1NUK6V96Z
ifWtsPOTkSenqU4emvKRZ4Av3t73VV8Hby2gRUuDCx3py62woCs+CmqXsaM9jG9kOPQGwvvYHND4
bdJD3xC/6p9s56xrrb+AZNhLfq63GAlXLjS08TB8tDD4AVMlOXrVAJeTJmUFdXsMtM1G4+40iFtt
XCdroQu67tDfQBMYd4qUNXSaWeh4O1Wxe0A76CV3QnXjC66F4M8WpANkWBPXZxUWCFIQqv8i87O5
YeLDOaWjgsIR5n4w6AG0uLV40adLsR06fUB5p4xn1fPRnTGVt2SnDz/NgwvNkrIOzeSoE9Ufyh23
z3n+Do60IUpAb1v8maq38gH0DPO4G7rDgBeXpe+Fii7Lbbda2QdssYYDhhIXgFbSPnSKAGmvhulc
O5sOU7fIAIBzlPCtOuvVrDIiJLrRmGdF08hdhC8vN2MuLKGVZl/iaW8WvlO74F1XAyDCd8I6qz9q
+lKjO15bAUtCZRO8sOJQF9aX//7pU3jlPA8lQV1cBV+V+zAPD4p2ZvT9v9jM5bXjoSaKnrRUtYPC
IJsAcERYSBQ8dJjfQYsgI1svHlme0v3Yy+UdjhfCMpgsHQ+1hJy7QhAK0vnY1lBvSx971P5bz58B
txqye14fsnnAC7YKPDcu6R4YRNCgBRCT9Kl7zr5R+piO+24MtFr40Gg4lO6dlvCzMmy06lbiBV5G
qA6D7gYZoswtSrsB3FO6U8Z5BRooy8VMpKjZFiho7fMCCwZCIm/R65FBBrU3zmNvm2XcDO/pqB4o
GJur2Sfun9sf+Loohp74QvOJKSdwoclz0aqWM5d1eRU3zhcPgFfa/nETFkwAonk/hvx5SOyN87ly
3V5YlKJ+NnZ5RtD6iF3wyTVl2EA3uWZ/9KYIe4VuGFs9pKB1ArobwGsAISUH1ggkCmZzqOJpCrIK
asz1S+U8eW0bct4FKbVfmDjx3kTNwnxu6EZtZO2xiIxiIUXC/QLwvBwjciDuUIZBLlfVfjmMvkrJ
feL2+8ZRnoZ6+l5WqW+K/msxthB2b+eNa2fNWXGqUAUHnRlSHClgk4kmPQFMMi7VRNm3XVO+Tq2i
bpQSVqwsjLQAaeO9hMtUOr2eTfIsb1gdj03r7AZ3Hk9FxrWN1GnFVVEVQfKEl/0yxCbtZavYjef0
Zh0L8y1PH6CtfEhU7ahRbe/VTuAMQEL0fwmaRFwCTA6oRgBMceXJTHO8qWwO5aQmLljnBrZWGUHf
m1u0oytHAgbgHWDKQbHuQwHpUyzPZ1KmitI2MQhSvqr5jqb90UmHgNq/N5EGK9fjhS3p3qjNzG0q
VAdia0L7cTYj0k5nyxs2PP/6Y8HpoUa9IIhQKJBBjVZZqLRtSh6r5l6I0TiaemPu+Zids6x+0Cn/
3nWqvndcsjW6eZ3JwjJIb5dUC7h+GYKT4yBMkCfj8VScqwxPJO8BlSAlY6HhxWqyNfFzvZ+LOSAQ
loFb1N6Xs/Hp2/FeB/LMsXlc2GHbR0r1ANDMRhRb2Uz8YoDXUJBAN0seu+awrXl52cXa0EQAwD26
7XdGIxBI7tHi+17RnbGZ3lyfaW/xeNTrgMpHsidFjoEPOqQQsg5bVlv7acj0QBEAaN6+flZ2D1P4
xjJ8iCoLShWXu9fbvMy13BYxd34q1nNpVX6Rvd22sbZ7GL2BAMjCv4w7+9KGN7CGOrUl4szQQpUq
SFQZOfdtHpyhkPKH1SnARluSQyvVauDSPXNhc0EBAX9dWoXekN0y1nWxVRiPVecBrWicvD710fxp
iHU3U+ozlr0JRkI7oWGfPWR5uxGYV+oYy69YRFCXVi9eN5e/ooBIdJaIqouhjBDa4w4XpS/yXTv9
YxoPmqL6VdUHDWYCbm+5rNmGfO7S7vJNPp0KhbnNMIxNF4s/gxu6ps+UuAZpzxxaD+QFSjdkN6I7
ZfheGThbz5SVW/fCuqxQVKSzhUsX1lWqvvP+1zAc0tT0R63dIYpP7RFkWuDACU1curcXfh3Jlz6S
BjZEgAwXQd3LdY8obzpZz2G5/GVZJ304sRodTeHPbbu7beqjAnn5GLu0pV/aAhkoY3gBwMMWTqZD
nTx25ks5gMYAIhhghp4axa9//GMMj2WboqJxV3g/0YTkw27ccLOtVUtPaHNCX79N+y7WSX+yPLBB
QEbeei90924y6YaxlbfCsm6UwhGWsJ/yIxQiDA5IDosuru1c/+Uag3pGvciboPGr8j9iFgMP6JR0
846B3EH4bpKpGuTweFntzX4QuznJivqp6dCiSgvL/NGWWZ37dMydL1VR6jWIGdhg7WZbp89mxvU2
BEU9Uw6amtfFgVSWUE9ja2dG5ColeaTGUG4xxstavh8HCKUY1AKhpIKijHr5cVvhsVG3JnxcX91V
h/GYPRpH55ic1R00HCED4Q/iYEdfqh92CiXh0NmoTa/Gr88/QPJkyo2RW+Xcxd1bne1NP33WdwWL
xvHnrB6zRvjOiTch0zYS1ut3Dz6uoQOWgtkEDAvITl0PGRME6xZU5EFtJ4kv9LI4jk7SvzpFksYb
p2jZyKtT9Mmg7LusrLgHmqE4Gxso/TRHHTgcRz8xpwo7VB2L8aUw5wBy4rcNr9yvaHFg6AB/R4VV
Jm/COYX0lqZ3MS10I2ApG3yrn9P9bSsr9ysKFAhEqO0hZZbvV8XqeKc6uYibIuroP4n+Wzc2Mr2V
Mh4eGJ9sSHeMk6SOmkLLKLatN7WPm/zc892wq5q7AZQFbQQgTPvN9kWkt/e8eU8BwL69yNV4//kX
SLdNqQ9zKgYmkKWfSSrueWuEjP8mDDPRuy5yjS7ig/jasS2uhrWPiPoP3HWZmQdP0uUprUmrewpv
RKzMrvqlypC+YDIg+XZ7fatWUFJAJR5NItRLL62AoyZtap2L2LIq9ZTrvDlZmCTegCeuPJVR1UMC
CwIIIDLRXrk0k/A+S2pmiBize3vz3T3YQRVAov3FCLqH0tzwf305WPLB+2xO2jti9J2oqS7igWLk
1qIjA2vsKL6bg03Cuc7EXc2V+RGjhBjZN7QyMuwEdSDNFQEIe+huntMuRE1DfcD4doYOduGe8rHs
9yqZh32rYA7X1JPmpWFe/lCpM+jVU7o1QnSdYAHov+DV0T0AMuCKi3/C08dsqdvHhVKTX0aTk6Ac
uPZUDal2N7d1gjlsIwezAbQaQMBTz91ZA5vsz9secnXM8SvwzPoYlQbTnvzaEobTt1OWD4CPGycK
XhJO0lPXbbElXTniYgZuiBodRPXwj0sPUcgEoJYuBpx0K39L3c4ewesyYNbh9nKuLoEPOygvg+95
KU5JMdlQSpYOEx/iBl3oMDeKP2UPRkAzn6BSRavwtrXVzQOp3f9aW1b9KVfVM9cqUyRMse2VSeDZ
ubKbc7C8cxRK/jYcfywMbaZlyhgjs9IGlqzhY9K0Q4yWg9/oyTkv+tCh88blvf6d/mNGukQbgH4y
A7xZMXGtrxhtT85675GNuL+6bSAAAJGwvqT7UlSiqhhqSnpsW8YPJSQs7YafB1fb3f46q77wHzMy
SEt4JnN7jJXGnf67688DhIT77Eujjxt2NpYjCxs6bK4txcKncTGp7KCbkbXCtzt9I+wtUe0i6qGO
hDOEciTQPRg+lIJs7TGdsmQcYjVryD+Vk4DRlPCk9wfV7ncmMOJhQvUphLTYVhVhZYWgy0J3D1QU
gC/JL/q8hoqBU+RjLJQ2cHM8BG2+0zA1ffuDra0QBKqIFFC3ALPa8jM+HSeiUeyaVo0oZu1qM9Zb
KFTnoxZwgqUJFzDxYmtyZ8VHFup8THICroGkWdpUvW7BIajPI1AjRuE3XEDuU81+U1JhNmPspuPt
FW6Zk24ulxtGn9nDGA/DsPecufU78Af4dVKMoZW4G/fyymHGgDscBtURzOxewac6nZcGUce4zIuj
qfYHNLf+Fj4Kp/xsQjrKptAH8MXpY2znr2Y7hK1yz8z3JNmSx1n1wP8s5eMy/eQaJRdAZevGGLP8
FaIkO4010CGZNgKTtGEoteiYk0FGhpISYPxyA5DgVcgcs9GjsnbYXrUSsGKQbg5vO8G6FTRMwAK9
9MsXJ/m0FpW1iXAY1yM0RceDTu0/dkmLjYtQrqP8uxZUxhYLYKeRPXtk2Sw6fJ+ogt5U7fMum59K
lU9PZlu3O1JpbJ8U1i6tXQ7/a9mdUuWDn43ZvCMj2JsJmN7PtTrbPiSbx+D2FsiZ///8ukUlZRHp
AL7zcg9cOmJ6QB/0iJAZEzu6rxPvwGzvNGhlWORRYoEnmoqo5c+qeygbx0/nF14cXB11J2fjnCyH
/FNk/fgxwGot3DeQMEex7/LHKIqaFQo679CHCET77hWZz6tDMk2+zTZMrX17G5gBVNQwCXxVVSOo
L7WVrmhRq1jiyOBrQc7GesOPP7S95BVhTh44Q/gYWh9SJM1LXhe9SOFiRa4fq1k3j0NC+qM1Ynup
W6rxbHZZWLnpa5XgO1tkUA+DIU5mwr6Cxk6chIukk08Qb9K6ptlD4A4CEENvBCb+ZD/jCQbuS66E
bpfrqPGC7bZNtHznupUSesZsH3sLkgdl2WhhNygvlsGKE+m1BNuqvrViNPcA4pLdbbeSLpCPDwmM
l4bJCMBSr0haG6di/TCbetSAe+YoXDWJzLpmP03S/jMUvXuEhqgbjjk3/vwXhvESh5gjMA5XMn2E
eUbVpZ4ezYq950n9UJJyX7f80VGno5FO5yrf4qxf8yTQx4FOFUBfiBhIma5CBR+JmRsRQRkXWl7n
sZ22ukvy8/hjQzFzhsEUwLjQQ5DTQRDHodBvQNa4PEztvjmQl/Yfb/Zp4g+/7B9sSxhQrh1dGZRW
hc6OJvQEBjNj9NNip/1QmJ+/218Y9Y339Ck1QpH4W4SQ62ZRS9GgGI/lytm1WTNH49AfjobkqSdh
/sju7bve3KvC1x5A3fEinni3cQ3IeK5/1wr8B6KOA6pfmeK3Lc1xVDGFF7VCBOl8n9GwGnaW+upm
KHFnfuX5RvWSqYqfZ382UXOrIRhcmtA5B1wciDKpTjhWCSS5h0SPFMUFBVVmYk4f1KhzYLppcSoq
EIP3qj3vZldrf/JUafZN6lTnKjUBnveaL6Wipb6tdQBZ0JLftXz8cvtQSXf+v/uDeSiQnKCchzh2
GZapp6Alo6BWqtXuHFdFK3a60VmHyhi26kBrgWMZvfrXFApel6aAVCkBp02NaDZ2NiWAaJ48HfXD
vDohKbjTtx6OcsVEWhvoHy8NDmyyuc6wNmHW56np76dC3Q9K8wCypH3Gq6DWI83I94o9BQBzBrx8
v725qytGk2p5j0OuUFb3RnG8R/uVGpHZAnDeNe1braqh7szfa5vhCTOnh5KyjQR/zefQrsNGo8OL
RrwMarDVZFTSzFUjapzZ6B4SKw3MSX/w5l/dawp9DyM0xvvUqSOgZ8IZP6RxhsOE3tf28VtxL5x3
XMLIQSBlLbPKJKmXlGTOtcgpij21viatEjUgcqG7vH+YAC/Ta/Ws1o+pfeQA1ZbJU+p+V5N04+pY
ST6QdaJHi28AsrSrR4+TtrlhDlqUVA/40gg/yW6aE+CYfjOPbsUc6QGy+B2suZiLQnvbA2Hnpd9B
IK4Z6kTXIjflvqWN+6KcDm7NXgfb8tFzMpI6pFDhy3Xhj1bkOGlYFunzyNsnWnY7ZdoqDK1dMUsN
AOIKSIbRrpBeYP1kk6JSHC3iavMy69+IiYHxvPji9WDLn0D3OqLg4aXjqTNe9XILfb62+0v1C2EQ
9SJ4wuV+CGbbwhuRj/WKsi+ms9ayXTnkPubVtS1c9JJGSkkZakX/awsF2UtbBq+ICx4aLdLa8/TS
lf5g+t6rfWd3Z7rZRF5JDxaKIkyJ4W8Ljv/SWIZP7+Y10yPTgBxKPwUeyGXJr+eMf63Q5Rvs9N7u
pmACEI1jQCF5nqCQcjvErP0EkBQu44UqoCkyPNazRcZM4eGAod4XKqWNEpmTb/Up5Grwh0uj24Wy
IopjSFOk2K2bI8VwC8WjrU8OWgoMtvXV4G1g82rnGORcgduhT8K+Yye1Kf1kjBox7+u6/kMm7eAh
AuUDBfPDrwqCYONcnLSaAEGsniDmu3H8roPukkQ5YKUELALPACnq52YN1UjW6lHHxYBX165Jv9Fu
1xonNQlp6vy+/QFWzCEXBZET6rqYopLn+Q07UzQ+4pFVp70XDBP4jLh15FYV0B4ypR2fcIEPWw3I
lWQK0RSkxijzWvjqcmaqeaREqNN0sCF4u9L+USSApnuhZ2X3AjB55yWbf+bNLzPdaUvRhXVbCMj/
zy9Y9B8xGwOlW2mfQYjiKYMy6dFIhwwDD9Upq5M7oUIE2f1RaH+Ikn1JB+vkKO1v1Mxwz5dBP/aH
29t/fd6XfXDxIAGIDtQsUmwZSV6mC2NNZH8rLGdHTChAF3sBOIzwrGPDngFluG1xJZhempRCTMmr
tOgLPIAsRYiQMqPZO/NsxHqXDTt3guqYmZnlr9bEECTPjTzoCur6iqi3tNIXQ5ex7vKHSPdMlbk2
RVDXI0/JlP2Yk+Zp8uZ8b/Jefb696JUAAFtgxQBSEccfX/wy1NlK1vYV0NwRJ+Y+M4Gotk36AhnB
srcCpX2koCc3/Gocd3VSgYT9IVf8+aWzAzt5LMa9O/4EymLSAPJE2Zb5kG/Z+izXt+7lL5R2I00J
QzdV16O0Sn6ZhPpQEgJT424a/SQZz3X+BXNte6q+Ju6pKO6Q/qXaA8U7S2zVxOWuE6Ll5U+RrtuZ
g4JxxmZGArjHLxCo1dSgN05Df8yboKhDnm1UCGX2vn8tAlCPoTekOGDMu/w84F/yQDrr6pFqtIM/
DI/24M/DHa9dP7O0k+7+arL6qAGpgB5o2e259nUCSUtHoAHZ7Kc0Eixw041f9aHKKTsofg6Kv0sV
BlQal7+q0eumUmo8nyHvlH/VJ9ruyrQfQ3Wa73liKI+zldGFhNeJs77FtL9Xqru00561xAGrmmn/
44huCL3EdoOmInlIPbc/Eq99x/8UeXg2P0GC4k3rHHbunLx8rphePAg0u8MRmLbAnIvp1ItW+y+C
ziJWtaSSwGXLhdLlyrf7XvkogQy9j/rg9FxpHjSrzEoJKtd+MrwUpJSVqnk+2Cbcv7/ikFcuk/eL
VOlVK9h0i043wBUV2b0ZNhz9V9t3awolXF+ZbB/SGFtdAxnNtDgY4DyASeNbop/+ER8+1VNtR3ES
kC0bUWEL6Pz2Kv8y9m4VCpqTn6Cim+4Ms58yn7asPKIPDj6u2bhLmcaB2KAT4Nyp9z7UnQZQd5P/
9iooTZZ5Q+6UJtniq1iJBLj6UbVZNPIwNSbdTGxM86zReiMC1+KhMfXeJ43QQwF9hkCnyVZn/joF
Q2sZ3g09aFAGIMu+9PJy7LVMdL0ZKd2bblK/2iI/WrnjEDBAzwgUN2bvPCmcgH6Fm2k+mFEC+ois
asIGbRrDfob44MJdcsyZ377ejvfLHymdXFD3gnXdwbQHJn2lNVVF1Tt1l5nRjBb+sTDU7D4XHOyG
xNUCVWTZrhZ2vb9tdC1u4ipHqwOpFCBGMi2MjSDWmTm1Ij5XbyA3PDUG+ZpQ7zgL8dj0UZpC1Hum
ZzPpNkLVShaHdypgtHgjouAhl4lGr/Qaq3fNyOO6d+pAGL6D/DsYtSHVu6cM2HYf0w+/eZnyjViy
xEBpp5drddFDQV6Kp/Kl9ySOLVzwK1pR3ns+qwr46gufNq7vFRddRnjAOIWEGNPpUpYEJBMKUehj
RIyDEy0FL43vKc3WaNfaJgJdiZbLorkBmp3LpYyFAkD3ZFmR2vXRYBqBQ97H5ERSsqunBKXaTSml
ZXPkzcObEnU1vC2BIJbW1UM9W3S1a0VjGqbx0mRB3FF9aM53ExqZAf/+p9gqn64cDWRAGMN0DQwZ
IdBcrhK3QivqqrAjj34ri73KDhR8FlNaBCUbN3oMa7ZQugSJNiY3PEOWvdbHJhVoItmRI/QDtdGS
azQMWCkHoyx8j7z9/fn7yO+gEYViNLQkLpcmtLZROlNzok65B22z1e1KeqgqKLXq7LkX7p1nhkW1
pf147TbgUcWOYgJmmab6KOF+ulp441JiTYkTFcmwS0utD3oL7wXPhojhOIS2UWSBx8ctmc3rM/HB
541TAdfBEJd08EDhMVd4r7qRztm0r7XsyFm2JUi70iG8tCLV2icFbCmVWbqRaMibkTJ/1sBQomRh
4lZ7o01CSKo+Da8GQO4eidpE8Xvyq8/ort4icr32JfwSxHRkDqqGaYjlM3zaZkdpMkUVqRvVjbor
6D1K3vUkfN0jaENuVCWub+BLW1KzL/HaprdxV0QlyZ6gnoVnuL0z8sc6n7eCzsqlsdhCeRUJEUY9
bWld+TiYjcW5G2nLlio9fadQLQR7X81CkXIWAEGqn9PCBr4BgI97u2HD6+2Ds+ZKH4QHsI9Oq1wd
GVk1Jf3QupFCwBeodt3gG7VpHm5bWV0pMBQAtMFdATiUfKkdUlOdS+FGafZlrGufFJafG48FqFZH
tThkSYPI54YZ/Xnb8NrXRNEHxTTUGyDltXjWJ8/RnX4UdYodrpqiOc3DOD5bqXrvkFG9N+xBPf29
OVC3uLgNwTWGC+XSHFMgv9iz2f24ERXlceDfKcHjRdsqoqx9ts+GpAjgjUY1Nc3kRj24G/BkxuiV
f3spWxakLwaRxEkMBSyoZqR7LxPZcIm10LmokaH+iJvoiiJ9BJbeVDrVjcAw4ye/+mfxaMwH0DtZ
W1W16xx0mYsH3xFGqXC1y72UsmBWMQrFjbzqn6T0kUmLNMynXVCO/mD93QwvHhtIwjCOifzTVNFo
lsIHdTk2LbfdqGAYTjerhAcQOLU2gtR15gWxJDTvQSyB7i5GnC79rO9sMXLeOlGpfKtGNZjcKsin
jaVsGZGcuWZQqlRp50SZTvy2V/1au/8/G5Ed2RClm4CiLyrzNNDrB4yohSCeve3LKytBqoUX4EKs
jnlLKbvzNDzd9Ymo0UTTI6gUI9qwoDF5eNvMikvjFYVQgwKuCo7U5Uh9CjZcHwaLYh4/sikNvbR6
rNM7ZoIsyXydc1A+t+MGGnMluhnIWcEugTtxqeReGpzKuZgRsdWodg629dUJKoP73laFZm33oIOC
6UZkjcDjL7/i07JKNR3FVMxqhNy5P7o0D5lSOnsybvV61gwB9uIujxlQZlxd86miqp2O/QPa/Tu3
m6Ak3lPPh43Is2oGLVWgXxB4r+quaHjaoJGGGQNjqsS5J9kXYX37e1fAvfNRz4IvyNk9qZlam16r
RkXT+RPfl32/6+vfffkKdbit7vRyiV0+JSC6vkjzgpRiUTZbFvz5A+FR5KIPqkbpQ5fcd00VNraN
Yt1ZbDw1V+4ETM+gO7iEHdRTJE+A2OGsZk6nRor9w0z+gCf69q5t/fnSbd1qOjPJgD9/nh7c6v2/
+/ORZy0FIaTtH1nKp40yRi3L7aaHPKnbtAiaYJ1gHj/eXsSae6G+BWk8cJWjvyHF5sYqCK8zTY1Y
9Ts3mgAcY1Bm28hrVj/5JyNSbE4sTQGcR8dKegrq4P4Rfpxa5N1Qv2M+YCMVWAszn1ckxWi9TVPW
d6oadX17MPT3chQ+s1lobcm7rgVQhGhoIi1z+CARvnRkYwJWtMeni8BVX/lJ+zLOMeZnDXtfbNUu
Vl0NUQa3Aoq7oHC4NJV0KR6urYdYvbAyzWCS3wIzrO2aBUQ0tEyWSV0Z9m1agzbjia9GmCh81zsz
ViGmYGR+nrL9bY9btYQIjbsH4CTEgMu1EMWaHYLGZ2Qb+8L0rQbPUfAbbU2grn2dJTqjHQ8OfjSm
Ls24rB9IgcwnsoTni4dO2ymoEWu9A10hgmb1Ri69do7QDQf2E29rUPdKUa2mjFQGSgiRk0ALD51q
/D+7akvuYgVp8wHoxW2D1BD4AunSLjLAiCyHLh3+5r5Mx4gya/Kz0t131tn2hN/R1NcwItVV6d2o
5mGyJX2+tq/gogU5DcjBkTNKASPRU49yjWnR1HW+KV4q98ljMDUduB1W+fNtZ9myJjnLbNc2RocK
IEwL4nOz3rWpOkC81HfT/axMu6Yzqo1sdS1YoSQDKYWlMgMo26XjqCXLuQaBoqhODiao5dyhP+je
74zn/4+0L9ttHFm2/SICnIdXUtRIT5JdrvIL0S7bTM7Jefj6s9K97ykpxaNE7dsNNBoQ4GBOkZER
K9byen18//vxAc2OBzX2AzBE3MGWqyTt0dghH8CBAriyc+iQg7GjaZVULjCYrhFnAve4ODzIPIKk
EK0PeGdeDs9MIk0ZS2xUFcBgFYwQfQGFj3yLrDOCTBFqYulYALILD4mLGNEst362mcwoFTbKgUIP
wtyr4Z2RCMi4FsrECCfObHAnPZ/j0jFS1KkgW+AC74Xjp3ut/TwoymrSIYZUbFEP6+PfrYjzYmku
WeyHeMZAWyl/Q+NG7dQGXW4sjTeDPKCMfg+m5EGsBOGmwG0uzSSYKKBpipCdPQwv100hvdZNEWyZ
IFAPU+NHUVGvbXLB7l82YyA5CLJkRn14aQZXEPhQlA5Fv/JJ69Ctl7pDJuIUXboCsBlQqQSqGQlB
Nq9nkQ3ykJWEOoxyGKLKg/xjJE1ubT/Oo+BNuHBt6lgXqKYiGa/hpXtppzBpI+nsLTBm6eyOKNdt
1bIRCSUsjIa5CZYsQsZI57M2s65MY1mM8sHu8tGPNL3xtVlx+2hcRTaVBB5xYYHwtkFyEWRYTNSS
2+3lUBoaGRBL6ckpse7m5ihUiVo2wagy4ARRZuAObYgHUxd2uKFBSOJA9tq8K6amh+hPI1gfkSFu
LKPdpLTCYA8m/QJfLyVPkyEI0hdNoBLDWFJZQy93YaIfSlFjNpZpLlx72uP+cguRZtPiPgO7FWNJ
xQHh91kuxVJMBqIcNCWE0OPk6DtUTV9vXxWL2wzPdFQM4AZAM3W5mQf0txipQpVDpg/tioZG6km6
EW7bmTQfsQNo7W17S36VRZugrAaJ0HX/wdw4g1F2hXKQ56rbQeduXulGlXhI9cjIFUnEt+LcgHZr
hY3eJ2irUFQK7rJBhIBaGjnLN8vIjEEyht/yrRMj5pEShBxl4kbqXeOEP/piZUrdUTBkFrxwb1M8
HWzAOvDossFwfjnHKpoPJ9B/Kod5XaNred9qW5K5m/QZIWMr2JkLlwe46BmijGX74NMvbaF7zemt
AbaA/HINug0nBBhQ97UoXev6y+2RLcRRDFEA9CKo9tF4yQ2Moo14lBusZZkf8uIg2YDkmm9zR1e2
9qOzBT5q2RqKW/DuKrCB7Pcz/66gZF2RGkOrcQPnPsgfG0//qOqVIiLRW9oauKT+1xLn4ds2gfPP
YamHWLH1TvO3wRg8sxCs1ZIXOTPDB73Z4MTgpEXQ1Niv4GryZPIPZL5vLxH7VH7vndvgvG40gnsW
korYD669Kemms/z7dva6jyETjGZp5yHkBBkfyDpxqLjlmR276tNyRCihUXVlN3Ph61Zc7xCidl6R
0+gBEluiW/JqeMBIItoEdhZYGpSRue3egBPUSoCBOKjz7KphtBui/mfbrUfH2fU6deP5Y0jJj9tz
erVuSDMxt4wYA5A5gPQvN6Jcx3pf96p0kPLyQap2iZwfHaMRRaBXboOZARaWIUfYg5N/MoAOR3L0
UDpkebVSnGfzA7o6Ffqk0HoXrbu42o2FIJm6MDJcBSjkomEJbTX8e71IZzQ16DIJUkCQmExeP7vO
INiSIiPclTPB+fdVqpIglnck9qEhoNk//3qFLsbBTV0IwV8tN2CCmA30474GnGCR8MLV9cweymdz
xW09qXLwqBsmEpj7Yl3/9Z2Bvw5QCU4TUs6sW+9yj/Vxhj9vYSWG4h45fdd4daxf2biOxn1bfkVQ
ALf7v9/WLG/PNJ1QaEYC6tJkZeoU0nQzgV4x0M9ODcZhyxt7gZu48q1sYMgrsb4SfLjM+dYhIigF
tSYJEGN7kpwC89G4Sr6f+q/be+DKH10a4p9RcmGbUgNBuADEK3j8vuZxEJobNB56sgjhdb2jkQli
JEBIPGFMV5duKGlgsjTyIMaxqVDByyI3/uvbAn/43Ai3PH2jI0Eyw4hEwFPlwILUrPP8rw8nrKAb
loW19jUzbjgZSd8neh7M9j8gcPOKbF8QwcpcoyrYUM6McENpe5IiXajlgRUBMJUPfp9bq5qmPye7
v3MS0FgPYe2qne6TCShErUaLIa0C4BS9saZoRhKlL5YW0GTvX52R86Dd73LrE9KWY1/EceCQgBoW
ylSbStTSLrDBqxLp86QnRCFxMDpvtex47AxXnShPLbLC3fd6SpyyqTGS2nwxGupCgatTa/f20RIZ
4Tz4UDQTjZkRaCzFEJtRpnZlxJHgHffNwnYRuzAJGEAlgPHB4UJu8HJVGjWOS+iS50HTZ25qk+0U
Rm6qg9bYs7v0Tu6oX4KMAswAgVK+gs5Vy+p13+TAa6demn1i82zlRt+pMXXneljdnoRrR4b3OcrO
+ELkzzV+PR2ZDBQ4rjKgegPosCWl604xcy+GvKc/aV28uW3v+r65tMetLFRZIiW1SBlAF3Wlzw3o
Pv4/LXDLmmYdmdshLYMxjTzT/IxF74XraO1yCNy13MvhRAwDQ0A9s+9qt05gR/pUzKe6NFdIi/rm
KLhIRbPG3dIgCcWTkmZloJXGSjHueksWzNrCYbjYB+z3s2eJM5R12YVJGXTKZpydw2zsjVREdb1o
xMLzEYy/yD1Z3NJMRkyibKQlGB/xEkHh9mdP4UPCov78+13G7n880XHgUFW/HE0ayyUaXKsyyAlo
PtEzH+v36A4TgaEWDg/KQQhukAmC6Bjft6w0wHFLaB0OcuiNWZ79c2jQaykik1+ygiADNAdMvc/m
n/hNmzldjKgmSCU/p/ITqJm/wIYGzLoIjLKwzbAyaJsD+w9qGHyjbDGgEbk3izJw5qI8hCZR107c
/Li9NgubgJU7FeQQEBwB+HK5NhBZsame62WQyFGzG6G5/i6NQ+K2SN+JXPzS1J3b4jbcYKcqUsOw
Fc8vclXvDOPXiDtZL0SUlNewODwakbFlaRhEhVdcnG0/IXPSmzihlrTOEBF4c9ptaF17mpatehmS
qVX0kBFz17SPtyd0wR9dmOYmFEmlnDFD4FShKu5i76urDKEoKf02+3CS2rWkLOjiSVTtWpxc8DKj
UR3BIuQfLhdSScNGSeuyDBp3tJ8y2SVka/W724Nb3C1/jPCvVBBEgEukx0mWwREc0pcugYhwYfWi
ytbS1keqBGl9tAYjv89NInCi0DLpJuzKluh7rSzH1ZRVo3t7NNfRPEuhgTyEtYZABpb9fuZlVbs2
Uj2MKKIn1AWl/DBa3T0yYb9jtLW6jq4KXt+Ls4dmEOxHaMKBIejSnlZ2egHK/zKw47Lw02kufSmr
7XUpExFp2dIEgt+QFWEYrxfvC5u0M8xaS2ngVOGmURu0vYZGB4zM7RlcGhFgRXAegKCiR4LfdJ2S
4wtKGjT242RC8RMvoSbv/dtWFgaD5AGDfgEnBf/OrVMbZzZEfloa6PIGPM6w8F/EXUiMICQEIzwo
XfirkLSJlJG6r4I0po92mR1KMn/qKvk0Cu2vr3bQXaCJBi8DkJ6genu5CbosTwvFifMgSf6Ryle8
CnTr6fZ8Xa/KpQkuxmW6bl1fJnmAYt/Yxy6aLJTi5baNazcHG+h3QKIWQFNsgcthzAQyFbUJG1lf
7UITBOkv1XBnR0ct28jgp5EFO41Ny2XcfmmPmzawCqNspsKeg3yFfDd5afEy2DtZJNm4NHeIhqCK
h5w6UjHs93OfkOIfZPDzgELJpojMQxbf6SBnuD1711YQDoH4DvkwMMHA0KUVOykjUyrGPBhH3R+n
Y68XK2Ey6XqJYMTWUMzWEBUhirg0UlVwnpWJx/1QzV45Wq4+oNeg/4rJ6KHZstw0ZSYY1/UldGmS
89vtpLZW1+OlnxiSpww/LKD0sCEGUdp+cf7ANIpUKdI9gCNcDg3AotgcZRV2Bt3P0SHlgGlAiKFd
GA2QB4zR9JumgqctnyguodS08kClmWeFCl5lOZIG8km4VNceDl76zBLnR6c5l2lrwJLTvcbjnTOI
tPquDQCRBTUBBAeoxwGKeTlhqi0pSChN4aHKt0XarKdYBM+7nizWjsTAn4i9AP7kLjfw2msKbUrn
IHW1n0o/onxGc3exZ+zstw/PNZsNw2IBvATuFjQk4fl3OZhpVigIHasQMIqPol058g8UPMDZH7rq
5Eqzuu2lPZqdJXt6p8gk0DaI6p3Wxr4haqC53ofIZ4HeGbAtBk3nO/Vo4nSz1s+gO5vsIaBWn/nz
gDJB7cj5VjBqNoGXHhDEcownCwViQC0dzmeQOgH2NW1D1ELaDbU/W5L4WltuR0ndj3n2aBYyMvmN
22fvIC1+KdVE0Hm2MFhMOqtROACpXjEbDqBaa/DKkQ5U61eqFsTRSxGJck3Xfh4PRDSIIzzCnY8q
4OXajiX4g4cWGdZKD9eOObrwjtHkrCfy1mn/3J7ShQFho6IQwvADJp6Ml7Zso6402kdxAM7G98x6
K5SntDB+3DaycPLgQHBV4o5EKydPclg1eZtWRhoF8Vh1qxlkZ+A80UU4lYVpA58v7mNUMbE1eF+v
Zl01T0hOA213B1aWe625T/QnJe8huvp+e0Aserjch3j1osINSTUFXY8aF12oObj+SSghUWf3q5w0
OySnQ61ZQyHYy+hXZQqS+9erBHtoqmerhBPGC6J0BCHzTJwYGpfTVidzYFDp4IBI4/aw+Blk2Wmk
J9C1zci58L+XmyHWx9mK0w5JzjjvD1UjVSgh5cVaLiXEzuAN9RLMxl8eKbTeIfGCDgPgfvBfXrI1
T6JMxys0CZpiLykvrKTUft0eF7//YAK9sEy9lDE0XhUWmzC2CjWN04BYaM8px+gUGbmoTft68gw8
NsA1hI2uooDJ1vAsaooHO4HsYJsGISBsNrAVoaX6Uz/8LsFYmEAi9faY+C3BxgRAEejDAJayMCzO
HFRHZQM8boHVIEULJvkEvS2/btvgo6dvGxANdJBTYuqB3H6wOjtOamdMAyiHexMFJKf8xxwfwWXg
jt1zXrt9/fb3FtHZi7sEYSceb1wmc87VOKd2moFFX/ldd/H8COnc4cGGY19VTZ3sSGhOm7Eamk1a
NSJGLv5Ys/HiVgGjE9IXYAzhxiuPIKmt5SQLdAf8FUlrb2ln/GztYdUN40ab98KgZ2mGgRE02Ryj
0dfiLrSxbvUYgilZYM8QbEHHr+aFQ7vW5cpyMylNPCPTSj+v5RAKU30jOO9XUQQGjHc4sMlwY8jl
8ehZqZM6ezSyIpg7G8FqXNUbQ8l6T4dczMpqBrqRW1r5qUq7rUJB8+1GY+LsinHsNLcwi8mHGnV/
LNswO8R5XR4zCKgJkkkLhxf9+RBFQ4jLMGGcr+0jA8I3mpIFULpJ/UzS67fMkGpBXuKKt+l7Kpig
JAhMgKXkO5FAI1bYSmVDtfilpF/JA/CO5cZ8BhFjeJeqHoVmwKcmbW9v9wWfwWD1AD0inMER4w6x
o0E6b1aw/FT5qvtPcq9K+/yUvNy2srCtL6xwYaneWWWOek8WpMUhQnCUQlHdegYfVmVkriyi+TG5
u/HfifwzJu4IG1prRTTRsqDNjdEb1DoCd40h+2GmzX7UtNHq9ugWHCGwIqD/wNEF6QsfXPRRmjL+
nyyYSrA14r7f57rg+l1aJgwLTE+MNwV/7dLXGlnaNThBWVB2FOKpcuLc4VFE9oWSWY+lms0urUWR
5tKiAaQCZ4iwmnHfX9pEBilu0xz7sQsfJx+Ksq4y/ybVV/J5e/oWPBD49ZH3wYtFR/6KszPZpJKt
Gs/wppfQVArFsSPE/Jo7GhaVPw2SsUO6ldxPpfQO1KyoNLZonTHBsjczGEa4zSKl6E4HLU4eVGO6
JtkAPvrql1UBn137vVSf5oa8FalgxyztUATXyD86SJWhBeRyagd9qIBjNZF5CFOX1T5H8hTWJ9u/
PbNLGxM3NGoxCOZBs8l+PwsIithorQEKdkHW7huQ0WjRHRWV/Jd2Jlonvwu56Djked4GzeiGSWY2
YtfaArwAyQKrdgeRPOV3q8p5xMtONWSjAQVj7xKgpy8HAzEffXByWgQTfYwhAlhEsgcK7qR50mRX
LsC3V67zDpiCtzpsXYk+lM4qlBy/NiN3gJ4lCTWArFsLjdHxQzP8VMgWGq97Ootexkuzfv6hbMbO
Zr2j+Pw+aYpAA4kuCtbQRl/PaS5Y2+sthMcMeJ+YvCXyf3wzvtxV0zClwImp/Ut61PDmnpVsC2py
0bV0PRwk5xmJJTCuYDvh3UBbdUAzUrkIxrx0FXA2Scp71SWuPJce4wQxBuCJWvKipCdblvDOT4FO
nd2+M9ZE+ri9oRfCBeimAOCKSxIZ4qvHYjGgGWwyQ+Bx6nVX+OF95mza+SPO9wgQ1qQdtvmsgjMb
EnPjBzXip0qrvcn8GuL17S+5gjDg2F58Cee1ZrOikgrxpMC0VvrkA/H00Pn9ul9nO/Jo7/uddix7
N+3dJlvT8n5OXfRf3P6GqwIb/w3ctUo14EHATY0U8+rn4BMv9d3uZ3svOnrfIJnLo3c5Vs5HxnUr
SXnrwEf6na+s+6Dd6b7y7KzLPe66ffoU7+dDf2i3lv8I9ti1tAFr8AZnaxM9fG3zU+2iLWrbb8pV
4YNteG0J3On1TYXvw3sHZ4G930zOz1VjnVQgQi2CKk3rdarNOP+2VXtK1nUb2Ug0vyFm6BdFK1qC
hVMIyyxHouLNYPFPLm3OElNNkiJIZ8lt6abqvDpzm3Z3e6WXzIC9CaB61veFhOelS8klhAXyWBWB
bGQZXj5QjdDLuxqiWbEoHbM0lyZeH5DFwoMVYoKXphz4ctuh8F5jDbI+A2DRrg+08AAmNeBxql9G
KnIw7OP53cWiJ8aVi14FvhtitrMJECpSBBn02eRqLQ2fFgaWvIVoYg8VNJRnYImNAkPZDoKW76ue
BXaCzmzzGRs0Q4YtULFFUM+/HbJpFCSwo19Z1UJNyK3Kp278XfbrqBO8KIR2Oe8RQqctTUrYdWxz
bQ3OKm8eS7JT9g72EcSy5w78j9NbCW2Q2ztpyZtDEAclSVbJQ5r4cnkTtZyLfqpxVKQ68UhaJCjE
I2ekNKWoxra0k1CeZTQoCK2g5n5piujTgIZJvQhiAzS/DiHSpgNLjmuFw7wunTbxE9PqQEdYVILj
8h0y8lvqzLTD5RSHvJoz4NiLIDINT0v1F8d8a4e14iTrXm93SgtZRd2fwbN5cqYV3pfDuI/V17HO
7kKz3kztIxL1W/XRrPDKvL0AVy25bMudfxu39JYeaxZ4R7D0zl61Vo2yjQjaVBiX1zqaHh1/xJsF
15cjuC2+i2bXk8I620BDAUEXzvBgtpVTFZiU/IhEyu4BHOjhD7P0PmtX8ZBZcVsv81WXuq+/oHbi
pSu0mXjUi9fRmv1/ukI85YeCMIZtgquPQu4I2XQGijY4z9bWrelI6QAHWmy6uPTK6WHO12VWbIhb
JY5bzyKauOsTgE5BtghAqiLlx1fLoeUyqh3Y24Ikmw3XqqND6MiRK5Fqe3ulr532uSGk7C/3f1Jr
jaqnLWB9vX0IU+s1Ap1XrdteLQsmUb+aRGaJwZQZwS0a4C4tQaJoQBYFQA2nI+/ILnVen+VEcMku
bNxLK9z+aTqzI63ZA9llOQgCW0+ln05VeXjReVM5u8SALFoHcQPJh6xC41JDF+TmFpcOWW/G7Y7O
ru8vPIusDX2YpZHNqOW8IFFbK3ey+nJ70a6dFgaJ3mP4Kw0ZBP6mjSu7KUJ5KIPhyWr3lUcNdyZe
+DMlAj9w/W66NMTW9GwstloViQU8ftA6aItfSXTTm2vjWa4Fx37Rzvd5ZxlujOjSzpRqepV0Muas
NXCaXpXk5DSdF9d7G0S4tydvccef2WLrdzYmEraVTSPYasEOpPmTQryo8oXJkGufgak7M8M+48xM
0tWSHtojwF2WF5kuWqeBf4r8YRW1/qiub49JNH/ca86O7DrPJ6UMzPjLJgkSk8cM+T/JFBLdiIbF
Xc1Tl+YFzVTAuroS3VzFXWKNtauqo6sC7dwX63BSHiYtEnQGiQbIPutsNpsBelmZiQHWs36XhfoW
QuwrY9giR+FamgD5vTxGOF3LYjl2nr62UcYI+GkDxsavMP4w1NY1chebUcljz3oclUGwJZdH98cg
t3zFDNjHVGFSFeM9Cd3GrrxmF+oP5vH2Nln2jqBX/X8j41bP7BFaERDXBUkcdD8MyX6eWn9I3qa6
38zD1kHc7qTdDu90tEgJ9uh3G8rlLcpOxB/j3BqCnzdT8AanAaDrhRvTJnUlI0Umvwbs0o3M6ael
TChWAINp+UnqgMxSq+LX0DSTlZknxd5uJVB8SmDyFkwLu3quvswE8yJeScgi6NxZzSOnl8IBaLv8
Pj5UnmS50kv62J3U3J0f/xtbrGebSUoBkMC5OkPLGyeecD0QexPrP7XS1cLRM0/N4LXyL9VGjEM3
/5VNB2k8ZKdYe+Tl6XEy3CKNAV/UrifZ8EPnZ1+dVGhAa0dpeInmz7ES3FBsFPyMguUN4GqkDtE+
xl3DVFGasM/hZGdaPBLHuWuVyb89qqVTivoXsB0s53zFHTHIGQgMCxt72dq2cANDfiDd4A3yYx5m
LmnfKv3vSrCMOADavnjZMqA1cnvc6XG6xLaa1oL4adR6WvuhNC/hLDii7PY5m7grG9whoR0Zh6KU
xiO04kBOkHrgzfb68MftueMczr9WQBkNVAzDafBCtYVE0yysyXQM21k+EWROVkgvJ9uKKrkv1bF6
b4bTIAiMuKjlP0ZR9AW5GzgEDe7irZy265A4HY+k1k3Gyy/l0Isl1TSt51ivf4MCSH8FfpeuByKF
ze72kPk81Ld5AMBgGfRVePFxh7yS5lnKJczskNB7e95KWmAA+1z2ux5tpoOaHDtj6wx/F9n8xyqS
oKDUQmDDJ9FNoy7mZEimo94ddSnzO7KSurfB3A/k+fYA2ffzOwcmIMMGbhBoNXHTG6dAQBGHjEfL
QcrFDut1WKami6KW7GmhLnoiLq0mXuhoVgOEHJSb3J1l5ek0FMCJHadIa45OM4yxayS12a8dMs0Z
at429AGnaAITT2iW0fxfTCyCbJbTQvu/aXAeRs/mVCl6dT7OtAZsMV7ZubMd2/wzk8ZfmtaL5G2v
jgx0YFCAAbUBKHGQ5eKmF/mHKu+rvjsSxDqTAZkMFIDr/l0ivwuR8tvVUjJbqHLj+WAgUcintxRt
rrNGsrujGQ/rgqogegQOs492qiqYxetTAVOMExguGg3lwH5eXg1lOvRWo9U9qlmdbw532K4bPRzX
XfiRWdSNOup2JH7uTEkQ83Du2wbnsgp3iuuITSnK6peGrRxKy+lgQy2dRt4Yv9tkHxPAgqAf/asP
jY1QV2VhUsGoAAQorgr0ypjapcEMD/W5LGL5WAOdCR2pkNAndUzwjO8Fd/yyJRS0gH4D7oQfmk3i
uk7LRD6q8StVgbTbJBFSFpIIALcwhWjEgY4HRERY6oqbwkiJx5HMjnxMa+ueqq2PKClAS2tl1W6b
JAEdk/cyFxR5lwZ3blS9nEYlIkbcAYNwjJrYa8hOjj5w/ift/S+9GShhAK/CfYvxAUjI3bUJAsWu
mjA28iFD4lNNfphq5U2a4Fa48mLfrZOMqoSRDuBmuhwNbaNmUNJGOVJCfqmTjmamVa4r9zrpA8AZ
OmL6t8fFJ1Wx75EjZ7hFZJFZHMENLOqVSNZGXT/iNK5n6LuhM3BjZ45XqJmbQJVltEE/3tFTJacQ
x/otMH+9fMhIAHeFWWUQNpXtqbOHVF+HUmmYs31smw4CPvdFmW6KGnXz3C/lkxN/0fFXMj8Vm0rb
JnHqm+abhDYHwSwwr3JxVyGThvTFN/ENy+NzZ9GZCq0IMzM8ZlJNGEJGOgyIJTEXigg3d+23gZ4H
7g+lZVxVaAq5HHBsT5mSmSo55bLuaoEjPVQNriXqhemLYG7ZV3OjQmke8QWAFmiP4zECA54muTV1
8UlrMmMfRdXPYYiV+3Qq1LVRSPmrk6ngjpEh6tVk8ryrFPOhSYdmnxbtQTMlVRBwXc2ygQlGezAS
ROiPQkrtcugG1WKLKvie3n5o+uehGPzU0taCUV8dIViB3gqrazFoCT/qFH09CvkedbTKv6yHfvU+
bpOv2Bt+lVDJpZ7tZr61chJ3fBQSN17fX9/W4daBz0LrAg/vp6oSQnO+j0+jnbrd/GzlJ9I9tXYM
NNZXSWtfRTF4EmkEcc8bhq5GmyVQNGi9Rb2L37+yCpldAGnjU1pFvjGBmc8oVoJ5Zd77YjdxNtg3
nJ1UjAo1EMJW7ydCK9VLVo4fl27/RV36YgnyK8vzeDYibq9IcVaovdzGp84fBj+RPHPVrSJP6VZW
shJBPkTTx51J3ZDQFt3BmDQmbqh9xMQRRBc8x8N/VggUigAeoAz/XRk/mz0tdPIuGrAvkOLdpYfo
yfH7PQABvS+v6rthKz2DM0AEqrjyNWzJNARtKNtAEPlb8/3MaFy2lpmqGFeCm9gDY9SKWBnu49Y+
NnH6lquitNiVN+cMcquWZQT5qwh7JCoiN3eifaK+1+ZPk/aC/bHkShCnMd4hHHSw+F9uxiaus1Q1
xvgUKzqKcSaURjJEjN5gyyKKNpEpbt9bJFNBbARTU3aaJAhiOKGL14ZogyweLzwd0JKBDN9V/Gnm
UTrOaojjJX9GpbIxSfvU5NpdPO6zjO60fwa12kmZdJ9aIhZfHkT57+Y8s83FUFmo1eh+cuKTbnlz
5sX2iq7BUlWH75V0V6mule6iHuK+Lp41t73KwoYBKzYIffEWZS2z3DpGtRGbSo9jIVvlLq2mo6OP
jpuhnUHr2kQwxwsrCWgeo/TFQw2YVM5YVrYomsVYyRrC3R5ei0cJINpNb2uCUS2cO1aVh5ioBVo/
3EaXu7MY7AwfgrVUHozuVOl+rCFd6+d/yaHC1o1lB4GOR8yCBgMudssMcDwXoEU8ISLfSs5Lmt0n
tiLIMl1F9cwI+uvhRiAqAJj85WBQ9atJV2fJCQzccxLEbb2SlGOibKB66Y60XWmSIAjmM7P/juvM
JOdGUo2oeKeDhL/8AgCflO7PYmX/+lQ/FMszXdVxzW0jajPjc9H/MYrEARoO0J/FN0QpxYwQkeTJ
ada8/Ku8z990f9jMO9Oj6S7vPVsAo1ie1z/2uN3YJEYF/DTs9d3eeaXZE5HBkuTpFcDZGxEGTGSM
W8SinqQ20SjYTIkDTVO8/iLbs8aVJZ1yZzeMNp4WItmk66fF9875M0JuGXujTroswQijcAB04LmS
3TFdUW3wMm300/AzGtY1cjXGILgdhGvJXeiZmWnyOGHPKr/LLtn1ir2VXqpoOiVt0ENdrYecpt0T
z0nuu0bENMDmkguUcGD+DJt5h7NbV0dbsZyD7/806VLhZ7SfESdVhX/bcy5FSHiwwXkaTIseVcpL
M3VOp7JPiuRUBPARrmptsnIXq25D/Fpyh/kgqgot7qEzg5xXywFFADs+ltP05m1CXAjjumgpmV4/
bo+MB6L8exLPDHHXURVCw1FVYCj+MX3Rk3WwP/N/QA01+NmDkru/M1fb/wrU0p1HrzgqnvJy+wOW
t8/ZB/BHU9bHZGqxfcrJjY6Q3NXuhrW8HlbVc7uxdiuBOXYOrjbMmTn+cAKfOfcjzI0rKD6/qZ+P
+gP1NeKNm8B5XCWfhsCiaCW5g0lJa+TgH05OdXjX64DGnwakGhSGoSHH8jlJRMDPpWseWpSMgBVK
G6hrXe5VSelLdIBgRQd6PwJSVHxlb3W5vj2Py9P4xwh36CstSqaobJJTWKkQzZ7Nd6LWihdPo0gI
aylgYtARi2UNAfbns5RFmhQNZNqSU2skaMrYT+twpwVd82KY+yj5XdXb6Rn6eyCbl73bg/w/Dscf
09worUYFsQPETE/2+BBmn4150FqvgRBzFbmTfGjUVV39Np+7f5LO05sfkU7c8HcG4vumejKcV91e
JwAy3f6o5eX9802cx8vzoQJ/MKYjSqRwZVRpt84hurUCX+dJmgf/tjXhFHBhD3LEeVxaJS6zhqzr
b2qArHcz5z0y+se2RU183JuZR+l+/CKJshvs7aiskxTCq0AVx54646J90rRdl4nwPssn689MsN/P
fD9ICcHMwlZHzg/q3vTGfNe7zkv0KItYJZhTuHYa/2uJ51szUPczzJJNglEr7jTV8arRCxFT/f/h
Cv+Y4Zx+qTvEpgMG5DgvquWnQV+7qebmK/s12ZPP2yvL6zL/6/nBYcvy8MAY8ExAEumkNmp7XDG5
Lzv3YGvelP0zk7Ca1HXlvGS7pH4ZGu9AP+zmMHXrTNqhQq/8uv0dyzvsz3fwd6vppGMn63Alhbkt
Z88AbH6jz3eZOeG0P+TmPSAALW1c1ViNUOgYy4aVQ0DwG6TNkxRuO+kfM3f1o+CzFlJbaBb53+nh
3xVJP1MtA2ji1Pfkl2Svi2Y7EaiwP+Cx1mTlk95VHtQ89jXdps5vNfmV926sHJHwn7TELzod/Rxb
Oq2LapUZ8S5T76K8XM21ddAGN7MnCGmKyirLrvLsm7nLfECXcFqgrnHSX8q37JQ+VXf5ZvSHZ/2V
PKUnSVQHXLwFzuxxd3fGFIMgdZ6cqjCa11MDuU69guQemnqEcqhLpx3eH4o+Du4BaB9cnvYsh+yG
YuFwFBog3yXIDvNoJ/dHzVlReduSGYnzZ21em603270b5s8ThGMmV8+9BsG+1bp5JNi6i2Hh+Tdx
vpiiL1WibYX5hrBuM//SJXxWEq9KaV5r7e80s13av6GGsb69ORcX+tww55UHTZ31qsWZIdGhLE4a
eJm1+MGqoATwUMZrVCdDNOKuqBVA6Pu27aX39rlpzuvSodKsZIZpKksQn0VTdRTkVHHJT1sVdaEt
+d0zW9/zf+bhTVo7SYt/T3WpuLocu6PoyCzdpucWOJer64nSoNiUnHJ12maTusurZjuXqidbRIAs
W3yiAWwOimsQFEAAj7MVxeZEVRmjaQoft6Iv/WN5dEO98a6/mwRRwvLWPDPGuYJ5ttq66gcYkyGf
6w3dqrfogfohGFnTbivNPydTpIu8mEs4HyHnDyQTxetGg89U+9ydqGe021r16mfnAUIVZRS7yGTY
nYe2BUv6AbLU2ztzyRudW+dD+7HJLLWB9wsru9xEyAmtnFHHvTUgvL9tavGqPrfFvuVsZxJa1EUJ
rpVTVB7M2cvlO0WuwSd8Z3euNAb9EHtR/VCubVEosugGz9aVc4PKaI1zOsEwsbaj9lUhheF4owvC
l01sfVjPt8e5dAmeD5NzcKnkGDXFy/cUF/e1XPgJQFboXwx7ZIqiGdHw6ra95dExljhU6lkR+HJa
e5DUSFE7wcnvDKYXjGYIjw6bvF39D2nXtSM5jmy/SIC8eZVLW1blX4SqrhqJkijvv/4e1uxOZ7J0
U5heLMYsGpMhkkEyGHHiHDNQ6tVcLNtxfFwHMNA/5jh/jZQUHHEmhmehvbz0oivp3nAgP4Z4Anrl
yEKvvc0WDzRkEFEiBL8pcunn46vrvKN1aMJgLFi2MpDZnjUkES7P4lIBRGIMeP81w10PMsmBBiS4
l5PsJlbQFe0b1Q2a2bFBbZWp7n6BNQcoeD23iym2Fdkx9LW00OLJevIN3D0xlha6FxJ8wwDN8I1y
kCRb/Cpyp2ye60/ltnT19DqTHsxy3wg5Su9rOUa+Hfc7vv09CegVO5/rKO6JkHUSLmcRRdZ99Njn
tmY+dinQQpsKkiTptk3v0+Fo3hXPabmxhD3J0AY4JU4vJxtqgBFPviXV62DeJ3Ta/E9rBGH188/L
0fmH5As+j4qbDF0/3XXcbrr2Y079HCoLpj+Hd0J6bMV+J0KoJpl726zWGFAX9/c/i/SDanIOR7Uf
ZB3ps40VuxR6LXfBmjjH4r0HkRbojsMjmdL6+UgzWe4qMZJJYB3SBBUPefJU8kmNY96+JXVnd6Xk
1qan9a8rU8xOC357nxrmtsE8pCB9HSYShOlTF/9FH64Bit+LrR1Nn0Jidx93lw0uuTzobcDRg3IE
o1E7H2jZTjEU1RucG1qCFq0bkT42ETqUkrW4e+kYOTXEDYxkcysqZoVa4zjYJRkczXy6PJQlxzi1
wO3esK80o20wlFQrHRma3fNwTLObIfmocl/r16SHF80BFQ3CNmSsoDVwPnNUIqqgsZVqpcqpytwN
08ymzQSCIC1xQIgquUpS+5fHyPdqf58QrA8ehsFqg2rVudVEEowSGpqw6ra/hADssVro3lJi99vK
TT8Vz5F7Z/tvUeC8Wb4ZKh3LWZwrmO2Qm7frm+hNuRf9+U18Fv4kvD0ZIc+AJBGaD/qA4liShY7e
HxTDbaM73VoJExajTWgWIlPMwCZ49J3PJJAvaj8pLF2ddiJeIMLoEpkUj+j+Psp6Xt/VUzrZtKqs
I2hq2ls11ZLd5dVkLsJv9tNPYJvzJCKzGlMRaJckgSG5at3acbfr88nOzYOgrgTXS9sPCMZv2As6
2viMZCe2YEGqkA6KzMrc07LWbKS+BPfygBYTNAZeC3BNdDujN+p8REbTF7jI8TYxpqCP9kP1hH2n
zH9VXzkgm6Bt61KbfM6an3yEojtY27D0wAP1cfkzlgZ7+hXcJikmqROaBu+9KBL1jV6UQKWKEBm5
bGUxoAYOFVAtRhuILvnzwc6d3odNguA9iz2wcUP8RfbAISgUt2ikwr3tVOaVeOzbz3E1u/e9z3nX
ObXNuU47j4NRWwgD9fEGShz7sBX2XUF3dHyUxX0vsqpk4ozNq1z+In3mTJKf9sdJQJ151zcfk+b2
yVaTdk3hw//dKHwXymSXSslWJRRiG8IuGVOP9Js/mjM8BoDeBeabnzNdR2NUOyFaHij4gz4K8Wqe
ta1gq6C4nJ/idEeQD61L31i5HNha/JwvNGmraFGVgKw7X6t2tiCtjhgpaGIVEJvMApmFElebSYBU
9OUxLnofaBf/a4pd8Se7Ws+GOeuHGeUadBB4cVvOW/SXPFw2wlz40ni4Z0BvhsBstiKeraW0Tfdx
PTl6lNpxFAZh9B4OpmdEazCoxagItOL/jIyN/GRkfRUCuESxeKYU7SKoAmh54hgKnqsdcSOlcGOg
I/X5ODa2mEzu5REvrSCojBhOCXhokAqdG0c3Xd4PYOMLVNCUeXKh5b6QxoKbJnr+B+cyo3oVERGB
lJPnMBYg94VWeoulqqjdov5OehdcVZ7Y616Ur0Rgi+MCAyTj2YA8Cn9kIsNa6VMSp4ESxlDfigGx
JUND3C6f1x6Pa6a4c1HNJwBaKE2Dqs30TYrnsJemEfFFaq4lcxYPKEY/+p9h6dxTRuxSIZQTPQvE
ss4UrzXrNrMjqzE6vyb9XF2FszTQaS9oyGU54qBAfm4gQwgWoVnSvBSlQuKVukyUrZKEqbSjsxF1
h9aSR9mVSYJ/j5RcqZxuMAR6Z0QFqf+SxLhCHlGXx80Uaklha3mtTwdzkEF5HeljU21rsYT+TN+L
TWuDIKMwHWwjNG2tXQ4LpwAT6mDQJWQFQCR+7q7WRDNSyUqKiKnyPma7cr8ah9i/0K1uJ+ABuLw5
li5eRIV4kgF8Drg2L3ZRzSmaEs02C2rzU9LrvYE7KVTDGIgKMRCKr6YEWZOA1HM2H7spvxqIp6YP
+RD6g/I1CkGofUKB4/PyVy2EyApSMWirA9IVjGfcoZtbQ9aOZUQDNa5tWRDtXMx9PQPvWemDUMEu
h9fLBpdOKFj87pdgdVdeoBmBY9lMAqFB67eSnUMI1bG/lPf5sQugXf4HxsB7y5T/wGwJQNf5Eicd
NQrQOIGKZ9cHdNNVdv+U7R16k+yrFTDQws4FhuO3KeZtJydvEcOW3LNxZbieY9P4isv4XZPo2tG3
6EinltiXnFjShjCEGBksTfsh3aJpGpWIcHqEUAWIv7aFcJV7kHxX0ZWJFuMnU3xGVzN6m5PycWV2
l5wHp6EFJl7G8srf2NSEnl5JKxqM9dUoe+noZOLoWSCdepRf6vuq8vK7KGca7VSc7Izc57Idjxut
uL/8IQtBOoPP/PMd3L1TG9WcVEJBA0pbG8QmUgX1TAYtidYooZaOjFNLnD/pZa4P6OqlQe6Tu2Kt
CP/dhcWFDGcD4XzIiMg05SEmlEyOUbhJvUnShwTUUof8q/ooYrv/mgFJcMTnaZs/mtcDFn4tZl6q
nLKOA3QWgj6PKRueu1ebqTHUa1q4V3hb73Tzuuyc0RUb2+rs+rXuHWn41T5BtjGv7UaBYNlt1dvS
xqjx2MxXMeuL2wqAPkhGMkYdi1tbms99Jlf4mm4/QmB9Dl974UBNFKKmctsKB2ACYu1V1W/GrvVp
34C8ley1+F+SNbHXtQIPA2E3QJQgLuTOyXZOR0FSeho8Seo7FJFs04SYTu9lGuhhXbnfhlKgCq+p
+j4oaxfV4opA/R1RFQRVWDPm+YqMVVjVpjnCv+/R8unt1N38UW3Ihu6Mu957BBWcI35YrggGtObQ
rZxrSy7/2/iPhKcY93VeqjMNwA4MpEJzoOIqtJ4tIu/37C0KNl5gmCEKdj5ALZsa0F+LcLl5r5dO
pvoNih3QOnW0p/rRgqi04dVrClffGZFLVrn0kIYmRZAOs5G5vTt4uUvAoOe3N6oTTvZod256K+wV
73XX3mjH8WGT3/fX43W81f4qXFSA78nH5WPsO59x6YO4p3mM5v7GLPBBmi3vm/fS/4idxkk+ryp0
HPRu52mBtYVY2le1vSsOFr6xPgj3vxrX8KKN9Wi6wArs2m10ldmviOc2Ev672TY23UNiZ87lj+WJ
AL93xOmacU7ZFlUbyT0+FgSY6DOjd0R3sqB1BFd+9qR7zeu24bX43O1aZ3vZ9M9rB0hmBP8MmY2i
J5/jlpvKSFR1qoNMgMAHiCat2EfJuMPxhCxbiKTvZXtsJOfLgpYneCcQxQwsxpdXSiXN+6ou28B8
xED73S9ANOsn6q7lXxfyXYxOlOnagOgVQu7cIaMNqknRIQdDZBcDYNDdW/JxGFTbGEtXSHdVhzbh
FWw421r84AwQc7FsJaioRe5Ga6w+qoqiaAM10Q5Sgo5dK/6se8Xv5fKvy/P48ySBnpsIASoJ1tDV
xbl3OFKVmIBWBVEjHkErgZfUmqTkz0jg3ATnlGYy5KU+VW1gDKOfNSVqfNuqcokpASOzciesDIfv
B8qnVO80Altjq95HWeor4RoKes0E5xBiqSeF1LHhTBATjDQ7iZ4vr8nPvYTFx1MdbLn4+w9plrgJ
i6rXMqxJOUHBBM1ZTWy6MylcLSu8pBr+ssR6pd93zSZ3pQNvo4phSNuAhomj6NVuMiM7p7c4T+yu
B9ZG3V4e5NI0giwBRAZM4BoEPOfXS6IkRq7mmEZtnnRvMhIwQuniy2UjC7lGNpW/rXDXyRDValZJ
cO/Kbh5BC+amx+ews+e9oxF3XGkIX57D38bYn5+8AUibF7Nm5W0wOdNkk3frrZ1AW/d0eUw/g6/z
IXHbiVo12PNDWBn9+CF+WruBl3br7xkDh8b5IKQBqxC1OHu0RvWEOdCsHgFegE6NTl25rpaOuVNT
3E4a0hKAs5md4c2vEiQ8YKd9FP4tLSruRDZfBnCPkEPBMccdppJaxQ0hsDKPgkvLDZEUv1aSj7Yz
7csrszye35aYy5+sv2XFyVjIbRsUuZXboQzZYik/AHf0JFTFSgS46AVoMkfwC+g3un/PbWltO6aJ
NsHXqsjNY6DxpI8ZQdnlES3vH0TW4EQHIvuHDsAADH0pzTAT11dRA1C2XHuCle9KEwzbsScb0TW4
rJ0iUl5AtOyN0fh6+QsWx8nCazRbg8KGV2QkEQVJRy62QZa+FhaGmR2jeA1evGaE27h6B111GksY
pSX48RAfMmG4pQJZOWMXnpLQakI8DR4Cxi4rcadRGFlCZ6ghHIR+hcgsiSYYQTMHjI+0hsBqSu1s
/pIHcDUrkBUbvaSnXlegHlEkN1paODKeoBV5KOd4e3mWFwLH8y/jZgBolYp0tYErB49IV6jd8L4G
0P2vcPbotbEdJKCCXePRuNZ6X/80AzNsbE0N1t41Pw8ffAZq6njjyuDB5xsaulbNzXDs0dyXWk4s
346ydMjofqK2pq8W3diVdh5lsUw1XtMARbOCJjdmQRC0qVHLjqGRZ2JPdFen74XlaW9R9Y43rg2k
p0C/wCa0snd/Xn2AIYFTB5QviLssnmTYLEeQhBhoYYyNN00/1OnH5dVciFlhgPETqCjnoU2Zjfzk
IKo7dS4yNemDthl63bbKVJSu+hSV/iPtTIts8O/WhySYneKq1JwhRZ9WxlYWgNNyL3/Lz62FBnrU
+tibAN2hfAVcTOcoNcN4DJCklogLFg5xm0y6WLrQ8Vvjm/h5AMOYDL0S9ihgrDPn4+4EKkXgshwD
Ict2Kp0ap5RwZozJiLdjvhY6Lw5NgRoQOEwU1DL53TzORWc25RgA5iLuwQSvX48gvN3JhpisRBaL
poBeM3FqQOSIB/CHRBfTXO0xsAnUVehNzbayViigpEaz4eUFW5xDJvuCxw57fLBPOfUdk/RVHMpj
kBSksSN5G6fgHZ2m0eu0afYuG1uAkTJeKWQpAQVh3RDcHKLyPiCaLqdAHAXr1or0prcLLQKzFQiF
rNmJjKlMb7GPMyeNoto3aGvUe1IZ2UfZ9XjzGUWYjRAclvqHdqAZfbr8gT+3Kr6PMbCiDZiptXEh
St114KhGS2AQAjx8oIaas84ueWUafs75t8aTCOc1GR0Od5kbc2QIlSJMQYWGrgO68Ke9Lgjxri0a
8iCqQ7WC2FsYFVYXnDjA4KCNmnslXZ6hn67JuDN//xY3Q0gQyaEeqVOg3ykf6U5/vvzzC6WJ89/n
zjJQukSQlsPvy9AUeEsPcbCzGhtNYOUjzdg/V+z9vILO7XFrodFE6cBTOwG3CamSQ9ZspOdEfxvr
zQisqKnej4Intba4K5PYQZHOHsa7Ov6s1LUe/gXk//mXcKfZXOpaVI4KumsjT+kO+rteXslIx1Xv
iV/ljphroH21upv3lRlgEf75vXhulzsBLFkVZtRupqCzXsrKrdNtM/s09FGrfo5+ZZvL5pZ8H52L
DL8qsQQE95xResjS0CafA5LKqL4XZAK2OryxSBXavVysURAv+pOCSxfRF+P45ikuSNMyiv9iDjpF
dnXylYJb/yHcvc7StutNsI4T0788wqXdpoNHBlTngFDgEXJ+ok6W1BBlEGc8C/TGT8Sk9CejXUtU
sV/hV+3UCjePVWbF4Tj0c2DWhVNL4aYoN90Vev7t8GBayUoou7RLoOEDSk483XG/c7sya7M8gQTa
HFhmRK9FvBPsrDWqnSQ0yqZRi6BPkmL3B/N4YpPbmb1UDwMOadgU+wQgoXLc0Kowt39iBSV4JMSA
ZP3Ro4ZYuzVaguqvrLZX0Bl/GYBVWjGy5PSMXNBikoU6At5zlxhTSM93IkrMcjtGV5Fk+HKo3GeG
mbsT0dSViVs6onFCA2+FF5yG/tpza0hfCkVYUjGYccXZg9m1vzDN+bWWd9XKTbYQeoLQDJlERmcI
BkWTc4yoV2e1Cc05AOxR2Y1jDomQtCkc6D9MTp6K0VPfou5oDNChqWoINBuDpa9ES4uzi9q5gugF
/+CjJdaYIhkDchcz8qb7JIXIPVG6yU2ROXHi2fz8A48xgcJlUQKscYs5pzIdjRC0akY/Nv5MJdE2
61Jw/r0V9BEYQCkwXlNeZFWjglxpQywGhTHc5Wla2Z3V3f9vNvgzxOoEg2Tw/ZQKkk36NnJ6a62W
uVAqB4YNUY6GExEZbp5f10iN3FToCCvI4O/RbdscDHOyduE4tfediMRcajbQyopA7Z+pNfCl0aTb
UhhNXgWgt6cRwfKHZoBURDXNbifo5CEq1cyJs4msdHItbR1wwKCmgXZE6BBzdyFK6VVuUVkE/jMM
3RTXU9C3IHzqkiwNLk/+silIHwLQBKJTnjdXSOQ8alJLDBqhmxw5i/vHojFVW5uABLlsaulGQtUS
5IRMVBnyG+cHwqhphGSNAl8Su+h6TpLZU+VW/BNvOrHCHQVtTSEughMbFNSd6sddWez0rFNX4ofF
aYM8NDh/8aRGpuh8LKacjX2qR1IAZgswcPbADpaznFwjJaWvbMGFZht47m9bPMF2qQKEkwimGFBk
FFABMuu8P0oQuxi2kTKL3bGfiALB8Wbua1exKjptFWKJjQ15+gYl+0zrkCLLVN0WidZEdltraH0u
1ASNCpdXeHlWDFCvigaydvzbFBoLndBKoYgGubTcS62hvUzi0NyFXWGtlFzYBPOBB7RIAeTD+wUI
aW6LABJnlK2VSkA3yo/jrH3UlXwfa0EkoQEE0TPDlrQrIdXS8EA2xe4YyMBBiOp80etYnauxgc2h
LmPQy0PqqhTi2Ad4IloxtRTpgAwc+mpYe9BZKuemJoQDvVSUUhAnYLM/tLo7hh60Z+thJSZY2pSn
htifnzy8wzBM5cQsmCPntzQmThbRlcTTwsWI6wnADeS7QCfLkxsPKntqM6+Immift80mAbuHrQ0U
wJbHyw64FGejQsuk27EXDHjH+XCmvo6tscdwRHCdO3LUu3obqz4Z6/HaVGvBaUkxHNtaRWVfM6/0
zpyeqaCUK7O60PmBdAlqAIhV4SsSn0AuM/ROQ6ZXAkxCt6MiuxpV9ObLT7UJEQRZcqq92oLgJ5Ld
ocQLf9Kvm6zzuqy/oUWxE/JoXNmaC/vl7IPM84kp68ISBpntl9jRVeLLWXEIMQvdNNgpJD+r6aiu
gYAXfAs2QQhn4DjAG4vbL+ZYQliMNLAZUVdNbsV8rVd8eVS/LXDbZMSTy2prWFDrOPQzVPSsMegG
8lj3NZIZ5K4cw2NlDSvvkKUE0tnIODebkdYts7qVgin/1NNn4RoiD3YxTw+JqG6KhNhF65YTcSyl
8tBRe50WNrFWCFgXqiSYXOhWy8A8A6PFk6Tnc46YWsAZAVSWApxKKQxOamhOPkgAa+YUycdwn+it
H0qjbueJclTGNaFh5jbcMXz2DZxbGQ1uFGvCPVgPafcuCiJefnnfd89jj0hpBtn3cUh72Z1pviac
vXisnAyfu4L1wcwlwoZvoBtBMH8henVU42PO1pLJy4fKb0v8BVzVVRIBsowzMsggIw+d92skr5On
6mG4UT/WeFMWbhlMKVixUH5SECxxu6YOCYn7pJYCvT2qSiA0vjqtZOIWbpczE9y26Xs5y6ahwumk
/8KIwDIo0/doMHGd7S4fyMuL9Hsw3EZp6aANuo6NQmcHCKGtZlK70IubbFwJyJbi+7MxcQEBYs4J
wks4CjrkZ6t0V1Nfb1RHUb9k1CmFeHAlyRES5RZCtP5obsoei0fcWp38qdefVap8aUT8vDz8xfPp
ZC3Z9JzcrhLeZhLVMNGm9BoTVwxLW4WCPXlrhJtculHi4LK9pYcw6s5IsergZUbPIWcw7xKSIEeB
uKG3a/iqApaEd/2TyrYJpFJ536zBYJdPoROLzNdOhkiLWZxGNu9NHHplBcWk2dqUEESdoo0qvBfp
cejkTVmIhd30T1q7chQv3jEn5rkDqKPVBGHTjkEuLQiumlJiN1GVeCvzurgpIX2BbAboM8EoeT5K
oxhBmJfDjG468uNOxe6fQdF1lG1ka0Cu4aw9Yxa36IlBzp0hRkRQKcPGUaEfMmW13ZmyJ0ivtIzd
dn65PLy10XFeE3VtSWYLa1gW5VvTZbljJpJk0yxLncuWFjfEybA4bxmMyRimEZZmrfWodpeaXq1s
G/1oTU5Zzg6SUSsWF0+gE4ucg1h0oMlgwKLR5xsz3E79S0PRNNf7l0fGbwQA5tBbeCIZxA1NmStV
TmgIHaTuBQ2cjlQD8mNI5UFGOojppMikcVWrsHNybzb38RTW7uVPYEM5uYx/fAE/1KgiLfqciyMe
vpDuS1MttlMdZQuDHqAd7s7C5rJBzm/+YxAgRaQpQFvJo5FVsQWSLMSQ1Qxp7NCJ6TY011REuAX8
NgI2JuAtwXkNwDV3WY1znptjnxTHUftUxkNYRKDFsiNtZSz8Lf+3HTYQdBcjC8sjdsQ+ikF8Au0s
K8pcU36xnEwqHEmzJceSN/JHXwRtTFbCcv6h8G0V9oB2BqoczRNcFCNOalmj8FEcoydB2CdHUOEm
D6LuU+Dnlc0kjXb1GRK/qjbV5Iyq26xSPTG/5L1G1YDDRFaG5cW4eEOc1TJUBAN6j/ubyrZs9pfi
W/ZLYfsy8CH78p28VM+XPWfJVVUDICJgvPGS5u8ppRuVQTIg15YhYGyzGwI6s6wsHEo2snJVRmsd
bkv2EIVAOhotbnAmzono0Gi9ECnl0Rzbx6J+VAtylWcvOd7xhgBpn6a9uzzApa2BawmadEgFI6vP
zapUamVhFXF1lGuzvx7kqdtlg7HP6knaXrb0LTLBLyCS+UxCFhkR4DfP7yYJ2kx6bZDqyNYt2ra7
aBtt690AnfKoscMNcFM7cx8d2l26xbN3W8dXUXYUXfC2HeO11nU+Avl26NOv4WZaquc0N7OkOirF
ayEkTmi+JOFVEhqbRhf8stL2kF+BAuDj5VlY3EindrkbulHNOQQtRnUcx9FXqdtT0wEFTjg+Yo2l
1DErwbWilyjzpfse/bfFTQ2htW5tOy3sJjRAobz9rX8m8bIYvZ6EeTngM1JrcBPjKqlHWxo7W9Ei
Ry1W8sTf6Xdu6SVU7wEDgcK0Ap2M86W3IqNVBb2sjgeD7dwnECK7QLT6xVbD/3/7kGyGPo282P/7
f6nzBVylg74oL7QjR3NEV3JGb4K4sWgrKwWRpRtRQYoUEnCA4bAr+Pzr0qkHGGbEXKjdbENyFUIw
5HXWxtvGmHdiIqAl4QpooN2QTt6kZdu2MlYmaGE1FGTPGAM42ph+1GRSNcupOdDm2A0Q4YH4o11P
u1i6SfA6vux/CwcM9jnOF3QjACTCNzwTNRbnAU1Hx8G8bsFOoWRXjdg6+byvR5AH/rtnFdtksIZS
KO4pDSk1bpMlxiCXEJZrjk1my5sZz2ubrulN/NzJ8GHw3ZsQrjTgYgYXFWpNEacN4s1jFr3JWe+m
WxP9t1nnZrJhk8rty/I6XKNr5gJESCXAKDCfAJhqyCNr3H1IhDS3tHaIj6hTpt7cy/lRQOOvZ/R1
epVTuXAa9Ok6ndJA3WYmK6nKH/4CBn4mTS4xlBxL8p57bJyF+lyMc3ycMqhdDaj0OalKQ8+C6tU+
GiC1m04dXQnb2Ml0tonRcssUl1lVFk1V371AJy+oBGkyM8uV+FjIolOF0uvYgJf1X7onswE4PUON
wUn5+zZUm26UDdiIYy/XPHTKGJYf+mr2Fq3lPhfm8MwU+/OT4Sipac5mqcdHuEpAlMrWp1utvxcq
9VbK7y8Pa80Wt16F3NFO0dT4mPd2VAbyS/QZ9pByXZm9pa3AxFeAxGKtkNDNOx9T34mTqeUS/CJ5
rjsdEsjXRrXJDlHqZgfaztux/Lo8Mh6HwzbCmUnuPkNDlaBQjXlFOd4DUHXIcF2RUXP1qXXMCPrV
pIWQ3ngnjpENBvxZ/aJpurn8FYvzezJu7n7pm7Y2NAHjLgy3aPx0S68MAa1wl62wX/mxAVimC0wf
aD/ik/Z9k8zlJMNjmhi9wcgUEeNuTue1RZRXzHCDmdI2z1EihmM2G0B8NmQubEsRNhK5I+4V+l3y
4r6e7dXW8x8PGLaSJ8PjztFCpoNghbAby1+xOXvzqDoDAfi6XTm9fl6435YMyIEC2IQSKzdCa0YP
RT4TckxNNfJIqQJfLI1IQ89FICUScWiav6IY86to0ZgO2ozSmeL8QQESfeXuXxozYBBI/Ku4nVAm
Pd8waR2P+VRhzKlc7jXimWaPbvDZFlbsLJ2dUMlCswWqPQi7uLntrIroTWHGRy0tm01XyM/GoFYr
B/SPux3TemqEO9ESWkiJMmkYTJ1+6YNT/CrV1IkkdF8T0AyWXeJc3hCLswfiJ1bPhYIlH9F3TaqQ
UcaoLPE2nV4towR/otPKwWUzP5+8GJgsIzoDmQmiJJG7bE0t0s0ETfrHooeY1EZqdSdJwEeE5kIg
aUDT7Qi3IDJY2YhL0ykDUWwBWIxnPe+lkUryXKtHeKm4jUefFI7xUYcOEoRDsUbuv+Qfp7Y4/xi6
OEwJhS0UU52B4q9y5fBas8A5RxSO8jROsACqRXAV13bW/bsU5/dNAFS5oajAmaP/msNNmAj25KyZ
yREdre5agn7p7D39cXZontzWWT8lQMHABcSqdkb9TQMdX968rTga2+78CX9qhbs/TUmLc71nQ0BR
6Jl4/faX6Weebm8vG1obDVusk9GIcq0JooDFiKNH8KdvKrGyTWWt6LW85L8XhDtms9DK8kmdyHFO
NZt0d1T9H1ec89pQ1QszKTBd6OZy8viukbKVPbg2BM5rlboFlnLCEDpwek+QT2zJCkBj6QyTEcrj
CsCdjrD6fCkESYoBrcVSVNB5qkDJmSemZzVvVeldXvPF44Rlz0RGNgWs2rmhXusbqCfn2OKmutMS
8mQpN41yj7sJr3vWgDKtONniNSufWGRfdOJls6xWWhnBYnwrIKuiZnYZZIfJ1QxbckB52xcr98Gi
W58Y5OZyENGoqiNldZSMxyilXgWRQX3NCM8t8X3OIIcAkBwashkY7HxYaZ03ddWI5Cjf6UC+HcTM
Vh8jT990Xnqgb9qd6mf28JC8G/sksndV4usrPsNDnf7+BFkFBz/LZ6Bb6fwTmkqgo9zo5JhN/nA3
/6KuXh2scD+Xd1qmHiflqUEW60b4FcWlbfxLpbcf1rkJaOIsGiagx45i864AlU1a0RGrK3P4otOf
XExIm+Otie5CC5Dw85FacRFreaiyLa5bNlNBccF8sla6XtrmiL6QYxUhwQ2UwLkVLWR0T1BqPQLy
sbWsZD+hRfjy9lva58C8ovULKCyWpT83ATxPBxiMiaMdvIlq4Ucv+vQ0jivpVObh/AWigSKKicJr
oHrgLpDBVIjcRiGsoCU9txFe+q3aOS0A4CBFmKfeUeI1XovFV9+pUW5oqYJtruowSqc31G2GULTr
jfasS196NPl6F+/C/unybC6NE7KvIKhFnRFZee46bsGdpoeJRY6IugQkcyNvPpq3FfX/aHCgw0R6
GoEfy1Ofr1uqhWZRNHFyNMYRT6ENin7GRGwd+XghvotHxU4IVLrW8qN8nf57k+mI/ZAp+5Y/4Y7r
omkqHVKm5Kjg1iFqA2FdCnpwDfRvkVNF19OzIN2A5mYvh3fQvpU/ILpT+fVXoj8YirbivHwH6t9f
812/Ag2qDqX681kQTCtr0ANGjpM3BupTfmd+zH53H90N9/oOVbQtJgbd+/1dDb79DxQoLi+3zNaT
92tAxlF2+ts+d5UQE9VyQYH9rLDDK83Vfo23gB7bw10L3N+btJkPlid4dLD78DpywP60y7b64+Wv
WHS6k4/grhe5AQ+zWMHP5eGx0tFopJh2PTs13cqGH6OGkIGs8rLJpUubkRjhaALVHB4B5/NeRkkK
+njIyGezstehhW50V33uVrHlR7f047Ixtog/J/m3MS6csshgxVEKY9OebJOgk7G11o7BxbeUDjgw
cGFsKvkwhEhdJxRQSDz2DNxIwVekt39FIfShVWVfptUtC0sVK72KwlcCFO7lIS5vKxQQgRdFFRp/
O5/QoozqsIFK2XFycD6md0Xi5kHyMrf2sBlu68gnN6JjvRaB8Cq8Dpa7Yp69QX5MMbh4APIEORWS
0ufmDbmT5ghdbEf9btyR1A2f0tSuXsLb0K7yl88Va4u7BnuXFRdA/8P3R8ZNmQojiAGOdTtuxeFu
uDJ/kc6WC9MWhse2djT3ca1JfHGTwFEhG4G6JYgBuBEi7Vzm4PA9du/GtntMHYCYiIMmgpWpXNwZ
J3a41x46n/KyT4bkqGlP1oxqnenm1lFV34VdX48r58/iFcfe4P8dFZvpk1BWl+G0JIe11v0LaamH
0O2O8zUKlqspVOYBPzzEYBhUeAfzknNLdG6tMBUwfwVUAMbYr9Bj4FTxlpievuufRmWTpXbx1BhX
Msqk4VoCfClMAZL6H/PcQZ9DuS4sUwzUHz8UsKRFK2fMsnv8/n3uIE8NK5w1gt+Xr9TJtpjAR35l
GA948aCj0q5WzP0/C/fbHndmJ6OJpnbAIo55o3wlibHJS7przduw0IFsRlfLdaSAjGvtsbWyinxJ
r5dGUdYpzCp+etzr3uWNvXwd/l4lnvaqyEkSNhVmsfcnL3xvfRXtNrvmSXixXHMT7ePMzkR7+hW+
Gm+qZItXkw/aPbnaXP6OtVFyu0Lu+3LuG3xGhD5NUXjr+5u6WsuJsOjxx4ZA2IySk4TsJT+VQhLj
yGRbb3aj/auxnf6PtCvbkRtXsj80ArQvr5SUe+2uKpdfBC9lLdRG7dLXz1HdmXYmi0iifRt+aMNA
hkgGg2TEiXN869i9pn50bB7SJxZmkkEJA8uZPS6wqGalumCVzE602hbmw7KypbWPxnhjzXcVOt2v
T6H4PDwzx82hpTQD6mswB9g7yQawwpnbpQ7YyaG+Vd83Ukz2+gS4Np/rv5+Fsrr3AL6OMZ+jX4Tz
Ay4Sh/b0C838ZArb/b9Env/n4ng2vHV1z6xVhj3gjPiwVp9034RE0vDb8n9fn0Vh1DqzsjrqmRWj
d+LZbabsVOzc+zkwj1L4pszC+u9nFkCGUpaJAQv99+mIu/jNdCzCOswAPqIb6MUEIGd+hDDw9XF9
6EJcWywuHAMOjmdxAu8wt9qADnsT9L9tAKgacAn04IVtjf7oOUiCV2Wr7oy3xGfbaqcekYrYWQG6
i/158y+hpJ+WlAvhy8jsMnexpJFZwI7lAHRZ9DKggGjb484CVMTHPYkvcLd1AuRTokB7HXQTSVQj
wyDZ6MLJBarK01FCWJViuIEgxYP6ROrhabcZIB69NQ/jgW2HX/k2P01P8bE8ecjktH6za0/1tvtd
fW23xRfQRIb9vg/q2/hnvZWmdtb9zq/4+UdxB5YR6WmcT/go5a7Z6GEdtD4aZEPwIvu1b26u+5ew
enpmjSeAmfW0bnO8pHGQmH4KKm9Gfpak8EuQF6BVTnJnM0Sx59wcF1sXHeVLu8DgenCHjrvp6y9t
k8Chk7vxu3GnhlBdem3C4mBttV10V+PYym5w3dEJWvi23bNLpp2yLQDbuT4NH9QzVyadLyShq7Y3
IhXfFag3yp2yBx5+b/Q+KCwaCG5/SSFGML8Yu/I7Hn0H+wh8jPOQhFANfLdr0uIZ+iX+afjqvXrK
SHSbSByVb6P52HHn08aF7HYpLKWiWCUDaKUXtv5x/LeFaP7hXUq6LnFAnqbHjeucmRmMqQePpMTY
br5C85Fk4XfZW1B0fTgfFhe1LSsGDGPdf7n53uf3Rv27kKUqP8PdkLg7t8HF7V5RMxMUR3BwRM3k
TiEDAWf8Zt7EwQTCemRvti+/r3uT8I15bpML2lDuVSyvhc3YnTd1X/tpCahZlG+7eN7V0XJQ+naX
jt3DRPs710tuBzDW1zmYvZZ5a2gsjDX3eenvFFk1QzobXMSb5j7z2hlf5j1RAODm0Nj1EIXLIWuv
+EOoBPPX8lBLdr3wDn4+H1xI68eRJeOCdVa36eOyAyTjwQyKDQs6yV1R9Lg4M8RX08HwEdlqj+GN
oXVajibxtlk4kuTh+gIL/RakSKinr5SFfDm4pa06K0VMTzRtgkaDQl3lZ7JGnY/T51NM+mPlY1bP
bhwmZHisSknoSWv2afZbm5Kd4+48vJqmebif0poktgdhrNrPyt4fjHGXaH4RzX4HiFu+FF9GxSFl
322NqNqAxxFFPnNHmRLGWRN2jnG30pRGLH/yKLhcWhnXxLqxuM8H8g4938ino+LE5wFqbQSqt+iS
k4l2hbpriAnxTz1+LkfJaojcC3JlyOkgOwhsPV8iKLoJ4inUARSuY7vKze/aZpPS0FO3On0Gh1o7
xGjYl+UfBE6Aq4MDeUzwTwFwzzl1i14TvPDa9BQD/NYM4FO2cXuuZCJlEjN8vmqOTdr2RYfEZ3dA
u1swa4nfqblki4qsAMK40tKBFQSQycvbLRYS+owmEm8t/Cfs1XdpqVbgDkBI/rGwfsGZNzPFqzqz
RSE1X8rjWFmHwp02TTO/LL26ub491yDGeZ6LfQlxA5Q6gU5cP+XMVNQsbJl1VIX1PKRDGrizZoT5
BC6KLJzsNt8OiStBFK0R/bNJy9BBAAJkosMlvdJxyPB4xfyNUwjdb9LQERKtNsm9cge8g399gMLV
ggTJ/1vjblGa006OVgGLYI5BZ3+n0Y9IdiOSDYh7lQLL6ba9oqenzlmmbQSyj0ApwDVrFdN7byXo
6jRNWZJfaBOdnGuvA1rgLc4JtaRpFSVHqU8DOX9ys+mdLVsg2y55UwkOCdTF/pjhPLGtzVqPK9RO
WaM/liNoCeLIVzplNy1ayGolXbE9yiTTCxZuABMJDE//aLznFi3XoTdrtRbAENn4c7KWracnwUjz
yqdoY7nuIMIdgAw30EqIvhBguNwB4GzRR9ZhiKm2Z74BtKzhg9aebaJ6+99Z4kalmPZstCXqMmih
0uLnJia6ccrCuTuWEktC7zgbE+eRaEvoql5D/XRt1irDNj24pR/R5zH6m1h4Zoi7bIO4rTFduhrK
1G1WHSBkERZMgoYSYSNcqAf9s0Scs49s8BS6YIkSs99Cvn5TfU+Gre2eNONbXmxLB+U0OyFxO/tt
I5nK9bc/RSsb5BxgOP0gd+Tcw8wU22IoQhjL+xI/TLIeE9nvc07hGFHbDWgnPMXpb0v9Jj1LRL8P
LgNQ0ToQvtDt1VXOAvzgto43dwVOqxpUsImxHCbdk/UpivbruRHuqtxZRV5Zdfaxh4D3ougAysx7
t/99fQOJYjlaAldwIRIQn8ph5tyNqa3R9NR4N5S+N7pMeVS0b5BABDkV6uW2ZXLjmC23hcQxJgu5
K7uZt2qsEEQHohUHBTo510cjeqniNvTHGncrSqjTRy4FAidLxpGCFgoED3MSo40m7zzo3etDWKi0
+1Jl7cPiQBkH+3q87fvSAvls0QZjOT67dMklAVHoMX8+i2cmcJemcpJxxT6lseKPpmpuaKPKdGyF
a4mEFahbAOhCUunSL5uWzd1gMwA2jclHKJQvpujsQnvePxa4nTX05dR1PSwAs/xUQUBBmSKS6iOx
IbJqmqTWzUP3LxUi1uwDuOIMVP2NDwpDzqjWJdpamsfJZYMXZqDHtq3v+171tW7tFUri3XUnEkzj
hT0u0jtuMTHGYA9+RKClg3akm5n9xXl8YYUL80mS44GiwUrt3ZjTTd7/ztOb3pa8SIVjQZRFSyUo
JgEXu3QJkFcYVAX76AnM2bscWrtoIPuXDJb/WR/wklmODpo79Kde2Lg+96KEoAeqrn9+jJv8HsA3
m5o4l9qszzZlnO5bJYnv264K5ywF7Rwtq03lVL/pQOkpsxlwZ0b8OjfGsm+nXtaq/QEs4c4qfI+z
6mw4K9Xb5eD+x46t1CxynMaxlx9Lmx3U+HtNo9c0pRsvsYldIwFvoHVzIRnUvpBxIW6+qai+dSg9
5ub4pmb2j+uTJAipeJevOtXAu4OKkltUI/a6IjcwR4oSpEtoHdnwBZmrRJaKk9nhgmkWsRpsjLhc
JXV1gKbXTl0GwhJrr1Xascmq7fVhCU6882HxL3Y1twtr7IE4gs4vYHZDFETRgbWSx4vMCregrQP9
uznBghZEje6/UuclMiQBRGzChGIiGuNWvOvFhvgfLbO6aGowbzoYhsbpMAa58dUYHv5muv5YWVfv
7BbCEiehQw4rqUMmqGCePBpKo5Tg4MKa4E258mPhLcsbaU0z6xegz5jr9iSbLMef6SSDd60O+2mT
nVnhHBo4Gbc0dWW9hBwcd/RN0MRGy32rZsSCIG4n420UO/afUXGObThthnxAiqK81R0zu36m+bc6
v1ftFihuGafw1cGBA487lQutAeXpCqHKDB1Uf5DqznOifu2rOwrSamk6ShjxLbTPrw2SaM3k5hLJ
IgepIYxtrH2ck+3bmD1fdzxz3SKflgs9drgBQ58HaI1LzxtMd6rAtYQsbhenYVY4LIjdpPJnRhUy
D2X2pS9Vi5g9zUOWMbqBPPrXyWhH4oGrm2h1Cw16G4trduw3WEZiAtEOw1/SofCxdzwfOtzfrbzt
SaeVL0ky08Apsgg8oJpL2sSIY7R3gkjLW9L5xevryB+0OLlbxlgLqgpdpzXLXVKyoQmRFAG77GRP
Jy0BZYSplk6oxaNCSrOxQdVgGJvrkyOe/j9zw01/4jK61FmcnWowGdXJECix5OkmjC5oHAO4CZ14
n6jzEHXcHmlZZLOtBy0+GfMuVwdiyW5dorQmzpc/dtaRnsUXu8+drFJhxz4UXgj6KcXyIxN35UP6
U9kblWTihJHmzBwXNKslQyXCgVMl96SX8GjJpoxzWNBUd3qk4bcrIEbNu+awvF1fdZkBbtXtoWvs
asZcxVkEopznZnT8GAIl2ct/Z4cLXGVuGHXHYCfKD12zdYEIbm9UXbLBJaPxuIjVV72qFQamK3ru
b9379Msk6ZsRhsQ/a83dGP/HUSBkwID0RBlWS0mrok92l/wYu9CTTZgw0p9Z4q6TwC4Y+lLAkpZv
0Ebag8YoJmi3VGXd1OJ9/89u4Wme9diYUTqHIegeOVNKhuQGm4dcX37haFDKsD7YraAOc7klzXbs
sfrr8jePHgBWit1jV7rEebdllBXC8azPdfyHPAd/h2mVuKzKqQTwQ93i+kuMqSBMhiMTjscBA+2a
84es+RoTzkJMDjYDJbVYdnLHwEDjX9k6pHASguY/ZkuuS0KfQ/ITWWtwS+OBcWnLY9Cvqyokhdoi
zNJwGjZA4FUFGmvDWoZxEsayM1vrBjsbF9LxY6b0sAXFWSDTEskJIPt5Lpzpy1BE5ggIc98jK9RS
0wn6OJIEAaEDnI2BC2lQHCkaR8UYyum2s96t6lCnieQuLlx/EI5AQwXPU8DLL+cpRokBr1YkhpBx
Txa0HOYaafKEVOppzCXrLzzPdIge2SaAwdAA4hYlrnulX3BtOekoloTzsNw6I1O3cVtqQTz3qY/m
tBvTnc1g7qeaTK5WS6K3aErXki0ahgH3Afvt5XChxLuSFlSY0uVXFn+Z/qJHFHpVf36fOx1sN6lL
2gBuzeIuKKlNnPIHMyR+Ier9ggIIVstAYh99ydyiGQxcLYmBimA9HnOVMR/Z6lPX3U89JGV1BrWd
FITBQLBgQWnxkPXuZrQ6Mln3TirTYxHNKG6KaL36kJ9TuRmF+pkdTQm+RYN0ToCcEPOrPL8bWtlT
WGhoJVkBZB+ExTwvVVt5ke6CQP40LPr7EpVeaKRKH6TYd+H1GL8uEn+5BlG5oYM6BooMfF03rbop
qZ0eDWcVfR7q/lTPd6W6Txbdb9uvFVoZl0KyDUWhETMI4l/ocCFCcrNoTT2dmnbCS5LGm2LXQJ4w
yfw51qGqHJNIRn8gul6cm+PcNCm6Sm80Dfm11NlrXvElrwuADDRGGjXd/8Vs/hkaj8iARAwYAQYM
za1e0K5PkrEhpbeQ6dHQH4xkCVRZ/4EIUAvyETyOUP0CNQ3vk2XH0mxJ0Z5ZThtLo8cKbEn5owvB
PteDhF8WJEc7vWPpKLkciE4FB+2uFpiGrZUl4DK6lJpuD7aJxEbC0vg38vEQdh4r7S9i2LkV7gqi
Zt6C0w2js4ZsVxt44mSbpas315dN5CLnVrhrW5F7s9rnsOLo8ze9JbjEHUBL5qemDOYi2tjoxgHx
Fe4fSPNxZ2kL50hMFc/lCOmCHRgnf6BRWfXTZPqLGgD4rfBsQ38nLja8rt/E3GKI1jeCvbjg1Fxo
EuQtkwn9CL3gjxUeCaDPEAszTCRsFOPdxJsctDASPxOmRIE8AXEJ8C4uOIQuHa0r0fxodKhMWSz0
gPbvNtWzqtyymEBzzuve+2k//0I3vDV/zeLSzxe/qPZ6e3/dRUR3Bxc9keg1RcssULqXX2EsSt85
rEYTMN2nY7xJqj1Lbwd73hiJrD1X5I6rEAaEoQzgU/ilU5ym6eoGiI4hKrZD678Veeyn0E68PiRR
HD4zw69dorlF7agrruK5p8QeiftLfYuyOypr8hGdMeeGuE08DYbFhh6nGf3dvMEUncjjooR2FMja
C0TbC2VmRCVbRWXgo5Hk7CbsglUeVyHE+rvmCQRy/x724p3/OldDaYAxyCMLv14A47KoJ+hY0Ab1
GuutiXbX10Y0EJD3WUi747KKpt9LdyuUAixra4d2OTWPNrMek6rbWcr7X1hBpQEtc5Zlgm/z0sqc
4Fc7EACdii4DdSoxxydnHiRuJqyxoOYLtBVokkFlyp33/UjVdsoBrpmakKFoYbA+sLwvFJzJRQlV
nXnnFVs72YLlhJTGQVGdzfVhivaT59o2/hhAIPCcE1RtMn2YMZlOk/VoEvc2NbBZAS3KhsRKnPzr
9A/SruhG/+jhR1cbN6tLr0RF7eEp003MHzoQPbJxtyZOrFpy3fg8MFjCwQWndHVIaa1edObuS+85
MWvQdoUHYAqGGdDMqGkTQtUCqbPt9Un87JGXtjiPXFqtb+sMtooXOycLllGXWBCPBtfrtf0cHKlc
oC9cpS5bC88zOgLtmWlGtiuroiWDnXrEdaj7X9rjtvMConSrHXrgQhR0uHi/jfI3dpiU8UQ8cUiO
g4wKz0GHc/+uYXE1mDNe50r9HdjV+7LNb5U4l/EnCTA2H8LY+GzAM1GnW4+wM2+ISrdwyxjj0fKS
6HHiO4VKbLxNWJzhGt8R28t2eYvWkvZ7X++72gmvu4hoAdG19s8HcCNVCn20lwUPwsx71qwbqtwY
4SiD6gkuvBgmXkWo/6KnGJIIl8NUy9ZUWjyqT3kadk1NUAJNxiyIWYHIghYgM/EHqyQmCy0Z9la0
lGem+TsvVJwgNb32kpXoxcu3AG9osmSL4L2LsraOW9tK2gt9FG4XQDGvUOupwyT2Smg1O/etRh88
Kh0gBgmS+ec0B8wafPB2G1jRnoJsDHIehf56fS0FqP7L7+B2h53XI2tafAd9eW99+9AE1ulH9JZs
6hfvwDbKwb4vnpwvcSCxu0bHywfppV3uvc/YrM1WCSeC+HcZlqa/4jzqVeJUP6hdiJ6zUpbnFORq
YBP5IJBerKSwKmdT9YpqjCCScIrLDl34pt9Cp3mi4YqFs6NDPzBi9KdkkTyEBf0Jl3ZXfzvbsXbT
QfxCwxxXRKnI3WBvk8C8Z89AY+K21z0yl9gxSSgZX+cfknle/ejTPINKEvkwGwwtfN9LnVIwcSiI
tqZiEbX56fVJmCTTVvemTZ9UN1lX3ucQBNIGDDz/ZpWz7Fq4xqNPXwBNS1zuV2wvTzXS1EPEskRF
/mgeb9UG7V9e+wN3rFfWKjftYL5JRiz0LCRjAUOESCi0Ty9nu18Ktnh0AT2AWgVAuh9SZYRYQ+0+
Ws9u5rfqazPtLXC6EqpKZlsUGeFb9sqDgHOAZ8NpHIaidq+jhHkHXy7vjDLMJUUO4WyemeB8ycE9
JoocDdE/CdyCkrIB/5RNlLT3mQws+PnVB789s8XdBQp7MeLZMZHc7t2fnWcSiFI8Xl+tdTE+OQck
rwwgTrBefK5+LpsByS44B2RCidEpIYpP1QBeNe09VW5cpSeV7GQRRXcDK2RDwg3kSHzG1rCXWU0W
G7cpC9vf/gaOJ03vJfFNuExnRtZ/P9vyWVPVYNZ38GAuvCrMPDsOB08lS7uKSDtdQhpWJBKbQu9D
p8gHLwaSbty53GQuzo/Cyk6T/lKqCXHpizN9qwBCvL5morGBoBlPLAjNrGwOl2NLQRxX6w022ISR
BMBNDqc5sobAXIbU10f6C2wPmsSmMHavhWnwoK13j0934CgZ5sLDmTzaR/Y6zfc2dH2aNPaN0vOn
/OCyh8KR7DXRhJrAAIJUH24C77wcKC2zYTBcbOcEdEyKH2VIQSv3ELSTHBDCCT2zwznLQu3Jym3Y
Gabmh1o9tTTZeq8gr9zMSuSR66tnCnYcSHaBtlzTwbiAXA6KLXVFlS6lJ+dVA72CjDd8dTJ+Q5//
POccRq3rUzkW9MSWb2MckRoM+LXy1CsHvUv8eXq/PhrRZj43xy1RjdsTwK8l2slGi1TjgwuqNinJ
pyhInRvh1qf1uoTlzQoMHDzwVN1HYx5o04M1BZ4b0hiQLymQfk2rXptGbi+XSjdNDRR3T3G1LZtd
Fr+AVJcMyDErzStEFDXra7aYD9cnU+jvZ67BnZw1qC2nosspEh/g49Ie0ZFDNO1uQS7nuiHhjQiJ
G8cxIW2KpzqXVe5bnUbdAnWoVN02NnjHupzEowfxkT65m5V0m1p2OI0QFaf7QY02WrGE1ZMFqrBF
rY5q1Et2oMiNQAkJgae1wQq13MtNMWl5ZylWQ0+zeuOYz3giStsHRJP7kVJEKQ2KnvyQIVBlplNu
0RNyEkQbfq9M13FrE12Tza7IXVFKQwIMajZ4W3A7XNVLT2GLTU8VKByTfTxox66Mj/na910ejIV+
GRoJIFgUVFAfQG4CCVzQXXOviMExZrU1THpqjIlkeJNKAWgCDP5Kf7teFQBCQzjmAkvTeNGYMhQF
3fgO3fZ+ptysXaJjMBbflqNWo7vKQGkCL1I1bMdNb//r8jjs497woQ6wNv1dughLlKku1kch7d1y
k9TKc+lF/z6xeWmE24FmAt008OPhVRiVG6OhpHEmX87/KnL3s7F8HLZnt5O4ZV7nGngI5a2+j6cH
5CZ3cj8UWgHIciUkR0cLf7era290V8TPKVvQqFFqAOCyUvuueL2M3kl06CCVhGZZkCSvjXaXa1N7
PQqfLm4+tZL7Y+5tIQMLrT3QDhNEoW3fxioEApK761FMuKPBtA4aT7ijpXJW49RCiUpdrwfNflac
I0PzR4/lYn81vFW8AXSUKhiD9MvhGViuplyHB9D9LjOcHTi0rAyPm9TYFNUMPQLZdUu4dGcWuf2s
om02qSzckRmd9wbb9jMkWyzJ9Uq4ag4eGGg2h+gGz9JhNcyIugH+Qe2v6J1pN1a018YXVuPwaSR1
HWGAWitLBjLULsLi5RR2SQ5lcNdDSscZu/u40JW7qmB9eN0jhCNyAZ3HsxPOyKeEISvvAKWFu1WP
LONa/4C87m3fgkPnuh3h8pzZ4RxCbR2azi6a6PXwTSWSs1Do1mgiWWlIcUzxMLrBivuKJS7y2jq6
LPXF7ybIjiv3VSG5bhiigwpcv5AKh/DDyohzuSgqdu0CnXaE9HZ03zqFWsEcTZ4P7ExyiNZm1WyJ
kTaIl1PGMt0HsUZCTLO3j/WghMi924GaF+aOTdpzomgQQSr1fFN7Wb7XZgO98lG9BG2Tta9pN1kb
8FSoxE2RIa2W/HEompE4tEcqJtHruyHDd8RTr0GwpE53Uz6mfmUDcqdW9hwC/UO3Q1Ukxxi/TIwM
4CgoHsnE3teIwd/6Vu0oPLtBkYd70eWEgOSZuZW10NOk0Ke5M5+QyrAfcmrkAavj5C1RGkuy2sJz
FQhnwDTwuIJ0EXfkNLFd26kx4V4ykwYqqcT0vVfti/NK39WfxS/NCbLGB4LuugeLR/qPVb4omRYa
VY0MVuug8trD5LzFzbtixPvRer5uSbTzQfLuoaUSRRQQKlzOKbXQ791WmFOTAXDYqPRLEzHZJIqu
6ygbf1ABgBiCvz8ix9VovTJTNETpu6l7pV5zrwKe5E1b5u2KciRqzkiffrk+NkHNDefamV1u8VL8
qjJ4uHcllVKTUaXPi5ayu9qK1GMxxeVDXMYZ2l7GORhdS9lHuva1jDUjmOai3gMykEjWVfhOP/si
ntfOBQqOKWgPg4YSqU/Oj1jb6D+H7yrpq8BtJdZEoQr1N+huogaMNzo3fKVtta5PYCzO0LLX7PMC
zb8FhNRl3fViQ0D8IAmAUgRfs0oTc6Yeou4JUjsqqg9a1xHnu0z7WbgpgFkE3QfkryAHeemq7dyC
/bNBHHLIDxDK+Yd8K/EX4WY4s8AdHHPf9EMJYBaqewY0aB66HVhMdkb4KyFzoAQu+IP+S4tcjM8t
h2bDOIBE2fnZhEjy5Wb/ppTdTkt2gE4jdTm7N9ZQEQP6AE5OhlKm/CM6lFck6P/P6jonZ5fdPO6t
eVpnFeQVAehU93SbfklkHvKRVv4Uu8/MrGf2mZlZYUWUtTAzIYoSC8qL0L7apiT+hhQ/2bQnNGyl
wSvygCHKAAHbx3dD+Py+hDKon2i8SLqhII0LDdo2uPEOxgDCEj3CqcoWPwNrTgM28Zq9zGZYtDZe
ZpVkF4puI7gCI0kGJni8Orm7FdKEqakVWY42ZChieGr6Cw2WtwWVpcmEdizcE4DtRns8fzrODWAE
AJjATvsw1QfT3YNe9bq7CkystMKYNXtNB/BZRqdd8pxVI/QxQ+s1PyYyxl3BDtdwg7egaIumeJxG
l06Ckldfp9WUr3kPE6iBHRugEenr0b9fkgs73JK05uCUtjfkp6L+DYw16BCkaHRBSAScBD3xGAg6
gXnB3Dil1FXsOT/VuQMN9Zu1bbVV36UIa+GS2N4Kbka12+ab3JPYU9S8t/PTqG2t9mbMQgBx/mLV
z0xwcTd2c3dqMpgAcqUtDzABDvzrJkRV+xXjBViMvtJH8U0WyPF2St4DgxNtrWO0yTY4rknnz7tf
z7L8j+hWcGGLi/JIow9G0sJWlj0748EYwQoOkKhnVERNgtIOQF3dVOGYPxr5T1kKwxA6xtlIuYif
xn2psHWkSkK8n25O5mN8O5zU52WDFK2fH39ouy6Yjl2Ybvqgf8r8fMeC6rnfQvP4OG/MXROikJCu
xK1PYJqTRmrBZe1iergAWdpNbRTr9LxogRpOZNnrsOb4Nmn8KHit7lXQvLx4JAmv+4DQk88mhtv8
EN1Zshr3s1M+RtvGCkdV37rL5roRYYQ5M8Lt/KmHfrVdw4hVf8H1ulAe1elV82dP4tAfaCruvLuY
xfVDzs67KXUr01pHowU9Ybf9Qdu4e9s38H6o/MTP9tqO3tabJXCOdsB87fZbe2j2CRj5tkYA6vRA
DcwNKNz8/gnaX/omf9CgTZvsZmJj5g1Cg3Qj58Rc15b/6rXUuKaecT7yWcTai2amr0BW6Ig3u3kJ
rs++CLUCKB8OXaQZLVAAc1svidTeyRWIKdRo6DfIUmwiis7j7qXNw5iROieOXdwVjuTcEu25c7Pc
ntNtpc2tFMNyMmfTTWh2oZN+0uz+uz0kMsVSwQUDY4Sa9pq9XwndL1fehhvHhoUxUt3eZ+0WWTat
jDf5zrM2rSO5sor8GW9TJPVww4BYBBebzTSKrHrtS22bxs/U8ojcdthWD6k6gcf632ek1n6Ff4xx
q1fkUG6IBsC2jWS+tZz2Ju7fbGcI0oYRVaOb0ZSJiQkXzoNuFbpu4ZEuFxPcGDm/ukTTVdYC2jfX
DKTLNvqVysbUSIbekN11BxXbQ0LWglgFAP3crvUyUJF5A9qVYm3/bZ9luK9Ntew1vHobv8mQwkAx
BXVaJJK4GKSmU6y3a0dSrb2odb0ZkLbR0yedfU3M/djvYz0hOVp/HfrOzF3RvF4foyjOnpvnxjiX
6bzkUQ0NhcgGbLdC9ipanmLWPF63s74uPw8TFfA17YxsD7fpanAfxUDWovXLeDNV62hk3a4pnnT3
O9Pu86wIh05GMyEe2h+T3NaLgRYGAASoKfRLtAEo1t7NDhi/wmaSsYm2HUoR/4yN88vYKJRFK7CE
c9ZsO9sL6nl46Nw68Q2bEQUaA9fnUhSXz+1xLrOkSoSmsNUvwWSUmo+9++u6AdnMcU6hjr2nRauB
+ovVJ35dPZmWJAjL/GGNm2cnIsvQojEw+F3ZQ54sBx1sj1NOvQfxnkFz6Cr9NoDxuj4s4TppaDHB
VlahFsqt04zspqIbACHX9xNuMbFPxx01SFd/v25HOH1IECIdjJfRJxbDiKk0WlYIW9Y6P+ZooH6k
RTfTJKPsFPqBgffESuK29iRfzqHFcsstuxWuNj3b/U6xnv5iHKCXUE0XmguQ3b78/TTpK6TEgDca
QTVVWECuAFeqDjLaAVGBG51Rf+ysvnLmC5E6U8UeUdtQNJiKNgUF0ySa938jDbcdHR2wGWb6eeO+
obuqI2V7b1GguvXpVGAxY3THXh+3KO7rCMbIKusr6pobt6FMbKbjWiFDrtDaI52/UOLKhIDEVnD7
hIAZaPh4HSAFmsKKtWDUQAa39Y8OT0JzvDep5O4pdEZQy/2/GS5YFLE9dqBVQuEIjIkQOKYT+oFy
GW5xnZKz8I7Hv4dRIK5/tMXj/y+X0Gx0Dc7YaU9mU5Dkacy2ameS2ARNSMoCreglW5kbFW+Pz5xG
k5nRzmq1p8netw6YhaOSLKqkt0VmhLtOAdiRRnOKQemjF/amT4EoidTn687GP3Y/DUW/nDpdgbbD
2MCK+tB+h67X9jH61ex+ZrcMcUNyUnE+t9pCDx2ST8D0Qh6Q78AvRs8AOZ+qPVVNY528KNIeo8pS
fyR40gfAlFiSSqLYHnAVa3u5Z/BJWjMzXMCBYG9wtrN1nCqNKHoJpJazk8wi9079v5H9scTN4uip
VTPiGH6Kq9DO98zDtbC8yQKTvbX5Ha5u46hLfJA7wv5jEpe2FSyMv/CFdBOVuqkyZu2pLpdxrzY1
6mRNWW48gG3DrleXRytr8pkUpjnt4sk09pIxr/7HbToUUXToJaCXEZ1Eq/+exU20M2TdWgJ/Kl6y
X6wl0xfrdvxaQIKguy0nyWgFm+HCGBdHlCHv7ArWntq0PhZqE+Yd9ee5CyWDktnh7h6F51S1UcHO
ONiBlcR3PXPBbbQcGLThOs2nPdSwIIZA7Ly8q0dv71J6UBO6pbEeaPOwvf49wkU+m2PuLECbPXiN
RgvDjpcvsXnQquUmpcyfNeOY5kDFl2qoZK1kFoT75swqF06h+FdCqx1Wx7zfdHa8iaI0oKW+6YZZ
Ykoy3zy8ZVKqzHNGOFEHHpjRXL467e1iOrJEEp9n+89u+TOkj2TAmbMOEGoDHAVDUovfhfN1aPJD
r7lk0aowrXTCcmWX4MhQ7WVTKSZBZ4JvU5kml2Q1P2Lx2UdYbTVU8QDnUpDqT0frgFzmrZnZR6sb
Aov1+zwHMb4hm2NRjMfmWWncQKSGisK6CGd2Y0ZNxUkVhIq3qUNBjAxk8Q/Dtnyo0chAhrfrTstn
Vv5vsv/Y4zYry8BBiswqFjVxdzWEbOvUCKti8KcarU4mkkcoJxVgkpvADN166UZiX+hUIMJw1n4/
gCS5aOx51OrY4GpPZQ/cwJzdjHMGyNlwu6CoMnjj1pqRy5rtY7sA4ofyfQZl2nRnKwvpDQnySLjm
Z9/CvTybSesm8AFqT0a+GVX0NID+LHDmEKXeBXlT+jdHHnjfMLtAzSNBcrnU4NZlOfrktad5egPn
9rhsNCg2yYTuP1qePsX+MzPcqNDT25ajU+lPZQ6tA2DGwNZYN8DKm2oGJaO+Ruunn42tR9o2i/zC
Asar7eoxNNzKC1p3oQe9naJt0itTOOjzW+pM7OhAs+QAISczXHRAPxxaLQF6f4bbuKiz/XUn4V4v
Hz4KSkPkxFTIL2l8PXqMPdzmzVh/ohG765rqKe5dWaO8yA9RhwZB9Fp4gVDw5WKkbtYP6P/ALNnz
vEuN2Nm7rYaW/Aj6l9eHIwxweMbglgPZS1RQuZOiGmcTefJaf3Ko8Y1m9sbOt6N+qxtgUITWSqr/
L2nXtRu5kiy/iAC9eS3admqxRdkXYqSR6L3n19+gdoHtru7bxNmFBoMzZ4BJlsvKyoyMMFL2T1hF
epo0pjQip5oXmnn/I6gXLp5pwNGAGgXPW/zC8bscrzKWsx8pTeOhrxYvtVRHStDwhZ9SDoyAP903
dhXzQ2IBnbaIgPBWlwAsuDTGRMwkckzfeH1SPjEV70YjNK3LtiMlO2+YucS+Zwd25UKmmwGXMcKp
LEwAS0oVPbGXZgOwRc+ZMDZeM0+W2vZ2me7rxMVBY5rZaqe3GmU21gtas+d6e2g2M2S9pNa4P3ha
x+r3M1D+BL8InlYcEI2Xn5E0oLeeVK3x5uh5PuaCDvhT2ttKR3w0jZuTHTCmkgPcViz9VLtItjLO
7NyyNENp207QYiXVPuTsSCCog/sF2LiNbtxxKemYY/O0lvugS+7/+l5eAJ8gulAQM1J+KVQqoUkq
v/HKjfKZfUdmr1dQ/5sd32h37GNtCriPGqe2Wmtwuj0kuJ6GXWvMR/ZhcuKVfcpdOeVFnuPsayj3
xRRiwqgRZo+3OxM5ar0zA8LoiNdxMfrk63syYvITGCvPhBvngwdfLxhAQEAFJdfl78/u4aybq0DL
2dbjImOUC73jXxc5ba6Ax4TvvL9Frj0CRCagcozUBmhosWmpLVI10+C3LXZq3JeOktdenrxrdWkn
YQsdqGBfJJwxcxAzkIeflvnu1NchXQOnXocey0eIC3gMGXP8UKc09lu+Z0q58RJodxRyDYRq7Aau
VBixyOtTaxRMQCqtN/1qWLr8uLeVWbjhJpALA0kJsAKgXlWpOfejPGLVPGo9MX71IZY7FN9xwG+E
LCedwhKlPJZJuBlfmnozlIcyDZw6bPVGMKTgLeLAJMqLKxEBDeNbzoLAIestIi+CzjaFuhaYgZe6
KhNaT2jAdibsi1pnAntENDrGpNAkY+x+otGW48eKHQkoQcxE4FeSC8u8X1zg+Ab0SyHvD4I//EZ9
gzzkde7jfvKCokL1QgNSUh34NQzFdSS4mJHQlbVoIwnKlVBCHU5gFu47Dy3gTaBniZmoL5HwoFRW
Onh+YaDvs+v+rqz54kwuB7eIMC1YdtAXwjlSa95rAIiycSg9qbODst70MI26OIIiVdppE0FEgLrl
ODrz6mvm+swB/ADyBxXPceTUgAu7POEM+JF5peLVJ4NxrM1nZKJjmXC6Lu9WXMn1BUBZog5Wykut
xNWwNNnlvt7kxki+c6IaM4q6og7NA93iIDPXOj0Ktb0Z2aohQ3COMyMj3GYWuwus+XGt3fC3Rfli
5qmvWiKiMw9XSEInSfADT50+6aMR/1W3+SaHtiPkHoiw45zUSo1C/wbMCvgNAx0hqC3LFmPzlmLz
ZILoY2KVdrrSEHLl76nPoh4kcyqwzdJl9zToIAjWFTMnJYBda4pcdIc+5Lgul5/aeBxY4ooi/rVT
vEDFHYPODS8gX69/auKTZu8Tlqzs9l9W9Ks5R6YfyWLgHYHxuZxzjWWGTMol9Wm2Bsy54EjO7EQ6
t40fJiMzUIrVF9VBY4t5te+ftGU8lOlFkAExCDA/YFakTOd81fJj1GtPYeGp/KGCXmBcv0flIUWF
9L6pG0uIFC8aPHncnUva63KUg9DLYR2jPTGaSFHpAJwHaMgqEbcgH2Owa5KBy5dTIzs3RytpzFw4
YytXzJOCAmgVf2bNP566pXoNHQ0Qjwl4qFFTJ1WjwNWA+3lCWxJBaohaWmAG0BFA6Fyw1jR3vVAL
qho0rosaEzLl1AEQmaCJkQCBNcCIfQFEXe/8q9jspjXR3JuGfoXwcMqxM5a/P3MAqTj1Rd4Kkcer
FSAVZuaVyJ9VThWt3KLX+wFzBpQ4iGlYDe6WusA65D4lhYliT3lKZcBQxNQs/JZUjJ4WJGJ5E0w/
93fg9aMXvQ/yQuzDAcQsXS0ZMn1FGSdB7LXQPO8On+J20n8YEh8zHS2RdgL9ynfWaO0SP6G5VrCh
4dpwLjAPhkb0xYCOF47mcmpVsWXbUUhjT36u9NmAYKfTWHr3ujLKq0crZYa6wgauius4zGIvAy5W
Ajp2MisS6p8z4Te1GdgiCR86owZANgWC6P251ANj7R7hl/14efwux0qdjhQBi9JE+IjyLXAYAsEg
vScdXPcMQVjRGM3HGRrB4Fcnpa0SOFd0WR1Zkq8s+a3dfD7l1HUmxxkXyCymXCETdxQUXYR0a7lL
6qf7k34VpGLOF+0UZMsVRGO0M2jESZbzpI09CYlBNQ8h+SyyPFE4d9hAffi+sd+3IT2559aoUVVd
F4FcpYm95k9ipnpvaQTbSVdNXud1xQIYgnRWaXJkNGbj8wTguS0D4h7ZxR5Ck4CDtaR5l0m3YUlt
Q+PS7vSfmsQOY8Q6pOqN0WgNZqOurAUNVvzd/8rC88eigw93HfXZYRz3dcKLsddbgtHvNjMJHIV0
7gyRah5A7Ulnt61Rbio7tgL31FmDJZNiw1pCirv3T2bk23EkT5HBPK7pI99cP9xO8A6KCKAtdTTH
ocVtES2f1mmAAjltNxttxTky4oxYIBl7ur+Et44HeldkFsS36MUSKXu8mmgZ01cJOvHkTT6neuFv
ZEbZM2uJvusAHjvz3BLlDequwqNuhCV2IoIVVFbVWb6ySytbNBjkFt7YYvO/jY06+mGtlQKTlxhb
B0Wd8LEbH/poJO0Kfowu+2M7oRdluXxBw4yqJK2hG2VJzoFeIfZ4xai7XZZ6AYLReYMeFSIAht+J
iEfnXc84g508ceAC+W7WfPr1OuIboKmyMO4gjqIhjuw8hBLHRIknT06tHP1o51cHnvu8P6M3hwoR
mt9GFaA1NCp2GvkRL282SbzR0o7Ce2VmP+VjbPCbxFRsAKFMyJEUpFpJRa+YvUpADGhhC6CJkHjt
vrNFt3Abo7M0c952FmuVW8WA5znyK4O9dtkIEHEKlzwd8rs01j1NgyFN+DHxQsbyD+JDkziTjxQD
t4LSoNWRl/2DyAOnT5ZBGnvVMs1GePeWAZt6875x3xRSEQT6EEOxwC1MTvbjfv9qfz9+f/tvwzE5
MiXp17ivbwwVuWWIACB/DcKm357Ns1grg4w9CLSq3PM/cov5w5lQ1DZWts51mIX6LhpxAe8RQE9A
h91TyVV+X4+5N23Fl+4jPAYfwFfYksOcpr+tOTz5r3Csh4QlRWnEa2d08S6XNxWsL/xMaBgDoTGd
QK8Hoc2qUMi90hj3qArsAhsAaSi74KZPD2uAy9/c7T1zlFvlJsgpJZIMc5vMydwRatY6u9Ee6p28
gRqmIxjVs/TQWJCpsFs7esqfNc83Wad7VWKiPjDv6fPqAqxNAeWAWS2KmVJbvgkA+NKS9coOLQDS
Dd4oLP9hTeT05nqfzTjlfcuyj+qoUHKPYVoyq66QHqTpKHa6Vj8Lgw7y6vsb7DravFxh6lIvmV4Z
wYOae6z/wPepIVS7SPyHlMjLUUWHN7r+JRQXkQ2l1jWSg0lQajb0GnD2cK/lWprrxiBAmoCwDZKm
eAQL1CD6XAOdJM+FnqT8HdtHJrcjfw1ydOOwI+pHNRP8DIgTacrWUcq0UZSL2DsKhmieeNKsPKiu
05J4W5xboG4JpCVzxi9hgQtO6HsiavzIpQd2sgvpr8pbhScGO3Ev/dEg0oQa7v19cCN1cm796rJA
RSrj+QnWxY+g0oeX5Fuy5l36ORjBgQjOFJviJio35bNA5DU56xvXMGaVBx0XNgkgZFSmXMxzoRPq
Ck+ejAx47Di1K69B1JaDc+5bEGIgFw8joMiUID5CneNmHqJGLoLCCyaGJNKDiozoyhTSZ5c2QZ3d
vPOVNshgIt8PP8wXhvNSvfB/sm34FOGtJG0Tn8w/6UP2OHjsSj7yKtH/L+Po98NMYox0hqGvh7pQ
pxjGPWFXvoZ6+CTvU5N5xGEIydrNQJ842tpyWs6uvqQYq3JcrIEewBjbfRoirdG/3J9QOqpfjCD2
5aCBhXzTFUQSDFJz1YlsAderylb1nGT6OKNFao3E+uplTxta9ufZaKqhzbKymgtPIP6kB7viOd1x
2/JBddauuFVT1MTJM1uqPIiZPGbnH8pNegzsYB+eYrJGfnhrhc4nb5nc8zFpCdyuDEOKhBe7/7dC
/0li31+gm5sOpR0RVWAEQBB1uTTCyYyQ+BxXeMNWBFUm6T/LV+0ZlLrPyqMUk2ylaHL1GsJCIdkJ
wTskIpG4E6mFqnHTlEtI4glHPiXDqXHVIyLNnfATHdec0o3dd2GLWqkW9PZByKSVl+yibUt8p7K6
1zWCxeUfobzShRFqlUJZHcHzDyPhJn0UHPbI79e23M1xAB0IKUy8JVH0ulyjCAB0Pimrypu/hj/C
Q/gp1IR/9f/c3wq/TZnUSHDFo6gLPTz0BNMFcV5KUsDUi8pL30J93J1syxp3BJHig09eddeJSefc
N3lj7mBR5Vh4u6WeS936YDhMuoBtKi87BRXhj62NbbdCXH7jFC0qGHjJYLMtfXCXkxfkTFIVDFN7
LHeIU42wAKYHwcrFccsIynNATwO9wUIf8tIIKEsyri/Dxou4TQx0GCgNVQAJ7s/W9f2H59KSvUcx
EC8mGs0vpVpdlVUObIhSouCYQsuj6NLU/N+sUENhOwY98+CjRr3xieELUozTyjiuACCYJgxEgw9A
6QMPIuoilwo1ihsfJjpuO4t/WEazZF6XZaSjHsuJTFar94WuBVtGAIfWJs9XtsTNiRShQoC9h2cR
XXPhEjmRhCBrvLGHoDmkNzO9qydubZi3zQBTD2gxaqk0zkUKO3+aAsBranTeSqD01otZz3sdWiyA
SPJvbPLRzx/omoHCJbfGdEMHZMscA2WzOHa0YANIeLkjZyYDtM8HPqOcakdiX305Nif+BYrQK8O8
3vqXhqiQiQOEDfB3pfHAuqdn6OPrS3R32Pc35VVVlB7O8hVndyEjcYUcFgBBSAR0IVZzGD+D7xwU
3pvcAUoJNcHIKG1HGcho1YbLk21IOiIZS/Y9QKL9qcMf73/TreWFthSoWBZq/6tCdTgXUpaBic9r
lCg8cRqrGfMcNisu8qpk8jtyIPpxiYBtUKO9sjJPc6iqTItigrrldtnJsFg9t7idgswTMKipI+9Q
8+UNXdusXNa/ALDLGwFre2ab8p1d1bOAw8I2ODxeDyhG66VRb+Rtf2wsZIStYvOnsDLjhQWXSmo+
/b0/wb/NDPfM85eLnvalwHVB0HmAYFqqXR4lpIhYu9z4KUGO3ZLs0VH0wUIR48Tvx4d8u1b1vsII
0LNPH6MhGwdWwAwEql60n8rr2Gx95a0NLeU1FnUuxCOvsZKKNJydM7OdtVA1M9j87ySAmrXYg0xU
VgqIgjFG0cTgIdBlxsg0/N/51AV2MX5L0CYZQIZfOBpr3Z/AG6EqUgOAbONSAoMx6p6XEygNsRxG
HbAjQalH5b4JTJnZMU7zmh+0/dplfus84OYDHRTSXYvvuTRWdhxbVwzbeWz3pxcTwg2RcX88t3wa
whIULoC7QWseFTtGcSQqY5x0HnpC0+3YFvkGTIG1znaaRgCBr1bs3QhWAf0C/gboL/TacDTkrpkS
tLenWYfni0QO8ZN0cJ4Aafu5P6zfWgO9z8/N0JtMSZWciWFmstFeu5WepC9uZ1kHzpAfa8ff29IH
sQk59eS00cz4j8lsXJcl4YfbAe/xVOoT+VkZurCcrXvftKz2mcNl62aWtA7fJE8kUXexAmjZiQ0t
DVUMVBORSXSzZ1S1Sm+WrO4N8gWgNwIiWzEqZwLLXGO2z0K8435abtPwn5rBS6Te+5MRruW/riqd
yxk9nz7qbqizps3bJu08Ptk1/UEoddAq/ARWrmuGPpBhhz9BToPEZmzWts6fDDflVo7aL5rh3nxR
e5Mfe5bh/aLzhsyeEhvA9IL9BF4rqHXNYTS3kbZa5mbDsSpnIgy7tNxE7Gcpp3qqENRLskwXmLdZ
1ZODUhuabEzaqQfePTFFPJjF7cBb2QDG159yUw9gICAcY9fJsUjMUdWhWs91D2H5MPqPcQNK6Aaq
gyD4GEgKpZnvJLO7vVqas2wJm+grDqKdGgDTTIJxlYrnOoPCK6AVxi8U1ZYi++W+abSmB91813hv
H8dPgGYY0m6gZ/nIkE+oFKP0vJSfkd1nQEUSgKJq+Sl0/Df+JwNQ0cPD1tyyZPsndZ4FE5yIuNqf
IOIA0NWElPW/fgYn13EG7h/DW6cd0iTo+BURloKVkPKWXV1n2ahMCAuVTcqyX5HcHcTX+I/COLJm
5XXrqd1LHNdrW+f6pKEswC8dzeDQwHvocsaEIkp9ZO1ab5D6mTRz9SHG2hsbBwctmtmVc33rSgAJ
KVjlUTpCOpcuAQtxHeWdvOB2hXSXTV4jNUbJioaCzLT8FgvHrCdNtZabvBVJXJiljkclVGzNL3Bh
7QiumfJRrEj6lGyDZ9kYgFsTTE7nCbNhDQ5pNmbTgJOmcsJ/WgyBp0A5Z0kwL/iaK3mQQYlKkQH3
pcez24hoqsXHgdE+T08guRsFABRMPBCPYrkSvS6+kvINqKbxEL8Bfghir9QKZ1OciTWLOIaRDgUf
kIZfwwxdoSZ/R3ZmgppfJqyQkxr91qs4u8RSgqWk50O7D6yE2ZZ6USL8HT57Oxhe7p+aG1kDzOmZ
ZSo5IZcxr2UhBodHjFVvQEeNk/zdk68v4BuwnJxe45IKDA0/aziMq/ooPWwq5uDFIJ+7MAQ49iBu
e/RxwqcE2xA+BXh4/g29WaCktKY1Ps8rwCBtl3okD4pfByqD6W7MGlCNUJd1DpDBZC8BBS9keJD4
pLByNzE0AF/4lcLpVZ2BMk+/CbTMD/oCdMJIQZZ75kF50E7jq/KgHEa7+9Qew8Na2u7/WWWkcAG3
RqMIjUKuA76XgxEnxx9J9pKcyqfQmh1NL75CDD4kGTQj3gXvqTHZgGSG/6Ca9/fZjUTlss/+8wXU
UrMCEAWZiKUuBVNJdd+G4FjmJGD+jInPE//IViY7/F2xeus6Q5MKaqdLtx1Y2S6ds8qwfi40CIO4
r3Ejo58VyvcfrCkKVhRs0N7NPnLTXsXj8klMva4BIpbX22RlvRf/cO0//vMRVCw2NFLKhjImX027
wQw5+OohEgq9l8vX++O96akWdWa8FVRwVFOWtGDU+KKU0F4xf/PFga1b/b6BZZWuhnJmgHKFmlB2
IG1iW2/cM2+SI+EhtJuf5ZUJu3nL/apM/3sclDvk5jpXhIFrveRH+GLekm/tWd2LT9UxL1YGdHtf
no2I8n/zlJdzJMDU3BH+AxKC2SEN9Qpw4R27Hw8aeO/e788ht/yT9CSCaQhlMKiHI1NLeR+FBVkN
+DdbrwTF7ztwS+/ZVpLAuDm+QHCn2Sle9hrkUMlbyXjcvGXODNNScWLDMggrNHSC4BFe72Vbe9N2
EBTCk+Ans6LHNcXwW25nSWHh0kRchE1JrWOcows15/Hia6sDHtWhXNtS/FyLz3U1O+1oFqgsQUYj
BWh1IiPriKJe5wKBZm9XbOvM1/Mkd4rcKtaoiW5NxcWXUcveDbXA+RMeHWLs8NVOQvdJ/xjy73kC
ZaAHn7Gq9/Ywb9P48/7iXzkkDn1zACEvNB2IVelG5FoNh7ZDOOWiH00D0F/WcQmeuumx8muTG3x0
9K/hxq/ztcBULoTDWAEVzF00V0cUNCIK52XjhswxmFxfY4xRPOYtEDv1dnoNwYMn74vOEkD8rBnx
ZLPd9/1RX2fB8AmABaDzbWEPA9jr0g8XpRqGkdY2bqeg7Zgw4JJkP1K+NcOCtTiJ0WUFb62HaNqk
1UYJjSp75JmfeZrQulUdNajK/A0YsO7qHbOyIFcebfkydCAtFDC4hOiq9Cy1XY2+0cYVmtDoxX3F
/LSNN0xvraw5Aq7L+zNxdRcs5mSQbiOCRxjwe2LO3uVtkTFgBxkaVw4SSCHsNDDCyM0a7my51i48
DGWFp6ZbUrN0ksfGHbIfpe1J24IBvq+MhkUGiT0liRXzTu5netU5+fwMFYAVt3p7wc/GuXzh2TjZ
LpSkAO3PblfpcZjbCtOacZVDkmraNHNhcJEuJiWZUaJM3t/Hai8mH237DEoZ0w8Nv9iKSkO0+BG9
Z1yQO//FIiAZiw3JgjmXjr8KPmcjOZ6hgAEIQhc4o9/oab/550aQ7ELTF8DyEH6mXtKdqkZ1q/iN
26vMZ9NEtZMoc2qjpr5G7XCd5cRyQ1AEz/XlcAFCfTnZjdCFIFbjWrdn2w858s1gPMwRUMqizQeN
DjaJpfNIcPLMaIRT352EcSt1TvRY7WIf3VNZu5/Tp5C3QIEUfkR6bA7oh838Y19tit4uFDKA96PS
q2oNsXFznyyh2QIAhbYCTaFSjFBcnjWldROG24HzyWSGnkzhdIrQ3CIWop6pj0zzswiohg1CU+UT
73DSRI9DBGQxRIKS1OLfOrxP2tJIRdaAzvHKXr4OETC9GrQFFTT5oBLzm8A628viNMVVJg2tWw0G
xEsS3Eh7dJH7Zl+T6kn5CwjnZNzfPDeuiQuTlL9suTiQ5BomoRubHTrgjZjxJExuj4dK/mdY7Rdc
NiPtMBY0MOrTKLWKdK0rgoNExino3O6nbdEcLxPtlPmn6XEYa4I41YmklYa0G44Q7AkQU0E7ydKG
Sb0HRgEo1VwaRhfZnNnIygH9IgGfQPFSWZOvXaIManCLd0cOHa3H6DKgomK20OqQm+bRBebKKHkI
WmmBXlROF6xw6t0c05mh5e/PNgrX80Fdtuzo9q2tpCVp4203rbEeXcX4CCDOR0PFVGrT4I5tMJoh
eQ3iz9J/ub/1rvNolAFq700+J0dxAAMSRzjF6Ts9nCy0RaDsCW7c+aF/6Vfi/esFAo/B4sFYHpVx
DO5y3kS+SxPFD0e3KKLCDqUy2bUDOxnqPBVApvNrPP/Xdz7KG2igQcIOvb9Q1720N/tSDEhGPbpB
pDjtMRUD4vuNmU2dMSfY8EG81gV+vWgAMACbwcMs0nd0D3YvgqYKxbjRTVUNadMILd9JrqxZuX5Z
gAnh92EB2XU4LfoimFKwRaqRhInsK2VTp5lqAcfA6wNbJkZXZ6UzMkzipDXeFs2U//RqN5nRqPQk
gACHCRangKDFpLcA0QtMNRlTWwjqtSTzMr2X5xFfCblRYcnkqWjOv5z+qJcirQJprauVA9G0SGeB
OuQG1VAHK9bWWABuTf25NWqxG01rJH5C3NtXhRE0kiM2+Qpw9NaAeB6tp2hsX1QFqP0LhVGxG8Rk
cgWAvfznSMI2OsjCC8ud7p9N/jqwg3fGQRHRzY/YhVZNTVI/ksSsm9ywLKww/WBrCwruJG718Vg/
KgHaG9TXUB0MqAzh2H5E8SkL7FjbgemgRO9x/yW955FC1IWTY1wJpa/dH3g4fqvpEjLhKCNcrusA
lXBtqobJrZJgH0mAgmjVRKowX2Ntv7WkQMOreFgiJYsjfGlILjqFH5h2cme1fQjE2uGz8Pn+TN80
gf5JTDPqCTB0aUJhQIcqDhhLyIV4suQcuIcrdlVsewnE6aOwYGFxKS2NsDQ0bCpkrqplaXILH1Ii
PvyCHShca9RS0ephp06vUtT0Ts6EtZ5NU2NCfDXbtnXd6Fkb88b9Qd9aQLzPoGGPFzsOJvVsSNOh
KOuYm1ypUY4SNk7aZUfQG9n3zdxw94sgLyeDjQuVbRrSlaYK9obMTm40hKccrBjJnJt1/WdaYxu7
dS5lqCnhclmK6HScP0uNzFdCMrtNH3/XiWbk+I2gTmTws+ZVbbNWnrkO2/CmPzNInYC25QNBHQIY
7Fp74GKdK7/E3EtZALcJr34JvXl/Km/EprCI6hM4VYC6h9O/3KczCB6zDEAlN4u3XCcYPLf15RSM
Zi0J8KwOxL9TJ1rTHBwVNt40ebDylLp1TtCMCErFJXOEOPnS/hBzlQAuy9kFhnLWayEobVD8rokR
XCfscbEpwJvB8WkKXlTUcZzqkMmqSEHyQkkcrjT6yagjwreGn8kkfhIUG03LYOGyS0azy64yhJnf
gdmnQWk2Sj4G2Ymzalu3wtPK/F8Hzvgw9OWAyhN86DjJl+PP+KatcwkfNjJHGTAWXtBDxuSrI/cs
lFYkfQxrOd5bhxQTAUARoNnofKLelbyIUnkiCjNOT2AyvmABU7HJ07UXyK1DunTkgkRTAH8+XfTi
ocs6puw8u+PYp2guj8FeoVY1kUMQKA3h3/vzeCMiQ/ANLidkqLCRaXG9NiwTbWwD1uWKlrWLKHlW
U0bS2UBo91keZ3ZWc4rZi+Na48qNEwvDYBCFZDKysXQsArizKk5NCMNP/Lb2Bpsf9Dnftj9c935/
iDfW7cISFYdkbCZwZYwhalm+qSRQfoBaMpyUx/tmbg0IxY6FCG3pp6Qdgpils9bmxeSqh1THGale
ToWkC6FesOS+pVtrdm6Jui2mHMQ3fgFLdWJp8jdghHrNugn6t1nVa3rrvrVb4wJqCJsewPNrZrUg
LNkh1urJVdjUVMIAQCzOEFRjUqFozZ7yEgVS37tv89YI8ShZoJigxLnqmoJsPCh5Mx4jREeC6E5o
6QZzXA6CSquPV8B6a7aohFkaqKqfarh7WZ19KIDjB00FvytWrNxypGgVAJaaZ0GlAI6gS38ltoWS
qZU4uZMGAGJXHIshN6QxtvxY3iTpPmbMGgiU4VGKBjuf2xcGGQf/ryY/sBKo7vXandS/3fx1f6Jv
OJuLr1r+/uzhPDLcwDARwqAxQMez2m/4GMQ44AdLQBx839TNeT6bAOoY+ioOIbQ8JzfgxZQ0Oao+
fADhSLxEsHPjAUu8poh7IwxByRXi9WiPh5Oh450pD5I4nSN47JZ1/cAufdbUwk2ffkI3/P7objmZ
hWgRYha4GdAbezmRPjcnfS0UswtwXecMvjpZjIinYCzM1ea+qRtlBcBnMaZFeXVxn9SOLSYZfnMu
ZzdJn2r+JUu+U+WrPaqxEc0Pbf2SMq95uWszA5hKMNnF9n37t4aKwANIRfTHApdB3YOsyjRDmE6Y
VXFM7CxvvqCWGphzA/WC+5ZuuZ5f7TBcESruQ2p38qDu0yYON+4w6tlJeCqmo7Cb+QgEB1YQrm3Q
m+NalMr+bY3aoPU4lwFTyLMrVag99gAJq5FZdcHKm/UadrdkI3Cxo6UCL0p0cFxulXZCgB6IzOyK
vQF1dxbp9tLVtPe8LknWAOhVmrHk9EytD/HfujF8ZEeSR18gcbKtmk3FxwTc/2mp8/ODNHpRqZJk
UA5yvvIouXVgkX0FIg2tq+gAodbZHytxVCV/doHYZolQC48dqOf1Pqk5XQuj3mhAhq0XavtfZInQ
Y4CMDfKiUE2h077V1JSNAu48V3mD2oHIN4YaACK+yarRyF7vb7Ebi44oCyVvxJLAotO9gwk6nSY8
/lg3BJGgyYUZR8q2iMy6S0vnvqnfbAT15kSZC+rceBQh6SYvE37mbONYGwZZGThXVQJPTtnMKHxE
zunI8fo81RATBNe4MdYMGvlnGQyV0sxZXc1mTgBHdqqjMYcIdlSTuZOTnYro11L6frCEKApInWrd
IebF3FBTroaAQ6Gaed1BSmqWfe5N6MfORLZZMIGFyB7TiQ1PYxioUJztCyNFv9eKl7pxs4DbYnnQ
IuWEwhu1y8uureKwywW36PZZWx+y6VFtUDJQ1ZVtessdnlui/VEWRkU196ngZooF/AIApDMiodoM
88LhogclBTMYlOKSkBRiYMUfk7/r8okoI/N+f4FFrB+1vgsLLd6ELJS9UQ+6XN8Otb9a0/AhLJcb
jYgE+xog7hq3hWNxbmLZzmdbqGWyedTyRHATaScXD0qNBgPEEkPH28q4H5sHBUhAJFXTad/Kk86D
nSg2BaB+4tN/M1Y8h3Cj49Kje6q4pEmaVq4EV2KZvcD0OrTG1554yxP6ej7/Y4PaQnHdsVzbloI7
6blgpLKd6UWqK3a9TWqz8o307X8aE72R+B7tVWmGMUVIvUtAZgGCfd/CNb4G2CC0pOBIgK4HrWjU
kISxLmc1Z0S3GTej/NOIry0Rp+8O0i9fFW8y1n17194N5tAyhvLL4nVY6gJtWn6uQxD0udiZVpQf
x8xh02bFyPW2h6IrC3UrGS4ShVcq9IG8XSMnYPF0hxCt61PegpUbVaWVY77MzOVmAPUAnOdSS8Jv
MpVvYZpMCQpGltzWkivQyM97Rmcit5benrl4DR95Y97QVokeEHRgI9upUKFAmvRBk0SB5MpVtq8A
HWOMXOj/MaoWanUKkkeLEDZuOXq/1aPCDoLSYEh+WVsQqa6hm9GCBRayQPt8DCNTFmfVqpKBc4ZS
AdVbp4QPitAWdsUHhTNISbyylsvA6FlG1x0SSrj0cSVSV1Q9x2Am6kvJbUxVeWNYUolfA+BmjH1/
Yy4b79IO+uuwM2Tk0ECld8Ui1c4yKMkbzp1DQ2IFUnzJoyVNay0O1+soAiGON9eiP4DeGmo44UJ/
NGUyhxdkldqgU4OEZC1oJvJptXN/RDceeIut5VwLqAMCaoMhn7lmDVcoKzUS53Lza9Ror8IYmzxK
6wlrDI3ZK5HeKQ1By2KrzoBd2ZHMO4lIimITMQBoebVoJMDf9H/vf9cVuwUKX2jjxUZeZhphNOUD
Khm07xFqV+4AEq0WTKDd8FhWb001f/Ytp1fIWaY9yGoDVhfiY1xEKPwd6+q1YAevAlJEzvm/wqyu
PDyvjzPwUCImCt4QmX7aaXD9MNQgOuRdjtkqWUGGqYC8la7WoVXMLyNDymnFu9+IExaTsLZsuuUa
vVygcQjy/yPtTHfjRpKufUUEuC9/yVqkUsmWvHb7DyFP29z3nVf/PVS/3V2VIoqwvxlgZoAeKCqZ
kZGRESfOUWL+yXP2YeozwPr+Li7S2A3kxJNa8gY5tt3+XeW4ZqK9D4e9bMSe31v3Qd1tHLPXYtC1
/0NrBD/wMvQFN7Ho/3ZVJP0whfrzUPvOXrWS7FD5ynjXT1XzXOil7JaF5IMW03vXtwvzTgKxzRzq
0P/ccI8lOr/5JRx3ZdFrA7gqPCaTusnMQIr0Z0sZXSPcW9KfLRPYjR27CgzC6bvWkx8qhIit/W3L
bz2AT3BhWMiW5DaxtEbnEyROCafkVDDxkvGS9TLnJCVPTbjx7lqp2MPLTNdDNRbJblksZfu2pACC
qs3n8FyEn7ppgAD8KD3HlCClwc3b3DUGt3G0g1xuQC5WYgOmCXcIPiwTzSIaOtEyXwr6znzWrMiN
Ms119G+DD4iF4CCHqBin0Ewe6nKvNW7wP8JEUe9LlFL98m7SH6P4PgjSvWOPG7/rbbRffhbBHuYU
BN9EfIZqR20e64P5LBnqndbclwGU2LOyywvj4P86CFYxNAU5CkbxdVxN5LXtQ0UfNGOynjtGYKtz
DU/qUk2Mp0Mcf5zA/76vh8dCvw/j6cFStpLJtzeOoQGzkamcsP9vyrPdkNMicXrrudX2AzSXpv+x
R4Gu+5j2f6XVB+vLCF12PsbHeZkD+wpyaxo3xueX20Y4alc/QUiUZOaw6zEarGez9BTpoCZfwJ5S
PH2024cYjvDb5+vt3Xe9YOFga7Yy55I0W888f01vKJFsssoJLIldbD3Y34J62VoaROSBZJkUboXk
bMjbOWwz3XoeQ4Yqyy8hrTfzQZnBcutFe091IgZ4Ye1S/zHpnm6vc3VjL2wLXxVtnxh2Ws16dqxj
VD4V/ocAFfiN4PF6QoW9A9mhcUwgTWSye/naF7c7EAYjb1It/qBLMh5Spb4e7QLL7+FByJu42jmx
QiO5rTQwHVELX+9j1Sjj16gMysqNmYT270a5iV4qBGu+So6DqgxNlvxdnI2wOfTFhFaRw/852OVy
ylxGH4W5f9cmsWx75ZzONmIZYHl3fTBYPxhNjkoPtt4i86JRqT/bxpD9oYeT9FLMSzWAUzBbx1jL
uN2NYbbME4QhUnfQ9ZIyoRKBCfSkXF/+KILz3pC06Us7N2gTwfgBWanmI5OU1gCRzDAZvw5y5w+7
PDJ7xjQ1JfPyWGNap2grK/cSMyv+iK2x40VmFNJTBp0XHGE0SA1vQkfQfhprcvcfUJRrOMEwUsEA
AT59r7Ohyd0x84383Uys+9o1XQqJPGMb50RJ08oraz/bwTw2QC/Y2ekIRVYrnWdZCxCPosLW7Ey+
TbIbjHn4bpphk3lN1tN86VS1cI7SbOjBS+aURBy5M4rqEBU6/JpTVvTa56nR0/Pkg1DbqPULJw/0
D91BLvZ/hCeF14M16lMeFuhbaint0kgyn7so712727i7hRv0bzsL97mN8A0gf8EOnDP+PCMWey4y
33mIJ8f2tGw0dlWSRTCcDPWxdhr7vlCrnaTUv8gq9n/WUTngDbN0RIUzn0xZ4geVFZ/7s/Odbu/t
Uy3Eyte/jkQET2SytaVgdn3e4lBNfC2b43OaTvvaau8jo/UGmltZ+UltjoX5awjCN/aEaOmMgV1Z
EvYsfFSXEib/CndzTEi4cN9YEXKeomyUXFIUhtXNkR1yHufGeW+27al3yrs42YiMy1+7iFl/W+Ml
olM9h7ZYbJEvnEgT8hrxudZn2SuyYPS0UZl3t3dKrGn8bQa2FF6MwPqAlV5vVVkUWcvYb3yujOKg
y3cS0EHVq+3hOFOTntJ0xxT6rom3ihtC4H9jd/nnFyG5LENN0ky2zMzeOf2xzZqDUz515dYCVz/j
xfqEY2akiaIW1SIGPLrTx2Hj3bgWLBg8+PfrLQfhYhWSw+XZL19PbahTSi9yIIP/2+LUWbUCAHJR
jUIORxaO01AacTUaEofVKY+D2rhmppPm/Fo++feOXFgRD5FjhMxYBUxzKl9Mv/RalTCdyvti+tFo
n2+73epRcmz6NRRPwLAuwfHyu8kNYRZm4TNFaMPVDAgGtSSSd2odxEc0ySGPL5Mt5YS1zwgB5hJw
oU7g5XptNMh9BTeLkrOi/2jRB6d2zjTF8+2VrRqB+4+yHWPPb2YJfZablXaenEddedcb8rugNd6N
0BrcNrP2AdHqQ4YO4DQPUWGz+izrJzWpkrM1HZL6xdLPebCDPHKXbM18rS/oP0tC1Bt6BkIkFUlp
/O4eqjxek7eXsmoAKN+iK0SGL15FwaCNXdlioJKzvT0e5Ympm2DDudfCDe2of40IR8hMoWiRuyI5
l0zKJPsiOFn5cd4qCq4uhSuV6uPyWJWFXdEALM+JPLD59V6uyA5zL+Q2v/291pZCkr4MXvH6A816
7cbJXPgwTBvJuQ73OqOWvufwDFf3t62Ir97XcHBpRjiiMglWY2lRepZrBswpMg1ePSt/KlNBz3P2
TR+x8yzdUaEK96PfMWPWWozc61Lnyi1qjMVUepo15UfeqNK+rU2IN6Ix2PXa3HvG2KM1N2nzp9u/
em0DLn60+EqtlbIEqcm3GfqzUh21ea+YG/fyWm6zQNINfJXn8JsGcB/HQV+3NHHNh677XOnRe7Xp
XR6nyGX+GLR6YyNWlwRO0eHpQo1SnPio5KAoOmWIz5nTxru+NeQHrYZ4xqlj43j7663dlYvM3D+m
hC2vaz0e47iLz83e2m/x362vA1gcCBobRi/hwp/ToVPq5bulzMrTD/DCcvacYSP8rh4OWjT/WBGu
+1qbgjnVsdKo9FKT8mRMqed0L5CzfLz9sVbXgxswecGlwj12fQwbwPrlBK3GuY1eDOt5Dp6H9HcW
A3hr6c0woCDCUsy0q6a0JQVk+ncadNeaGW92njfT57WnyKIq+I8dIWzpTpNI6kwulnXa3iiZMZSY
WpMmr4FlByE2z1Ggxgw3PuBq6glKHEyzBU7kzYDRRIsGqUGSp8kovTB9T035CGXX2A/oX0Re6P9P
DSzPbph8vb11q37OuwT8IqABCrjXW1cWajxqA4lAGsde5f90iq3piVXnuLCw/POL/IYqll6HDY+7
0f88jCeKw+7Qfbm9itVAtDRwGcY0TE3kkwwj0xzMmCecnR/lyPMZ9FX2TnOIEVDbQg2tpRuvzeL/
syV8sWboE4AW2EpK8MIFfIP6eyBZll4fVGMLOLS6PUtZEzwmHQ+xHhWac8TgCSmUHcgyzKX5U1Gk
G9U8Ucnz9XrjTy9TdGRrtDKud8galznBOk7O9Akdu3Gp5TXR6TDaL5K6b4sv+keI7uT0K/PlMdJ/
jebCsDWOu3JI3ETND7f3cu37LqygQM+WYRjxwdxJ7TyNaZaceznf59mzCqxjgi/PzkBPORsJxJpz
MkKPGtQy3U6x6HrphU+JN5LJHdP7Qs7cynnMUCm5vaC1kLIc7EVJG+5e8fU6KU7pj2h4nLtWOsVx
Bj1Mui9r2U16pWZZEPZnrVsY0tak+JrzAOIAxQHklakaIdFrzaRVKpnyjTzkH3P2bBiT+9trW92s
CxNCuEw63ewkmEXPFPdMS/+oGI+xVh/yqvNGS9vYrC1jwsnLlvFayTCWctQhGVBshGmnjg6BPp57
3d4wthZSLj+eELakblRQ3cZYUk7vjXTemZHupkO2t/x3TZrvU3UzzVx1Ro05CFKphSVKyDmyZcpU
LZvknDXUOdyc6l7nNfC4IvgeqmAhzbyGZNzOcuhOO4Up8FhpUH+dCvW7nrVW5UZhBQSVNLT7X1Zb
zVM2JVG8N4YpOiylVySO6uFH4NRAQqzGlz+FoxX5rtkl/lOXKrbP4abo+Cgl6biRKq6vzeFVQ9sI
OkUh5VHsMUk6lN/A+1EfUtygvYOdZeOkrRph1gpEJ/9iSvL6NPsBvd+Jct5Z8hNXnY/MMLqy/nLb
5VdPFQ2gV5FwYqfohVKa8+JIeAQOaA1F0LPuixEw/m0ry/cQS17Ee76WzVwMaoPXS4ntuatttJXO
DEx0A0MqgOhOmzCe1bWAK7YswLcyF8C1lXBs8sayCH+wFTpe9+n2Gla3Y5m1oUUDL6gIC4lt+Osb
m79uOJ+T+J0V1m4bfrltY3UFFzaEAC7r6FDnES/mBgHPe7/IJbeK7GZ324rIt/X3FclbdgE70eQX
S4NzK/mAGJc383yYUvcP+3Fy+wDg6h01+jT5YNzJWezJ3dH4fNvyWswDlkabkQcPrHXCDo0TTAZm
anJBRdm0b4IOngkrR5u9n4sHaZDPqpFvSdCv7dulzeWfX2RsSifncdPq+F4+HBA7eIQKZN/U48ZH
XV8aQm8GZXE6DWJIiJqmHgYrOYe6tkNHeVfF+k6V8yenk92s3uhliEiF1y0EqWZwHeLsb6BQ6Nj3
ehn0+DqSsv27ECGiU53DZnLqzGP7x53z6fbOrX1FKsl0ipepM4SUr7+iNeb0uluKBlXxlJoqJVGo
KeJif9vK2kdEJRRsHLBy8iXBShlpuZH1EntlTDtmr6cG7jnnoZezc1nkvxFfl4kxiIRBHtAsuV4S
HTmekrOG1n0M1191bJEb77YGEFZXdGFEyFok0/SptqikS8XoxT3Az+gwa6Pn+/ZO655vf77VTdKB
hwHQXg624IPFlMd9FeKDvVy7xfC8tPT6LXTClpFlxRfnKS6cZJBzjCS07+LZPzK/Dlgs2jhPW2aE
V7ijpbQxJY5t27ljeEykxy0pzy0LwqXUZ/PUBPVSUgJQVPYw2iPpG1kbcMIlpIlXHxJN/+yJWLia
AmMMtIrPZRuN10OpV8+/0SNbEiyKVnQRiD7XG2IMvlH41nJoYtO1nO9xnOxyiNN+w7dMFA6WqcSF
bfXaipJXraNJrMOQf+b1YxB10BT81pG8MCJsSRmlnW+ndnKOGlhJDNDpsI5vtUPWkhHGVv5ZiS50
C5IyGqpwidS2cqpeUv9BSfdb0ItVGxZcRwuR/iIjdf21YmAIdpP5JL/hV637mWvHITxX+sbOb1kR
Ipgy2VHI7ClBWXnMd0yqk04/9f1GVFm3wmzcwry+TNper6XuecGqcZyeGyO/U8NT0joIqB6d4uW2
hy2b++akILH9jx3BjwM7QrqiZOYOjIOjOp5cNjxRJtdGSi/Svqe97G0mXFtrE3LsoqPT3SYZtfBv
sfO5e2fBQwL7ye2FiRC318uagj5JATC3BVh7/QWB4HBd8i3O+fw02+rdqEEO3Nynrae1vFdkt9F/
lPOnagZ6pun729bXwhyDy9zbILQXyrtr4/qc80p3RuAICCNDH1s/WtGX2yZWC37LzLBKyQXSD3GK
0kxkpXFiun6l7oeeKqdHPZreWT0cMukHbXrfwTOag+k0ml+chlo+rUpriXrA8j9IaK9Xh7SLxpQM
wW8u/pTAq1aukZ5a2aO9/fP2IldcBclLhbocphi7EtxzhvhiGseKkVCQ15T+9K46pMldvlWRW7fD
SmykaHVLVICtZqmMK6VOz7YufR715qUfrPt8Ck4Fz9ENz1zxDdb0n63lt1zc5YFcVIjetunZak9G
tGdVYb8Ro1YSoCsTwgapVWJMhcVy+ooLMItg31O1+KlOk2fodO4cxGpu79PKhQuAHbpzfek7glW5
XlOmaVVT6PiiHH6dgczaW23NlTh1ZUBYUWqnjTa25I2zRMK4r9TpGGT39lNQhAezbo6/yrf9t48v
VA/o39AvEMmKy7o1lBQ5q/MQmD8k1XhCNnwjvV91ukV1gIE76LTELGV0ZksaJ9bUdl7+V9k+BM5d
UG6kdKs7A0wP5icEucAPXe/M2Mg+ghoE+JyBl942DuH468kWV9R/FpZfcOHPsxw4fhWlnJ3QdOnd
MMHxOyfmwsJyoi4sUJvXsmnGgqk+V8B30vovmqm/YYSuEIQzOi0o3PjaiBFbShGk3BeZ9VB+75x7
f+NOWNuJSwPCKsyhnPQkx4BWuEywDsnGGVw7IvS1mNKh8yTDY3i9ALmWe502MQuQ+9LVjYBBSucu
VS3Xgs5VH56VSf5oqOHd7aO/5sWXZoWTOU5tOuRlnp5D/1Fufkg69W/GMoOtNtPafce78b/1CXfq
SAkqNlXWF6d2dPZzVfLadkh3MHk9pcb7dFLeT5HzLR90k2a6v0Vfvvx5IVO6Mi+kyYHSd7paYr72
38/pJ4Y2kKHooAuajMJr/I1aw/pXpaFAxYa2zSsH14XLR30TpqWGNURwQkC2Kjrv6Sk3tmg7V+2o
2mLhVV9a8HpeykqoO+weGIu5OxnFKU9PSIHc9pHFtd98O8i4gPC8FmqErZMsPa6DmWscE/7wzEo2
W9VbJoTtSUOrgXkME7recf8k1lcQ3u/tfGvsdP2D/bsUkaQysRwmpG2u1iRfoC/oqczVwfmtYMSQ
HxkP71jK0cJZLgERVnWfnlv7sx3YO8LRUFYbAWM1IC0VQXCzjGC/yvdc+JgySbUvtXwyTZLyXVbR
DJFi4xf5r14vUm43smCLE0qp7nopU5urhVJipVHMHZsP3X2lwKvd71Rlw83WFsRVRA8HXt1Fjf3a
FGDr3MpaJT07ZYH+jZXKHvXvaeOzrXnaQm2BHTRQ3sCSpFk1eqDcxKEIFLbm/7mwMKSOvNX1XvM0
Xi8cS3odALiFm7vsW7swUg2PBu9zTAbX1rzI2nhnri6G0vBrN2JJs68/WaoUdRuoKieTNKT/AhmZ
3WyEsrVkFO66f0yI3AmTlpphq7IrGWK6dXw39Y9mcFRkC8mhrVrmmgdoC/KCeTrmS2RxOVqUVLPR
Z+emCg48vJay8+1QtmqBOil7r4ILs4VnZapKvJlDchFNSlwJesH8N8B1zIP+Z0F4+mdlPxra6/O4
eWmS7JR3P+X0c2ClGxf36oV6aUh4XIWBFcGRwFIAO/rBiYlT7dn4TJ156g863GbDb2RYl/YEh447
zRnqJY1bPt2C46ihKdh4+awdGjgpmTeAEo0TKmyPnXRTl5g8rlRfO0q16SYNIiPtN7/YItRZtQQt
B2h/zidDlNcnp8qK2uoUQrQmfymqJ4eqQqTRA8u2hGLWjqgOtILXlQaWTISshU7rw54yvr4Xm0i7
xxmSzWttza0vjQgHhyiQlHFLUAtMg6rBCUKD39h9OJaVpa/Ki8dalnlx28R65/ddj4Uha5gNAiBi
/JCNjbfI6re6MCLcm1qgSKaa8a30KNs53c/lgMI0srsdA7asCCnvoPdB0kRYKXOmBNPetrzRrtBL
g9Zk47JZvruYOUFFR/R0mEqk6HL91apJz2HgJD73f5g/04/5nLh3Evoc9detZtNamIZ6G4oS4E+8
SYX9SWUkGfI5zs5ODcXynNfDX00An04YytLzlOcvvdlt0UivniF8Gk0ecOsMQV2vTgkGtMvTJOMq
9Wl9jl6dNK6W9ztz+HF7y9YsGSaVegWUKfmUsGWRFEpVkafZWTHOTZnvyvAZcmBXqjeG49ZcA2jX
QhuAtAaa6NcrGoe67J0gz87d3q+87/UWw8vW3xe+WJn3kl1nrEO2HrriDOw66J9uf6o1l7tcgnCG
mNMa8xJZ2qWWMw4PyUsxPIDR9TrtB60BpidPt+2thR6IAgBMok6Efrxw3ym0hHJYHTPO7ARBj+52
v4HtIxtcSqUgY8hEhEtBbepmDBDmOyeVz5Rftc/NP6I/a2iLrcLLki2hutWLFeDPAsEB6U/Eu3aC
bCbzLLMCe37z1GThc0GLIJCZbI1NyR3T70H+c4gOij9vbN2al18aFj5l3fuqkjUYbsKaiT9ksKP+
4GfP6RYweM0N4SNcitsL46tI79NGhpFPDm4udUerOPnd8Xdangvl4b8mBE/P5HIeG+apzq8fK/Km
7tQHP2+73tYyBFeHsycORoi/z0ivDPE+jR6t8fj/Z0IIPGYa+k4NPe7ypZiT4EvpxcYBWl/Fgo6h
Ur5wal27m2bEEHbVbXZWtWA+8AxDLk+zfhqTEuxvL2YtNPBOpFzATUHrU8gS4iAvlbzHkj22cEJU
Ss9DzgBR7NSjjKxK0D52vlndzVWrfJt7dauxv7rS/+yLcKAyRTHFQGr9bMrf2C8/+fx7+2VDJsjx
JWiIZ7cNpHTpY3KE7NKzC9SWZ0/fGg1YPacXRoRzKtkDV7BlZ+coGI5BMO6G/jmy1ady+I18CGzW
v6sRUvzUd2RzygwiEYShTKBRebGajZR7LXGA5xX8N3QiJMOijQSiosrws7MWyvBaPzZ27eay5O43
sq61Ahx3xNIOlXkWvymJ5Ui0NJL2uhZJdVH/DD/an/rwcfNGWlvRpSXhEjdas8ntXucGRPUhzD/7
1U897Q9t47tlv/UKW/ZazPCsRRrQAHgOz6twegcQ36g0YSz5WUBQx6jFg7Z7sjtv8t30m7mp8rl2
hi7tCYvrs6iPlBiX0ObubPXmiABX4dm56ZptuJ8YHwBRPB4H5we8ZodwUE9tZ/zhqKNXJeZG5Fr9
0FQ4FgZI5HJF3SvZ72FrQ5np3MmnIdQOXeN7Vv7QGh/9Qb+/HbtWbPEwWOaVFor7N6BLBCkmm8nV
6CyVjvm+mmTT1QI0H6SBgSyryQo014p0I2CKYhhL9UtbIPFLGgCtjMjtY2RWG6FeEZ0ZbvH8L5CJ
wBU+Om6lvp/Kau9o0ZMSP6ZSD/ngt3Ggoqx8VYpu34Y/tXyLamcl7PBjlkKvbEETLoKvzMGROqMv
o7PqtIf8YDRQf0C+VBUbT711O0s1iSuCK1zIf3LDCOVc7SLmNeLqwNRN4+p6NO6ZxxruGHOrNiLD
4rLCEUI0TV7+TYLPtNL1BShBwrrIN/GROybV58TPd91o/KIwwd9beWFFCNooi0aWFmNFY/I5rw9h
dMjNdMNLV04n9T4qi6CXmHoUmzhQmzWhXg/RGUb3o6U+ZaV070e/sz8XRpajcvEUL7Oc573d00Rh
NjT+5Gs/4IPUNq6FVSdYPhqvfcoxYnU5gZ6xVCxW0qvaKZH3P+YJSqtko7j4+jp4s/cXZoTwGU3G
pM7+GJ2DJPQS5ZSY7yNdOpbG5A2t/hFCO1cNnpX88yTfO43pOc2486tmp6vvWh7T9d4Zz1b8AuOI
Zd/V2h1n+SwlzX0xQC2rvDfuQc/uu1La+82jvZW5rcUkgKSM8GkARWxx+rFXh6oIFS06Q8ZWSw/V
ffJn/6P8DRQZp/5fK2LJMkMuum91rJCCktt5CVRrXatvVCpW10KdAnQnozCyWOYdM4Uu82Il1zyf
Bs88e8GT38Ie9OnXAznXBShqasTALxbHu/BeZbSkru1oARrAqZ9SO/irbiN1N/uZdDSCiQp2yTVy
2+basby0KZyYOZSGtOlYHFeGZ2Yvo3KKuo27Yu3AME3PCBV1S4NRn+t1Ge0IV0waxWeaP9B/PTbW
98I6BofbK9HXgiXzStwA1OEolApLUeK0VIMMM9VeP/Zn6Q6uhXzn30MX5MG2Dgeca7mKW3ipmx3C
Q7L/8/PX2tNOn/u9cRc81V6jusO9dYTsxq295D7Zfcnd3IuP6X3/Y+O3smLxbF/+VKHE2k9d6EdW
GJ+jnFyo+R5qx9sG1kBi2qUF4UEjjX2Tqj4fQzOTI/24gznCpyl/StVqP8JNZsen2ljIqS0LTr6t
AXeRwvb1Srkw/zo1fuHK/pAEud6xQBV+Z+jQutltvgG/RHniff/i/9G+jO+QlQ+fKfndXvm6F0BI
DHRshQ0SvaJejtMCjpcKld80zctdaCnGxrERCRf/XiDofJurjEEUR7gzTT+vuLBryMWkgxF/84do
b5nxXdm5CdxGkYveiktDMJ927Zh+0Ic7epAm0l9MeAYQPE2bTY+1KEVV4d8fJBwyJ0NmMwiYaLZQ
t6+Ze0CialQtT/epPY0bl/n68hfqCk4atLOmEKqMMMxkiJ9xr2bySj/ZzWroJv4fITTl3aP2mH8f
1cLV+oPax4fxUfkgT4dAeSqo2KC2eHvHV1d+8VuEc1/FqKkV8EedUSC35v8NEtxPxV1humWy1b1e
m3Vh6tEAskNVd0kDr0NZiviDYwxM2fvycw6TZBu2bqI8StXJn6yDH0Su3+4sB+3p/bjQ+qEyMfQb
ldjV1PvyR4i+V0Z0AxRGynnBDw89Ucubm8fAjQo3+NT+dMad8i12JwYePjWftmb/1i6MS+OCn4Xg
X/RMY/h/CrLdaH6jZeVtalgt0elNfKR6vlDn8pHFZNGJ6qkaZ1ZY36ckvqp6avLTkH2XtXPfvwDt
+I0bijkUsKbwJ8P+sQSVi3BlzGXuIJfJ4WlPVURnEtRnVFD32UImrFVQEWHUUDWiaMuzQLu2FMSl
LwHBi8950nt5+KFSLG/p5vlQvTk9QxxEaR6JH24fkbUBH6joIZtZmNopbAp+m2lJbGUh465j6Ryq
OfXm9ODXfw21q5yT2Hl05s8w253ijVRZ5Az8O0ySyQB8Jk+jG3K9XEUOSy0d1PjsqP+L1ZFGYrE3
jMgdioc8DHZ1qIPlmtwWOdp0nl0zau54Y21UItbyD7zo3x8hBKvRz6O4MSAQkK2vIO68AZoCRj7v
419kO31dLS4ETA2kqMIeX69WGzPDRk8zYbU7uz3ML23qBr0X/c/mLG68D9buOVoKjIKAi3NMse+j
jGYmISDAUycyfiAsN6CMFVsboXX5weI5tJg1Z8iOIgZzaNcLapJhzrhTcBtjj7xmWO21lyI8d1AK
bjWD16L4pSkhrgCAo09bYmrwii/KOf1Yghp1f+MYXBoRTp9ehHOSDBix1N23bkDi2O29eHZVOICB
oz3fNrf69dC4kqFeUlGPFqxZcWHHdoA135LvJ31pP7uooo4KDB0w/jYbbr4WmS0HkAhNe466+Bqy
ILZfMEIEzUGLvLzyH500/enX/tblv7ZVaJugZUxXlfgseAVKxoGTyPCNtFp9ZygInGQPc3tEi1wJ
HxAlCKrcjcx3qvMFfaF6OKSyedf0Xjh/CpQtzNLaMbDhJAVszH8hVnPtoWMxyDXsV3CeaWVyb1tt
vI+CRtk4bGv3EYcMBC1MzkxdCBEkL2ZtKkc9Ps+9fwxTaZ9HwPXDZofAvNvmp6bqn2Or3Ljo1zaU
YR8VxgfyCv7jem1Q4TD8QRPkHPa2B9uDhczs5lW79gEvjQhXn6IUujKAoT/P9XM5f9HDeePQqWvu
cmlB2CJ/pmBjFHy80HlfmN3OZ1DfyIqTDKlEbs1uFizP6qyTTmH2Pk4eJTLWxHDjKlm00wdG3HSX
V/5+SCNgnNa7eNgH6XzQtWOjuLlS37XqwYq25uW3frWw5clUSwxPL1uenKcCzXcbwY1vUepBab3x
hdb3GYF2+ESBsquL911kH5BEGEnhcEnCBABeKXIlSoqpcrgdjVY3GrA8XROyAAYarq2gEaH2iY+V
sLYBmkce/Nu3Layu48KCsNFSo8zj2PLJCgWg6mB6NiTc+RY8ad2KBQaOOuyiCnm9ji7Q06xrOBXW
aO16Wj9LDWucjrfXsha7EQj414qwlizyqxDyAbiO5kfVN3bO8IOmX1+nJKOQ9wa/ptH9mjmgEI/a
F4gYqviCtxXDNOqZA1dIlL+jnpeNyWMHyyZIveB3nA1YFeVrlYlCQ1hYVPtJ3vjj31SUExmDM3xW
lS1m1+X3iokDwwb/WhHWw1JnpPBmnK0r92mHXiLiMVJwmput9/5aaF5KjOhLMKcM5vfaHSwzqVvL
Z6NSMyKcFF5leEb6B6MapZ7slX5PhfS2a6xGhguLi+tcHNcotwIpjDhITdHvfFU9TE4VuHYf3BVt
+LX2t1otq65ogCxbxDSYfhJ3rEiyKplZYZLXDtPLtXE3ms19nqPbUKVBtBvwJwSm4q3HyvKH32zi
hWFhE0OYMMco5543lxHz7lHVfzBo9Tv+iMatDoRu4SlUha8JaM6ffdhyfUc7gghNqKI05kYmtrpl
MIfRwyX6meIITOBDGh21xAwaoG6nxffjV6eHyFsvjk7SbSTNogbFcpgR4aBdsxBiLPPN10vSc79v
Wok4aJeRGyrzHXyVDi+tno44Yq+FFz7Kp8zdd2l6tMy9VX247aArh29RL0fHl4YYetPCYy8MNEkx
0jShNkX5HUb8P6oQmu1isDw/KDaSlFVjFFuZwKJoLdvC5WV19ZgmEpQvgzzl6JqlvVe0mYbafJTs
SUi3iJtW7dnAkxfSD7rl4mlIbGMwhhYKhFFjwLVXTtnUeDIa12oU/u/2h1w5ACCtkRFAw4d7U6wo
Z5WtljKHj3Y50wNBOlJWYjh+p5d+vOE0W6aEoNJMRRxKUOecFZ8KQNS5yhi7NeIct1e0VpjFM4kl
C6UuzLPCmR6CqJxoLzBba35ApcIrdsmn5F52/ffFufT6g3GSvOJeur9tduX8XVkVgjRpQSxl8pJJ
eaFnuT+sY7K7bWE5U0KsQjmKpslCc0eHUbAgpai9dBZzmvXQQz8jo6gUDn/etrFy1XClMR2sO7yz
HPE1HKItY5UGk5N6FY7I8FoPcpDs5wJBD2VfRNmfi5qY9PO20TXHABmiQ/nAxDx95+tgMg1pXBSa
TR7KXFZSf0up40tb+7NyxdDcYgKNKg0DEyIYNzNrK255QJ3boPESRz3IwQfjFFqeLH3eZL9dcwYQ
vwQLmI8QkxCej9nUmcgrYKzIv2SOcYi+abHvDnHmAej7jY/HFBCI+YWH9Q3LW1nWMvQirCsuNDfw
JfkICCvzynraUvReXdWFKeGxJs3IIuglBzgCFCC334bhw2S/r6mTVOXWxbzm7AyeEGypatG8EAJ8
15ddmg0sywk+9Oj4ZoW+cSuv1Sm5uha2T5vyDwPx124XJ0NoDRp3CFPEbuBU5LwTeJrJS1CxiZr5
GGV/GRS/Hfk3ZmIXrkWe8rrNcK/o8JpkJkMQMzxcIjD/Z195POlve8XaFYIyDQEd50PuYzlyFwkc
vfswpqIGL9aUfkq7EXmu4hTFzj7aaoOvHd5LS0K07cNo6lCjgtmtrZGDiUw0kP1R9WwjlTcC4JYp
IQAi3hWPRQEPSRX+LLOfff3N1jdATevfjUDO0aU4bwoHtzYzJy0sViPrsVdImQdANi+CQ9RtXBfr
awE0tryImfgV/bsq07kuWcsw7vvibtEI2ShMry/lPwvCUmytDBodTzvbk/cdzJD/8DvTLSCS/jMh
JLb+3CErvNAn+eqfYenW/cu8deltfSch5kClkodwGcIdUN7rBwPJu7vbJ2UtqEFQt5CUI2T8pm1g
llPoTBFsH6hK1F2JotNj4t8P9vNft+2sBbRLO8J21FqC6nCOnR4hAfhVpTg7/roFSLEpsDhURwlr
12fe9g2nsEaYs2plBx5m0r7c/vuvIE0xAbk0ICRwTjlIqp8stAronmvNXt0XhUeDLriz5o9D9HPO
72Pa79m8H/rSK7+iRGbOCPN9mzLHjU9xcF/u4BeWtghA1nwE4mnGRsn3AJMJC58mqa0bm99l2TDS
Sj/G4HkTjLu2fXSzaKBBMsJdK4S5odJGq7cc7j4kd0vGDnRj47yuNZzJvP4zISzDD9TMKSREn9os
vgvUxykePHPcgdR/78egzzVfdhVAj2P1qa1tt/qYFDtkyI6Fkuy08IMRPdTlFq5lLWtaMC24FSgA
HlvXPjVpZZ/0Hb8psIpH1fwYTn8pcfWg5tq7WtPvEWzZgqkvq3zjZMBblnfPMmsmfOhUntUeQkf4
IoonRakOpfVXt1Skswcz+3zbodfwZ0ipLXOA4PbwHiEDKP8fade1IzmObL9IgLx5lU2lq3Tl+kWo
ruqS915ff49q7+5kMrVJ9L2YwQwwPcgQyWAEGTxxDsSh8oIHe5a6k9fZll2pO8FsbGnTrXhTOsZG
asnncNc8Tb9BU2iKOkTBTAawnsYQzdRWHFanSyMveto/H0W+vw9MCln1GB/l8dhEYrTCsdvoNHEV
sqoTj7XZgIRSbHfDKBpqGB6zejiojfoKpK/9eH6WoADX80O+guBlpPFqESmEeUpXzCrep2vP5l69
FXgnt5HTujSp5HlxycXHqqMhE13tYEsmgqToxQU/zDmrRTdr0Ov88NoVoA2nVA+WvPraDJG3Ung6
zwSY4qE786UR5haScLxCfGoolpZepUU8boBaGnU7nJPm2HV9EKvETogUvGG2pXjWpOpL85uNmEiN
PoUXFVKpsZUB1uBVislVMiW3LQVGXO1xEcGNjkNWuDVet0zKl+D43caC402KUTaBPeQ0VPrSjgU0
G1AGACFRoiRm0xdGQSojYPoQKnQ5KhmgMaFCqqFFoujEz6BmKE9ViwbxXgvi7h8lVCIooTLVNIOM
OQ1c1ZVCOzWqY0YrIyzO3ZURYu44vvdB1CwCNYi3mg40hKX2i1cpO2xpr6PV8D8jIbxjCjoAsGUp
3No6Zel/qBnIrXT900QcbYtaiYv5p0crMVM93ghOVAChJprNlv1TH7PDtOHeBDtyRQO3xQPYEBxu
eG7CtUqDngjzgjz6FiKzaWyFy46Gb9EC098EX4EhvUk2UFN4CU8sby1sORuJLbP7bdBsBgeYovgg
btL3wcqfvM/0qdnHdqwPzxrABubjILd4qrmeqDlYXO3QLphYL/DhTQhvFlhhEQ8sH6x21hgaKYre
6+Jda3QVDm2MbugOzL7/aqwQcrIrhXIpoDk2kY8UfuTDaXbsFCWq5CU0IzegNBUtRdh/Ros8ezta
hi2aACpUcGuz3cl2taNM52OPxhvc7e+HUpKzEoOlZi3LNx4v1ePpQb/A7W9notfn0rxSOFV+5uZk
sCatn/Xxrodi960JjYk9HPDw+bK8YdN1L6849fB4FLQZmv/8yt8YeWr7ZIYjM90ae1SvOZpqBG2e
7qKKF+AFZ56nRO8E8IJCPeErBnsP6huPx7L08A3C9X8HMMSq28FwSHt+p8KU6eV73vgG0PY9MuM9
b138Tf8clvofcDTydnzgNyNu00781j0nK1rXLm1OiQATsZ4oxoCEbCd1lw84pQW0w/nst/89hOHw
cDvQiWP9qmyRDkTgrQU9NrmXxsEL5hMkl5WnzHk8rzQ3JAJBDzU1oUqQuLOtPby2lPeMxdebq1Uj
iw8CBEYrfx5M8zXuGWM4x06CStSo80ZxxuUuXFXFvs93I+2osFibv7ZMhAc+qPKRKzGwXC9MDf/Y
Rp3ur/j32i3d3tH2aGXrIRhH8dN5vh6s3g+U/GrPiV2A1lAPbjqBG1nV89CuJb0zs/FbUM9BS3EW
mjUiiJTKwDAgfA63lYmuzbduFbu+wRmB9f9yEhLtMASMOIT8HEgYswwKOxYSq5Qp+WJxLFAPQQ8Q
HvrQRnHr94nSagUKbxgLUnewBppMsILBSF/HDY02bdktr2wRzlEFWSD7EeaNZYBEGXhdm3h9GBSn
0wCXqUaIpLxxuR4k6TFsFQChE0dWJUeV005vYhoAfDGmXH0NkW3UgQ+aUUUqUMIuMqZBOYmFQEVb
z79y55lXVghfUcSx99jZM71dYk62smJtYatucdwI7c6mNbQvZoYra0TuUUdhkFEtRvYP9RQ9H67S
m4XyfznUXhkh0k/ex5w2sPMezzhrLJ/HlKF4Pm1piKzTilJTphosaNmvtN/kLA1xsXxtuxoDkVDQ
hRRIfQsLjPAStaLlRe4YtXYaW8CShP2aCzozh+SDiorh411N23BEoskTOWLr2SHS73CdOoXFbZhn
EZUf97Gd/7LbfjCOM7yWjIlVOFSD5rdAo/Ix+H+zVpJ5I2zjNjSKIc04U2XzUcKFLh57HeLP/THi
VAgKl5MyQWomF4pVy3NZ6HhZKqMbtgmRDrVMoFGpzQO+3yH/fCexQ4IOr7yoUiACebY44DxeFbrl
84ehp8zI4tEYPCazYgnahcgnJ5mbeFmY+4mq2DPQYQNxb9vrS7Nj/lCmfnHTX1kiAh3bhYLqjz7Q
2nViRDLaZjQIy1+GU4NOxmcRAhUyIhrEtgTu/Nj04hghsi2JuKqDLJXwa6nWEiYTUkg28qkeRgKn
d6pmyZ6wxjrTzuuLK3dljHBlYWLzrh3QtRKE06+x9wVXyYb5eS1gjbJDq9QIfTNbHStaQXhxD0Ev
F9q2eMZGB/5t0oL6aSUFKWDCjfdbQ3U07J9Gfuv3duU/RUATAZTyeFoXR3plcP6gq/NFInGMF3Qw
ONa9A7Zj4JX2A9hwAg6vSJJkBtP6scE5ht5tChVtFgD7oM+KXMephPIHoD3YvN+RkK1Hrn6ROfQD
PbaymC6gqyqI4DieSfluh5WHENZThzra2go09QYHmleRqPs0HsPFl1iANeYFQ6c9RL5v7fTAC45K
jtFkYDSY0LnIf+ahMzKJzlUHNKbqeQkoLQ2T+sPyRk4ipGfgH2h8xRMcMbywDfIOgilzB9+wHVfy
OnD6nf+rPym93h7To+wiC//mGX3aFKvsONo5yr/tuWz16hmld4d2m1oMydcfRMxD00dq7M8fNBqK
rVmxpRi5U20iO34W7fhJeI+OEzXVzfHz0SwQyTRIRqH3PBhlMf7o8NszK4txJoPbfqYH2sVmyaOu
R0jEHwVMN0rF/Ex5Zv9Bc5meWY999kcg8NF4iM0/1aIUhj1M4LFpr0Glea/VxhaV1g1/qE7lqjDa
FYKQza29d9+t1q3Lvj7+hGV/vnIsMhykUI6VW3xC4kqm6MTrRq90D7de2hVgKZxfTSd5kfMq3ktj
DYZA41M1x6JYgwcbgmEvjwe0FG2uzRD5CsDCCWpnCG8olLO6YNDgpgLFLcizSOdPlSpnGIfwVK5a
a8AjjGcU7+JaV/b5XnR9a1oPjnCWjN4ezdBJMl20st+RPe1Hc9gH2/4V/17zevw7WGWGRDkZLPV4
AWT4n0hBtrlEUxSghonvG7OXCsC/nWgUgR4mkFwywn1msspvT9vIuKY8nvjFc+i1YSJEDbUvp+DR
QogyeoPVI0PZiLpqpi6vq5SNs5TDrk0RwWfKujJNi9mXLMmtDigLWHPFkzIgmisR0cYXGwFaS7Cy
G74OsTvotd5ZHXzqD2Q2XO0ppdQ6aKMiAk7HNWMZBrDXmLKl2a05j4umCkHbhkTIEdlCDbUORiZO
Z/bTOoaNx/P2A2h9ENVIsJIE3h8MA93IaN9EVboAXbqRr3lLNqWX4ol1287odtl+eMkRvtuvD0jA
PP6CxTGiqXN+lgVsSSDcQ5tCNlIm5GitOqInVht+1cKz0lLKDYuBAPQpaC9EWyyYVG5PAiManXwv
bQA8l/Qyaw3Is0WaOfkGVVF6OdmiQQAt9DhxAFJ5ayoHk2SWCugSEM4K2O9Vu0fnixq+DBxndypv
4AlWb9F7obQieIbQPLeT0o8UDCSP53XxkRUNe+jeRAMdpFrny8LV2TFiU3mIPAyZa4y++PJluyys
DqoSbyH7qwKVkjwNuhalViptJ2FNw0Uu0SiIoPaeJRrQ64Yqz619BPdElYYZnV6IRht/iuOgi+CK
zPpV/51Gdg8p0t7lhvWgfVGGvrja4B6bGweBNSUZn1k1kMQiAIqcVzsdcXXI30NQJqAXiRFXecva
TergEXpu7sex0WjEI9uU+jQW+qyOQtPSmrPy3RYD4gC6YGCIBsXG7URkUFCTimTuRYszVU8q5tzm
2jlsoKenoaXSipIo0Hugv0GxFb9TpmJOoY+MEyk2boqqYgp0XECIzAwq7iIK752/RfeJO0Xivm7B
mJb6Vv4d/B9UBERgffGCC7y5BJLN22GjyuHnTYu+HEi/NOouVLd98TTQ2BqXJnduYFFnLlzsOMLL
szys5EbWkF2qbuOH2ZovWoysvJQBj9tS8zFV3BsI4j4fz+uSh12bJYoHXj2hv2iCWd5p0JjgF6nF
eJnuKeWuGVvKVl7KbQDtw5M10NUCTX87k6MsMEUzYSbj4htigjn6banKUUv5DLxHoFqd9yxPXm1r
MQkCBgUveIZv5MI7Tn1inplxZI0t2IFyjhL2Fyv2IGTHWzvqv+gUIMIky5f5v1pzCgkvo/WHX4L8
v6z1rDpqqzZh7CLAKxO6plkNLwjhquRRuG0mSy3UjyJgKY9ni1OMThoQr0D1AEiR2yluGTYRmQDr
KYiVznDPsYCOXIXWf7d47AKbj4RCEIgRcb++NdOPUcHHKoM9AV4XwW2bWGdjBX2RndlFFkhXxMII
MwNvP4/ddXF44FuZ2XSBU/95q77KBd40SWnQRFDB69RZb0EaZLP3KG66ODowTkiQFIIfAXF/Ozqe
a/hEKFqg08Mw36gZKxixUAeW5rGR20x8Y6P+KWzGAv8pV9+FvpQ3LartlFrUEskH0FdA2s7QPeDk
ibNgU3WRxqDiuO3Ggx+bVdjrUE3UBWmlKFY+WRIj7CAUVU616WfBOy+uPHHHoAiRz1rWjb/6+8m/
/hzC06GNLVVouAHUVIlWLUhfpuE5Y2i+tRQIwYOJFnawNaBnngj0kBLO+r5ElklrxVK0X+NQbXIF
zcEySBxrf6/wpV7mNBZlwrGAMkeRY25hwk7WQFFFxEH0e9cBn0bhifPlA7A6lh9/MMpASejz7rtK
YrMVVIvw+zP96syceOtY4CottdjXohNk2l8Zr9mjQ4pWkyLOof+yoaL3C8T9YAIg+9Q9get8cWCi
Ey4RRhds0n6tgg6m6i6PvWHRDrh/NNSWIUtCyncygtdkgCHGpyZKzMEPbDXciF7pKiEFzbQ4aVeG
iN04DH7GeZBGP7HNby97nqrnxwOh/D6p3gkwpSxPYx6fNCX+rYHbVZNpD57kGfZfi/LPGERi4UHY
lwNhmcYnIA12FXgQ8Be3gbobLq3uAGUxoxRxL388MLLMcmeVOFN4pZQwAoORyb8Ge/zjHUQXyMGt
9zq9P7a0sHvgA//xBZKk2ZeZTkbmjU+DWttsoqKtMmztQWNpnX9EcPjfEQFIN7Pxoi+AmEdUR4G4
7Kr4FCUGWigiUCvpVaqL28yhF/6WR/WPMWL6ukDKUNiAsUJ9Sj/6PePrdQkxHDPToTVvDLsMFU6z
/bsoezdEIhL5oTjyPVPGp1YstuOEehwwimDUolF4EAelHzucrOEwBtaMGUh8G4u8spCDwlPUY+Lx
hwn3OK+QkMvl9dgcm/Q9pPaDL+0zHhQWaKPEWQlp7dZgGIHoDsqa2lHoz5y6HqGs+dgLFw3M9xNR
AzHJHfkJz3a1DDZI7VhrW1F9mnzaFX9pynD4wJsCgitYB4hI1ILFMKkUzzvmDW943NNMQh/WqQ2w
ErB3YslSLvvkAeBnjXD15gGN/Vffwu2UcQXUxPkyYI4Qxk5HXU5Esw1fqv6l6EY3BVSjNNv2rOV4
I3phQz0XU93TbKksjCinRMn7zQBYPx6GwEyAHAZ2yttPyfMuzstiYI7o4zaEarBS6O5pEYUDgSwk
YsSQKEXrJl470KiNu9CtmYQpldLLIv+0+T2eojdJXk+OBJSjG36KnlEX1DeF+4giQ7kNA8KNFqMi
K5fAF2RiICXhSW5QAkcsKScnOyTfQcjZfmaHtFLYQlAG+zaONjOCG4qV5BlAYdhhwB02POWCZNRB
6ojaq/YpBabEGS2XrCcl2E1osHu8N5bMgtQMkHHUMdBCSrYNRIqQg3ilC081roOmrOIVKdU6xfKE
qj9FaZm5itajjlL0gRuHJfes4ZJvP/6Iex/CnUwV0W2H+98sHnG7uEyXQnqsnsJTEY6qAe1vbJ8m
Z9xC8misycS9Fn4EyY35mMUDk6PdMd0r3dh3HBtlJ+Xs17o9rKNTvX08mnvPuTVBjEZoJS/JutkE
p6uM1bS6gqJcph6nKdkk/grN+dbfW0ToBNckii8zIdft/HV+mKohm2SnCtxivj5peiZsfc3MW6MT
RV2mPQAujfDaHhHvBCnjhFiCPREVdXbSg8LiJWuK1zNgMrnwp8fDIyuOP4t2ZY8kLfCSYgrjEPYY
zlCbD7nSpXYToK2/KVZpbnRAHYRuU+aIP6IRHBvgj2mCfmQdef4GKJLzyFE4oKPjZfbhqxtmWids
FytedpLLRpe21bjvmA/P33HtJc03bfFZF7+1VFe/B+7Y5KqV5ZxRh4kuDOEmznM98dP1VLGUnbOQ
CebPwtIjPqIZj2yTaEG6EaKvDZ+Vmoy/ldVt+s59CEag6Oxv/1yneuVIu96tbR4qwpTgseAHMI7+
BbAGoXRDqoFFTQJIohzlJ67VULowWwR/ZyhwZECrabJTKBvr/maBseLqMt+9gTX5uZ5fLUHW4nGw
EpjsFIjZJT7xKo5B6bNfxA7F3xaCxNzFD4IfXP0wtPlAcWWorqtmjPgkP/XNhyj2uuZtehP7KrXe
vwHY+Q6BOVMvtYQqRw64yaak3Gx+2AJu7oNorwYbMnQWsaooNBAfMLYCG8o1K55Kq9jm+8QVj/KR
X0euv1bd6aj9Ck79RXKA6zErQ3NpiiNkoUNFJrixTzi7pEJ+PEXh85SBE6Wrz2EZgqzQBLU5/nWA
gh7QTU/aiDbFjiYY/HMPfTT22QuuJr8q/GxABBdPvJG5AGcCy9VsslWzQtvDZliFju/KNvr8wFLO
H4VDbOc2v+KdxKGJSN+nxnkWUI8E7xbY3Viyi6svWVBg+5gFmduJxYfIr3Fp0gXWlRhHyE+NZPeg
eKP4Ho/hkcNH6z6a3GcOK3TK3A6/lItiKMNSOkk6/w1+U2iU7vwtBIEOnp4/0fA39yuNgwbOkTjg
4JQjQkPy1hw7qnLd8ox8ekue/F9iZrSRLj8VO1zVpshkKce4u40FjBjOiSBtBWBlbnq6tRbjrTj2
k1g78ZrVdm4C9nfRGHVGkGjTuGgJ9ASzYilGR+6guivrqs0T7dStuk33mp3LHf/uoU9GXcVPkVNb
wTb7I9YUszSrxL6JxwTPVR6sjsG3d2T6byhw6Y2jBBUt7s+/dOMm80xejY/YJWlb+fVQYyaLCh0E
rz4DnvJS1ttTxQIFbmjjCx/8wisR3HXVoospo9W37+48uGpDWOTnaR+ta+SN2yvwqglUrHdqJcDe
hU1s+L6zl58fb4eFYd5YmXfLVTDgEq9I+6n3Tqluv/51GYQYAnHxVNucYVnAiE/tHnhN5enSH7xW
L3SU4Z3Hw7i/vsymFIRyCUxdSNfEOMoEBLdML3gn9sii/v6p2dnZe2ddOH4UGt6rdqCpopHvDyBl
xT0CxL7gXQLvHrhUbqfOG1lfbCXOPzMrfxN25rDRQPy9Tu1zu2J/Vzt1n79KpmRSRjpvYcIxZfgD
BLPAScOiPn1rVkKJdgrEIDinoo3bSm1AUkIAf74A1YnSpsnsLnghCKdR90fAnLV2iQ1XVqpW9lkY
nKGm4yip3qMb48lLdZbSmXB39MDK4ZiFeydAgwhcxIlXzuMsnMBkhUsD2um+8u6M3nl9bGiY3XtH
AQ+yChPK/Ioxs1jdTl+VQ0nMr4PkjEc31ZH/VKwevAavDLLBNrSDP9LX8HdAD2CAby0SCzbwng+U
s5+cuc+s0LtXKJbUeEzVO9obzV1wJAwRDin2Q+mzPoYW+vqgSycFAu/C6rH73cULwgZ5cOI7JeGQ
Ys7dQbNwEH3869TVIdwNBJZqGQn4+eCS72sjMpV9LK/aNzM1JQYnQR1QBIrJ+Ytv9hMxIiLQd2Av
8OsJJnvrd/+c8AaAK0dLbdae8XWE3O9jc3cnesLavIZX8VZju0mp5gGWcL9E9w7A7uO0N+20g0hr
d1iypSFSgJOLx+MKCV7l+FYruZrHWuU6wHcMSiyfY2uoq7kzjIZRuJ9GwFVgBCwRwP5qpDBPMAjx
1Ptxf1aZIHpqo77GY6xCI9q5d3GEBjyt4BkStgBMuZ2+gG2Ysg8y8RynZidZEi6FmyY/TOLx8TLd
uzns4LqHbIJT253gqiiNSRIxrXgGvwvX4KmVMUL1/bGN+6MhoO7XRghnT9NJLMt+EM9v8QfcITwF
dvKavcif3Uf8+tjW/YXnxxb4otE6ghUi43gGiA+49ibx3NhD/Ev8lXU6Ltaa8Jl6hzh2pWLQk3jT
Q4YGNW/uOFOfVi915Wros2j1epvQiDUXVxKMu//+IGLb9dLERWPCiefyJR2tHPJEkQj6FrCfCS5l
7LNT3O5wzDMQRHhVnkuOZGlTKKa2ZqEneN70xpuGpr5fojVBiiYwQ2Mw3uvLx8f3qJ9bndZDdZc8
50m/Mjxv0KvN7pdyFjeBAL2o51gGODL68F0avz6JkkJ6uTYCrudbI6yYTYoy8TCyK86F+9tzY0cD
GEtzwMZtP57K+0IRYYzInngBQHkWp95zV61YFIaelJPg647erNHTq/uHbi97JkObx+Wd8p+JvNv2
ST5pExthIuMX4cIbIhrhuaOyY3YoqFqPh3h3ECFGSCRRrSgTLkJUOJvl0e1eGEqJ5f7USPw+kUAV
bmjjxoPf88e0NCLeDA5jarbgKtIVq8auTE20vHxOoyVSr77z6hAbAclAAwUl2k9QyyL8sRCYHm+6
gXSutqDC2HjbxvKe4CdOvaFROC8t2bUt8tki0vK0lCVPPLPOsI1M/fMgGZWVb4fD4/UiyYlm/78x
RLhkjRYekQkVhOpzdbGFRm827Lt4yDa12Zoq8LvVM9Aihc4cav/vjyu3tol01JWDAEEWTTxXgeVv
vMNBnxzml+RM34LhBzrV4EJAuRkr4ZxgxfbjuMKkSvpks1a30pwKHd+UGb1P5bejIlw0LfIxLQdG
PPdG5GaHcueXOnovMKGC0T0H6/a1ppwqF5LBzbiITAhob5WB81s6q06ubweLsqfvBgS2B1wJIUsl
ojrCkYgJMW4GwGlFkESB1YArXsEaRZmyuxQzW1A4IJZmpCr+vg3CoZak8w1RORdv7LdiRxE2M1Pr
o53gKG7FZkA7Kd95AqTtIXaCexnqFNDenP/8KrVUYS6locD5F7AgcRf0rkN3CpsbqjZKZKsVkA4S
eMBPnRbQgvFdgJwt46wHZDAKxQrZehUIod9N6eBflNxVcdMtcXTt2y/KhN7dcn+soDQM2jFcc8nj
pOf5AfRIMD6pDGwhtCr0HTc1gAeOWE+urMRm4nCN7zw2uzSraPXCiyRqCeBaJJZRALCmgRK6fwFg
yJjkHV7NjALidXngcNGnkEz6Y3t3fj/zzaPFC/VPhGNIE92uYiMIQSWMfHAZ16zlr32Xs3pKqfu+
yDrbgPfP3HCgMCff/lJmCLWwE4NL4IrrYTtsZLfeijZgmZRNfJ/aCEvE7HlCOSqxKAWXymZAygUK
7nW5q1axUVhoMTqGLreG8B0NG3B/ACLMEpMYQ3237SeY7dfBIVyJRnbgju/RvnRVm4pJX/DLm9kk
YmMWtBPD5HJwifcXH2pzZ+h429GuXOW02Zxn6yZZE8MiYmLJs74XexgWs1IdxQbN3hcuPGvOYlfB
jqEc7BYd8cpJ5k1/FU76VBWCJMOwwv0T95p95DZtPPPZ4n444ELEzgIOjwSuZoKWSDErBBfW6C15
7a+GFai/nlAHebyl7s8DmDe8lAFeM9987/wdRf9cjuUqvOTWZPPGZCYmaPM2shm7kyEY2MxmaKON
cvVCMXzvGrPyDx7Q0ByCB3/yug1Ivqx4AMr/uD8onPGSknwrjrih0ZUvbOlbS8RqiQNX+UkHS43Z
uZPu2YX1Klj1JqfkzXv0HPpproc0u82VWwR9HnrTPCQB16b9r+7waaumtBvt4OS/42GMlkZpU0hk
tWKMJgDVYW9EpGIMxWrRF4WKKpViYNEQOKYAoZbR0UOC1cMkFUuQ+EcXlDXxvG5ye/WJs9CSeRZP
j92CpDtTAVcCKPQfU8ShOw8nJQHkJrqUVrVN7NJIzF+dnerpCjKFq77QxwP/pD6VrvTD2zWehs8v
dJDQtGZp3yHPU3K1llGKrF42+I5+nbgcdkazVY94/2KN0cps3/Kd0O3t9i12k5dorzmC0aAXVXGp
TjV7520kuJkQksk4UEsVJ0x8SGE2Zq1PtcGcmtfPd1Du7yontD3Ls6K/BnTNnWFQUZtRwDxUKIgt
E6d83knQwrt0NtANwjYwps3kGarJPpXb5mNtRMdiV75yNNKM+8B6a5fYQWmSzcUs2PU/xDW34Tm8
J7MUF7sPrbc2iF0zFEEInNXPrkFHuP5bNr1zatNSxJxvyGVDGw648CWAsnGavfUfhg+bsYbA0CWT
tnV0GKUvb6QFb5Ly7mezXBsh0mvhcUXVjjDCOuLac9h1//MmX9shABat4zm1U6249WQpjmznZm73
K1q56P6yAJ2xmW55psWUeJHwlFFrfAE08slFBp/uIHR6HBuPQ8K8HuRMXlsgfCJpo6iM+Cq5dGjk
G4t9qmZGN1pMDM3Wk9Dkf58RIQANpvrZ80HtTr4YRbwSQbNJjC+1cBxao2EAtbP8/sQI4AzjLAkQ
BC9l3bzlnQrkh2DbgnywmaObstjKAaiwcvvxBCy5Em4QEAnGd+GxjnClik9bbEUeU+wVrYn66mSm
kEyx4q76eGzpvgyBfT8TiuBiBnFY7JNbr+0nVc3lvkgv7Xe95zapsfXd8pN7jnbcgWJqyXGAfkXv
BJ4GQT7O35oq4qgpmrBML1Myjbwx5n7xR+zbkDFaNEb9UZomVyCH3ExbdFDVbyM/jLKR+F6/k7km
R9s0o0W46NRM8llLcls6lO+bh0q63fX3EVMRytHo+2WTXuJ8M2TjVgNzRjChhZ0NTT75ypETRCmD
dG1pCs/BACBGf3z8CYszJIO0GRBhEM+SIokSGzJ9OiXppVCltQaKW6YGoeZf2wBf8izYB0UjXB6J
NFekaeujDpxeVLYAaDXifUPLO43iwUsnI/DxKDOECEFLkogogb4MNLRMaXapzM6cTA7HWdWVTREQ
dW2NB++VTEF23D+NIfRC/hBSTXh0hqgGcR/IuFRkwGqUXUD4OhOBogf+YH0Uzko50A6YC+sEUwr6
zACQQsKc//zqqCApXVk0Xg4MmHGg1VeXZ+7qx4lxaN6gZGNVZBevbvsnjan4N2mMqiNTtK0RzCur
c2wnq6BYVgr4ZFFzEHIGMFYwBhk1AadRUy4x6iKZseCBVgeUtb1/K5FwJQdCWMC7GUIUiURsPGX0
C1XpLmxhqMCXBOj/ArnUsfT/NOg6BhxKO/WdG/HhGR1/etlCUry++G1gjFCZ8kyBsTQBOIdyW9Fo
0n7c93YT49tQxcJrObCIaMe7XRp2YstEZqr+wpSr0ufswvvdsgjR0ckP0Ao+rcastmKp1FPFDpnQ
9TrgtqDUmJY6A62St0F7a5gtYCt5YsuSFaSrJPhuoQmsPqlgE8P/3VY7UOmEHUDmU6GDUU8eGz0v
LAYVLRaPesUbI4KkcFcWtcl6nxmbW8E+/JN2ThX/lqM3rddrwOEf7+r7lCmBJPoHLw4pUJ6MrQii
TdRxUn9JgUbQM7mTLbZNWFuMwu9aLEGSzatfXcvQuJZ/sj0x3yiGCmg8QDkIdT0iV3MhCM8aVgUY
cHj1pMEdWDv33Tw7jfmJDQ+CAobsF214CRmclwO90DireBJ+yy7PrNMte44UM1JVI9qDXqrwDYl7
CmogOV1xI6q2JJvcbgxBsD0cldEqrPDAazbUgPSi0oddLjtdaJTCs/aH18zHE3oPt8VxAJhw7HEw
JqD8RBwaM6nuFa9i+gsbBwD4gjlIfAKVey0biugE064tCyhCm8pRMuSN5J9lZVdWg65EjrpPAz2I
aVhXYQ6Z5FRffxHh2kMlDvEYeP2lCzOds/vSjstDrBm13xiFljqjDNlzE68i+VZ25eCje/ECvWIO
EmukzRvTmdAf9NQVnHE3BtakmHy6y8BJwpgcgMveKk5KeI4xNhvfbAJa9r97WwG8HhrNkOuA0jZw
W0Teifu4GCZ+iC+SbnqjNQ64uVrnUZcONKLku9MTYYl48Ih5JRSLrI8vkcdI7gDNcaOaBtXsOfB6
PfaSu5vFbAq4KrSfoHCDPXAbbUpP7ZJymqBSppvKaHcGYDJgu6Tdke/yzWxGQjwTkE5lkNHfmqnV
NkqAwIYZDYh6nJBag1cbWlb7qRnfOBjMIHRgmWZFKtC/3ZrhNL5IFb7OL3U1MKvMF3OwyrKhFztc
KeeSkY8KenmSRqycKWnbykjEJFSNPh7jSu9KFtgnZgrVwsigDzUamTdCJs6DVBOwX0VYR07Utp2/
DxkmCPQBLTucLggefy4LQYNrQnaoM1J5rBO9aKEeY7BB3CPKVp6GglQg9x+JxkSe3U5ZIBhTxnS/
whyk9QZbjQqNqPI+DWMyBKBSUacCfg1d3beTwYpV1qcal1wGu3HLvWDWTmCHeKKL9h/iKhn0luJL
9wcYwiKxynLXdlPn49Tf2MV2FwrrtDdCFwFugmoFY3onKr747sQ7p0p0+85UdGDjINEi7VjFhQBA
FO4Z+8buaxvoYgi5tXbdWU32Im7qrwCtDDgHP9429wU6GEYrM7oZRKQNENTdTi5XqN7IhWl6qS1F
F9e7wJDdxhovlCA+Jx/CoW/MEDOaKMGYNlAju7RG+vx+/qYByqjjILJfrYFCwS9gwHOUTaNv94IV
6cbfQxqJ6SJyEat0U1HU8zisUo8QZlR9HwCQYVCWZckfrpeFyDBSOHm1lmJZAIKxMSTb9nXRVXXf
UNaR/rcUWRBFhxfgroOHP+BOIAx/6wVdxapVKMzmzN5qXP5PberdS6XLr1+PB3Z3OiIMEe4WDFM0
9kWYXt7AQbPx9chKbYqr3b+yzDZwaUOQRmEdXn07GJyR8Lgz5rBhP2Ha3G28PR+pddnFFbqywt9a
idSyRE8ZrKDswOk2t0J/J6Alz8+F8U25jC5NGrADM3U0aH7wJnFrauDUOOFCP7swgf6WD2CAj3x9
tXq8MgsJFNU9tLiweDDVcGy/NZJXmlCKQoublO79Ep4yt9P/h7Tr2m0cCbY/dAkwU3ztJikqOske
j18Ie2wz58yvv4fGxVpqc9W4Oy+7WMysitVdqSucEps1rTmgm4uKek5nPtezF1uL0FcQMtB5njxi
Hoh/ahKyfVjxxsCXDu2cDiPSeaIMihmCjncn05rqNyio2BxR+xEHQtLOaTDSjP2ebVvoTXbaeRrB
XNf7wMN6/JkVYkgwdk2oDaQE2hrHlWzktUgFW3hR6AOv9DqfBmufzzmZT/PsVsSpUbRQAifRRt86
1X4eUtwY1b2akYfgkZc8XfIG59QYgZakTjLHGkxhGuE1Dgn95FzMfPBX2GH3PyVIFuqVjpd7s1Gt
aMv59aX44Pze2WmgIsNKSuwGzE76FgvENVsnx4q67yNVSPnrulryBIBNiRqV7ndVUGankSLgJPNW
k9JK9xJmZbh5wTnyv3ZsjG4Ccbzr8q6a7wWBgCNHJHZCR7A40sZRTTZpE/X6IFQThK2xhgcsfF9X
NLR4O2l+NgBeag6bG8mTYezHGAdXfkaOuvkwdxsMZWp2/DC68k7G0+rp+lXx2GJinD4SNL8YQdAK
7z/S/dblscRRGxawOPcS0VNEEHhWqeSqfxLKqyjwKDBmoC9KoZ1EKObqsJucgeCxzdN9jp9hnVmg
+lMSa7j8Hugc5bqyt3iiE47HXIwBvi0MJugu7dkIUC3ZqLtZkkfa7QGT/d47W3dFhc379VvnGIMf
gD2VP6lppUBprIBG5t3efhRF0hP1Vx2QjPKmXDj+8+dLQal9SRRm0+ZYGtZw0OI1tZJtQXlHuBTg
nB8hYwx82Zc8v/gyBvOejxWtnMnS3GoHbPWG0oRyznEOy/7d+GCK5/LK/Hql5pUyq09MXpRdZOnW
/jG+4SnRdZ+Nsd5LMo1XRn0z4vyQNlQ3NXaauxxGrltRld3ng03SgxxWkD08VJuH1W2wozZd8Qbv
uYIw6/KZy86KuukFwH+cxE9CameiFKiPhOfqrlsEQ2UsQpcpUjbqCKN6ijLniqID+CagIVVJ95rh
fWp8tnthndm8B90y3blXEZkqDAEwxjT2q8FHdgLW266sQ02wM51jrpcN0TcF5vxSLexFMU+yk/SQ
3wu02Soo1PJQ9HlsMMcnlVpficCAQFT9glS84yq316WNR4AJpUR9CJE1AYF0IgnJyOpP9Hidwr8I
2j8HxbZjmC3GZcYRJA79ytLpdLSVzN7SkdejPJ/FTwPwTWc2EGcCDfB/xFVZnCFHID5F1urmMbE5
usm5c5155MxblVQscJyl2SQCJtwGe1scOET+JWT7ZoSxnFHRaWNlRDAxzmqdov9ZIPG6tqJj4vLU
c/7ga2fGGM2kr1IlbfA0jPY7YE47K4V09Pd0yKjLy4otG85vrhjDKZVN10daiKre9jkk+gOHlZ9d
P1/x2vfvMxqfmXUoVS3uRqq3BpFkS9KIdBSOqN2Q1KmInaD76f4+/gipMRAZ0RXHICwLuoLk8YzB
h05exiLIWqcVQTsXE7HEa9hIxHDRbAT0MMrzdbME/Li2M0qMWcC0Z5sUGmqy8kfp0wopnYCY1m44
FNTlBNtL6dO5HPsPV4yFMNIsScMOXI0YewEI9P6V2om7/XxSEKXIHNlffHh9E2MhC5Ab65EOBrFg
EzzQ0rluihaN3dmvMxZiVZq5BwORnZ5epoDcp38erv/+onlAKnSGXJiT78y1lOgKBgIEwl9rsKzU
HR+jlCCyuk5k/pEfd39GhLmPoiirQhoQ56zWcKTrR8x8/B0FhQl+KwEjSIGPEDt4nggWqGCGXXQ5
4eHiRX9zwW4ZBvTp/0W99+s7jsQu3vLZTzNGWh5D9HHWOCD5qV9rWEigupx75lFQLj1N0RRmjOFW
mDL01jX2g3f/lywwZtlDlxt6ZEAgue1ob9ncJ/SyrTo7JMYaAyGtHwMDogqgnfu3nN72lrivKIcP
jqyy5a7ErAA1pYLKePf8Zr4iwnz/K2VgTW5gCo3UyiAQnCY3Xu9zp1pfp7Dots4OitHpcWzSXEMJ
6ZRs/EcRG+E4fmvZ258RYPR5lRdCmczvJHX9VFnKbhXMNgN7ZzlazWGENa2G2k9RXEItyiM2654y
ynuZL1w22o00rChC05OIjsJLrUhLDw+KRskRtuBljj09Dsl8nkQtHdcFlZnNsyivwEi5iX+gtGkr
zptENlhggVLNyAvvF3T8gs7852d0pLzMBnHmBu//zXxgI092Fy5EQ3MTWugBnKNLbBd9rCrYtahr
OV7ijpygnXUoOVe+lMO6IMEcFlD6gbYigIT30tr9003h1I+FLVrSE43fA8LR9gX3d0GNOTKzyKWp
KfT89OwdHLGkKhA0sFOAVh/XVZJHh1HJSl71TVLPdNBjjp3ZR+odeQ8vHg1GK+FDBE3vcHIj1dfe
HTKNFnrnK1KervOy4AfPz4zNNMeN0RvxTAfoySTvuMmEhayIJqHLd24MRTsduzPXbHpJEiacVfjU
2zVZYXs2URAv8tV/KZF1QYo5Mk/ogd8mg5SGKVgDjxYnwFZzSEBgj0T8xUv4LN7QN2dfHu5MQetI
aeNo5kwjpiPQjmI/+SfHvSxbmzMiTMQoq/7QtgOIxCTa7EZ7OiJP8siJhbhUmIhl1BrTCERQKW11
fYh3JfUfpc/H8ReHEO/ImLhlKKYYbRJfR9a+Sq7+YGcvn9fl+We3FUBg0HktYlATaOdYWHBpN/Ne
6qveUOcnsneIj8Vm3KZHb33yrPAQHtAKsf89PI373EIfhH2d9tdvM6HxBW3GA/loVxax8g/JjIAm
75UVWjXWuFhVsE5tX3VboLyXmOSv+m1noRUce2Q6hYr2SIEZMvzO0xkrJNxhTEP9TLeGXW4VJ8nJ
qiLpYXWQtzH27n2UMakikr5VCja0kOi532e+5Xtu66dUOSQpFke64qu3WmNznvprFdNgeEXXYVid
mmndZdhgsml00vmcuuiC8wWqhYbZSowtoOeHidm7LAMAeCXh9StZxW7SyGNocSIVHglGFzoDT1vF
7OecuEwdff/6wBu8WIpKL7hgFEERZH2UGzE75RV5Lm2ZKj7JNJzjHW+2d8laXZBidKHF5saVXoGb
2o42RUKfgYZY0TKhc93F2KQc37hg5y/IMWphBjIw81OQ24kfaIWSfl8X/SUTcvH7jOirKzVpJnSM
nqYbVPkNdHQFNCPuU+7K99dJLQRGF5SYmKJE54LiS6A0rmV6qNerP+7fEWDCCDXWqkjRp7mIJNI3
/bbiMLBgBS8YYMKHQarzLIugKkgNb1S7Ssir+8m5bp6uzN9w5pzKPpT7NoYgh5i5c8bWHhWXl2+6
fhHoGrykgQ25lZ4boNF+HvK1ahVPHqcT//pJAZz7kkKsTM3KE3ET3mNOulNvEppblONjeWwwOu+V
OrYLl2Bj1yFR/9j/fzHJZtSMfwzjjwmcRKoHpRRRTcnJISSRdY+dnrxJDB4LjHIDRT/zh3pE3kdE
UTKxsK+YM9W38Fa44IJRb0/I9F5KZvMRbtEn7Mi8tnOOAdHZqtMQh7XseaAg7MTtYa6aAEprcB59
izf7el03dJHRbxE5+qk2cCNlSVaE+uhEKF2ufZ+ln4kFLk6M0fIiNzQlbnAnz3hbyfDyBi33xtOW
E1Jdt+s6CzSDEbRcyVQwc9o0hPcI4ZwUG+JCqlUzSvDjYmc5E0k/wkNTcpPJnJP6kowzW5WnqVr3
AexhTxXnZZ6r1El4G/Geuxxj8lVyPyPjqUageTkETCOOIz7Q99zmGN1FClj8BbgPFSsafrx19BXw
EToFSmKgmyqfiHZH+ndOFLTUW425jG8qjGmvM2UKfVOGorgGserELZF9cLBE1wJgdk48FLe7tYim
4hyBRXzU126DUfz216f9Kt5seXnURdPz/TWsiCAWDxVBBM8xyV9K6zf6qzmnuiiEZxQYJ5DLee6X
Hig0DTGpcLvroa7XPf6idTsjwbgADEMWmZyBxBOuTQeV3CPXKfCYYKK9CMUhQW0g40llOSFZ7QOd
FJQjGhz5+6qknEl40gal3PcgopGgIzVeHuaNg7GY/HSdGR4dxhmo7aoOywbHNdKXanJMDEVQW3u8
ToR3YkyYVw2rsNZxK6ddtXfQm2hVTxUnPcWTXcYRhF0/xHkPEsaN0+0il2fZeGI1s3h2H7Vu5GZZ
4z4waIx1xgAXfrh+RjwCjCkwswl1bdj/0/TwrN23DrevetE0fyvG12P7jAM1GoI4nSHqgb2/Mclz
fBwIyprJ1neuc8K5iq9BwTNC7aBgoFcAoexPTm6g6eE7R8e/tuP+cMhnvDBKXgttq7cSbru0G0ty
RKqhroT9fSg0h5gp7Spq3NkVeXjnNcNzJJld6KepQTvPQM6HKFl1RH5te6K9Xz8/jkqyGOHYoVSM
RQka0aa3V09/pLWxnj7+zr58VcDPLmlYtWaRGSDSUy0H7JYl0d/V8S+JMHqveOWYAHYFel8+wYAd
0w2GriivPWepqnzuRdlpQzjYZuxmgbMGc41x2I5umlP5HDvq2051eeR+oi3Mr4Az4WNMQVR7Xd/V
EL7nbi/pdrg/nDCFeBsPmC4etsoTpcNggU8ptj8xPfofMxtnH8CYiqj1Ew1AALMQHnzX36oPK/Jg
WKv/8mL7JsOWbtVu6LNgdtbP4no3fjWpYJIwf7su7ct5mjMyTEwwBUZWlB5ub4BrQB/c+6tHszVH
p5aqF+eX9hWJncm7CGMxGgHODL2kvY31RR4WcgLJFKA88iEiBawHDzuGyxkTKIReaGA4DgdoNRnJ
I/KKPFrouFh+8pdHqF46p6CPylENcYR4laaP4frXa0aNW15GjWP72JpcIgqekUraV8vvQPxNZ4v3
f8kIYzAwTjmk2gASh9R1nOg9qx2aPF8nssgGBhnnzhpshWZHeLHZvRyqfIVIAaDOv3OAx+lu+F8M
3xkNRkOLONQFKQENbD7C8ngqbdXnccdLoi46im8qPzx6qWkoWOtz7Bb9Vu7Qhz83+xocXpZf82dk
GAXVV0CfMBC/nayRBrcmweJuIm2bo3v9Xr46Wn449TM6jFPH5oaV3+SgExdrrFJ98ciMOkaoDQzN
zfZYn3bRRnBW25oYeBEVAOrFRDXnCb6cyj37CEZnc2CF6kU4MyvnO/8OC4T0B/iQXwER1qnF8yXL
JuKMHKO5U+Bh4HWEoOwOMqZlLambm2TkNY+txeDvjA4T5odp3qd5bcxPO1QmyHNn+dvp8/P6DXI0
i13lWqVdEvoiiGAMrXzayT3BywjDKNepzDbgmpiwkf5gBh7Am9GSA6Ah0mMVzX+K9c8Oa+bzzFeM
WRqMZTcLok5UC8PN73/HAWMdQrnBeFOP3x8wC3LMuG0Ns6JcOSHWcWMIfBxjDSf0VaZ13nw73NDX
yOahISxNNgDm4R9TyjZeBb2MrJgARua+BpneTARdv1j3xu3/50gW6727QfdyzwdHKQHwM21JcPfU
YkhYuAlui00lrjtUhTG2Y5yu3xTHwrKz78Kqz+Yy9PwKNx+Em+4EvABHDyyOSC+yB7CxudcPTebs
OWL+rIJ9NWF02qdmF28eY4trxRctwBkNxrqOfRgLfQ8aO32d7cWtZA1kVOjrf3tnrjC/C7xKQEex
6AeAzYpDH4vIcVdPyQmAy08+CYGZAtd0/XIW35lnhBibpndpW5diNBMysM8F04G8NuNlAT8jwcQj
2OQ8SckUz21IEqLT0a7px0Dhy62A8LLMi7J2Rouxa0MzjNixhXPrYnoEqh9eEKFl8mKGZY9zRoYx
bua0mgojApnnyZr2t/pNu7/LOWm+5XPD1k5M8UOasa7g0oLW3TRiEUQ2tzp0Tv7avyIupbU15kR1
ZIsrcnME8sPgfZMzZtk/M9h1hHVhgljkeMxOzvgElEJyO1HvWbI5Hm759M4oMbFQaWZmF2mgJGIj
9k1gqdjLlIIhnjAsyvYZHUZbsXK1FRSsjjxZWL0gwM8JnBr/IicGOjSwEGQeUWeL/G2vdnGfVhA3
oEnqdI475nQzv5N9yV+fE2KOLPO8QU+9ZlbT+BhiY1ZXWc3+bSClJf+BRNT78tTQ/3JR51SZAxSF
xlOnEQeokOk5xbuyAch8h5wQj9D8Q6zsnRNiAsZB6oRhTNv8ZCAvmPxWaU3uMzLZ1bHYclKEi2p1
TouJFpNI9LOmxJ01DiK40ZZmrXJqq4C14C2tWDJH57QY66qNLYRQx7V1M1qui0mO3AJcv3Xdhks8
6Zj//Ex1jVoxsdgbZArUO2fUYeCa3mBTBUS+o42NLWQ+zCAXFo5HljG26JGVjMasZwM1OdUGIIeW
+qra6F1u7OQ4vEhPOn+//ZJSnx8pY3rjBO3LMfAMoQlTTtqn0TYcwzGf+9eA+iiUGSsqanZ6yx01
4goOY4/DThlWWgV2K5wyBthosQOEDLBjizUXjGIWwn9XiB+bVZQ00eVEnQXHkWfk9L0j7XWaajYZ
H3jSsxTUfJ8owJYupQfP7EhoMCYDIU3eZdsnf3qr3Xi7O46Uzr9zjSfGmvR90Td6AjpAIXpL7cD5
aOzsKGOJBDem5rHE2BNzigu/z0FqclSU/7FgCIXtDF2P3OBm/qVrTDHWRBNUWQxKXJSxiojWd46i
fIzqnYniYyZaFeLqytI7t2/WZvtaFt3/G7YaeVQsTFW/cNQAbswIZWKEYRXU49x0aaAmpMCZ2gVe
/Bm9fnvLavcPnS9PeGZiEHFrgt9+0alfekeys/V/6B8FbCYQsgCgvsKAE8OKsFKFJjGGWQ4x+zjf
mXDQXvlbDJfkEDtfDdTqRRljYYwF8XtTqH1g3QKtQKROBum41daPsfN+/cQW7cU5HYYfTarHoDNA
Bzj6f7Bql4Sb0THXEorPvsXr9f+6AFYQz6ixFzSEqpp6MqhhqTB5G3Z/pqctDy3pq2pyjQhjKiav
r8pgNks9VtSlRPmD55yljwRYRtbN/WQ5eL3e+htVtYfPyN2aG962lsUyxTmbjBFJQlFOOxFfMHVb
Ld897u78Y0tEcuw3CLtWHKlf8nDn1Bg74k1tbAgTqGlAHUAio31uXq9LyZJenVNg7MegjgOEFE7F
f0VvXRdQY3OdwM+dy7AQ5xSYGMSQR7HRavBQWfIMajNZGfrADaJtUvJ88O9CmpDeuVV9a3i0rddt
Rj95VnLpaX7+CUx80gqGOfnaHHIBbyBGIlcmnzxsdx4NJhgxwhS7XOZQq33aFHZjv/oWj43FvOY5
H4zlKOusGVfalzgY2H56Qhex7Vkduk0exZ15e/3ieAwx5iNIRClPZ/Oh3DgzmYGOKHxcpzH/xhV9
ZpPfjZ979djATyIRJL+qJMXqNuxW4EQYHBlna9nyOMnhEIJKD7EDuPMU0OPn3zHCmIVMHeqVIOCw
rBDBLonpRGN0TPH6ChftAfAiVzqgC1WNfZKbUSHleSfmpxfFmTbxrepeZ0NaPKpvAuwjvBCwzDks
J/CRBbajb3U6AAQiInJOKnj1Y1ZR7rq02cT8EIIzmoxRj5TEj4wSfheI8DQnOoa15+hWtzoqOrS8
+VsembuSy7yo4hSHiPhdpQKWIsqPiRNT/dTR18AWNuI84NqtOVK47CEBri/L0GFFYYW96wsFYJsS
0g7rzop+1zQQSX7aRgO3/rEUfgLa9h9KzIkKKozRqICSJkPiG0cjhyG3pnUrc8eJeKSYw+wNPR+k
QJ49lBNZ8WG/BYQ+vwo7/8xPGfnmiHGEgPMNV6mCO6tjF+li7H5WifpHsmk/OTz54NFiXCIC2qyI
ErA0OR0Qx6MAkHIKrW/uQoyo8HJEizXt87ti3GPda1kKJE2M+gCBSbHTvVkhEdCs51cJWgZ3uYty
GQ3W1xV90fCeSQjjEYHKOuRiB6rKal3XT0V7u2rW2qOYPIqtk4rkOrXF6iPSldj3BcxlJMeZI40L
QxTEWMEr5WbjoN2uP+wHdI/9l4rtORnmLLECrwC0oTq/zU3SqkTaFS/6G0+PZ+35KYvfzDBnFzeA
jpd8MIOevpIEz/Mw6N4jxhPQDa+f2/ItfVNiYooWK3+n2sSjR7RT+yMh+/kJyYsxuZczBwJnT6vK
LFq/nC/HSvaHzALCPjy9YvPUatl3fTPDxhOeoQp6ADLZreUMVmvXj+VGfBheexLRymo56ev5q6/c
Els/ExKsnMg9aPHzlJHiWKC7M+NiTH3Z7B9UVOwwB9rpvGZ6No9nZycJAB8NSkjcDKUnOc+hRZ/a
kMau4gaOfEJn/qa7T2yPJ4SLknFGl7HwaH9Q9SIB3QoVjZfy8ba8vbsue4vnd0aBMewFuhgjrQaF
nXfA8CGFXefcEI8HxqaPWHqPchkoYOtK6vrHwQM83E1fu37/X6Z3kSL/vifGAGlZ5Y+lCFoY4LOk
e5Fk6zvetOFsXS5lASDeKmbEJey8Mn5M3Kmq3yS5qbYna8Nzs/PnXfvpy+u+frE/Q7zLz2QuVpva
MfAnpQWiSu2kh96hvIIr7yCYi+0BAd37Kg7i7f6W15fK+23mIvWhSfXWwG+nlLsnbOF9dXk0rP/w
TaEFmHZ7Uqz72gJcj7334Xwf3h+ert/BwszAJSXGhxSwhEI3H1FMNkAt7skOBuNBt4hDH+6z9e7F
gr7Zlo3RQ5vTEfhViL4mTIxX8TBRGVcdBODgvPSP4ePKTukHwKcPVndzH1hY976hbvhg09Z6cI+p
5VHfMTfv10+Ad4+M08HW2EjsKnyEc4/cKMdv/nQ1l6fLuJq2W43iuMKPD+SDp+ULabXzH/8xZbdq
Na32fa09PcW2cEzXxVtCgOEePVoCb4PadbVnx+3+5sCx7/LSU8mSN1WaPB/4LecqeV/JqHsp1J4X
lpDlv/7lmfKZd+2mVjG92VQBO5rX2HldAHUWtnEUxDTsR3y1RgjhZMUX8pSXMsKodxanTWjOMgL0
+/vatOX88S65bxyklK39+74Fbui42ytPjUaNQ/AWDCTaRzwofnm+0n9X9B9zdb3kjcZq1jEss6YK
ibF10dnPee2aZG7pPD+OZO3an38pDoxmj4aRdYKIgx0I5fy0whM1RrGHAo2fsY7fxqMsLkl8l6+3
9s1+JPfUumvJ3n2l7w/tjq6tGdttq0RWyYtjOZ/A5Lmv6+TPdUurCzn5Cs3PBDwMJIxzTOBn99IS
VLgjyzl4m4rIxP7AFoDr1LBn77pAfJm2M3K9bE5Gn0AsS7KxTLIZLOEtJu8xSqa1K5BN5WCsMCV5
SVTVio8HNMhoG8HeBM5uMyK9LftEebvRjs9NRlt5dxoA6o9tual90Ijok9L2C9ud3Hb9XK9vVqKt
/NHvJGx3W6tY4bs29wr26ZFgRUIsnxy2JZAtyOog3QMVhPgB2lKTTZuQ5lb/lNBFuQH8Av7CZIW7
AZs6sfprnex/fSoRSvSrY2VJD3VmRbedhxUe99m+aOz8yXBy2uBzhT+rVy366oiIMtKvFQe7RWua
7z0kl9K1hH0fh9t8xkv7OIibxlkXzodJNEy4blAxo+K2tA89iIaxO1hRi5o2Uhram2hPu+GmJN3D
zcoOKBLZ2ESm08AqnGhFnjclwYJpeLOcDjfo4XWEhmwcbQ1JNVOK5ygFbLBCXvdrF1gQ98Y6tG3D
Rkb6YN75uyJDGeNutU1tQHv2ToHSefKmYYPeREZrkKj5YezkjdoQLUXF93gbWPlANno4903pOyTo
7hqs1+w9613DdMaKlD3dv4pv6Xr7q9wdS0t7upE7uyMPWJ+WWSnwnpSNYN152+LROGkFAeIqII2x
NMgWEBqvATgsoa6hH7veGl3R3rTbx/wtram2Diy6aoEbEzrGEb7PbqhRAMkLc21o0YCMYJlAPCF7
523swn3oiQJM3OzzvbfkG/f9sf+lKYQEW0vfjpvVPQYutuiWdUn1ofdkvdUh/JNAmgMlGSIPqsJ0
/cGKppOhEKfC6orow6DmJjqi1eWG2A8VSezSii0gfXXYcfyrox32OG1j67OVAAPlVmSzVQ50ujuG
jkik++oxgAU8IfDFfXTH4wb/s9OTYsChIXPV4Vssn+L0Xf39qKEziK7wozgJgT4HVvY2rR2gs2f4
T8nepcTBrqVfAor9756dv/WAuE7QnKuS3goL20zso/uLJh/q+ibfHVsKTgEoYaAkvA6xH+VUrM1b
SdolpLXixw94uRGSv/f2AI8tDu8YFCVqQd5FVya1OxnOdp1sc3JvvvsZCT5Da3z2nEfjFiuri8cW
NddtjpFjC4omksFGvt4lynq7ETLL8yGVgd3S7ICC95pq768xBXqscj/D/mxbq64pcROCo/2DTKiw
OSYNGW/qXWJXMSHuxi4BEm9amJn2bflWQLwT3xTEHamHs/mErQIeKWl2j+/P6c1T6gx3wSF6tbLB
mVwRytAmh60O/q8btCU3qwHISDVURcWQL2s+9SAyBCH0OvTgKg5UfyAv4XFuyEisJiWrG92ZYeDN
Da5qG6Lvm+OOuPSZmEqaaqVKVLMDfKSUUmkXnk5OCDz91kHv0G2+KRA5K7cmzGh24LwgvnhjnPsF
70zUpadBJGYr0C5H8nIygWIQUo8gS+leP+SF5h5MIJwd8uwQz5yGKPoGxsGF7vRshfYBqDfKsXyG
smhY52vwa1w/s2uX5Jg3mL9qkkmvcKdFQX79lp4ispMcKACPrYX4D2wpWKmiyIoOiLpLtuSiC+TO
8/uTSVDtz0QHFhKj9Pktet0j4GGVt1wEuYUKwMzbN03mKOMyalN/BZpAds8CuEHsdgmdz57DGy9E
uWTt+vXzfov55EHJ5agrEKFY95yv/Jn+uYx9mIsO/FqqsM5tDsBNEtvaUQNwf09yDhmZR4eJxQFB
lgt1AjrPDgDVCDncCPTlcPJtuDriYtnS084WycOTy8NXXJCws3yQ/lVrO1McP65LKZ1fLyhm8V4v
vEiYHYAyVkPRC/Pz5WnXOU5gnSL0kWTk1wkBiHNPXHujrbdPAaGAin8f6da3eO0yXz3gjAW64I8J
xj1VTspmAH/PlnW4f7+5cUvyG6Gls8tJaqOJ0nEg5znddTvPwqop4L/5xJpQHKWf67uB2g/2Vt09
wDWQ29C6/4Sz3mw/3I+jCA/1SyGHQ4AQzF3Z1yX6a5L0ynezdTjB7GoANiAKlpwbzzpsDlaPT31x
NLfGswHDaqmjkD02GOY3vAo+R5u+3gNnIhFNEpZRz2mflNo8cVN/luIuFOrrOXj243ofZEM5Pyas
k08Om/mk19R+O6ElJiAI0zKrtaz3EG/BETmdOVrTLIrQSid4OnFyu18w/tcO+dIG/Y9S6IkQy/gY
7F2wNs/3v/w7dfO8Plibkq5uG2K7a0oe8G9MzqCtQLdtfCBduw9YsgmYDJcnrRxlZCtQQmCs9G6+
dCAq8lzxzAvLq4n0v4JlqRiZ+OFKgtFPmxRLc/FgqSSEQf3zysWYqGDVO94tL1mzc1qMPdYC9JUB
0q6D1Qztzv3jkYf5Lq+ryFJwgVXV3xwxtnn0wjQedA0IT/QQ37+lNHnFNAMXAX4BAgDe8IwOY5vN
ZFXnpgY6Bh58vf2ivFVYCQK02wzA5QJa8rHllNiPn5VznUHeKTIp0LaOUOFNvk5RtP0XA77nwegJ
rymOR2Z1GWMEkTlOYQH2rMQjSkq8PymEIoEGXmdnMdODQR3sEJXNry1/l4S0wIhzb1ghRjtIGN6C
P6hcAS/OAM1BFV4RqeU7vWtsko8ZYaHkKPtSReGcOqPrUqEUY1jO1Nv7+3qT2e/X2VtMuZ4TYIR+
TOpKqhUQkFInHa3csGWP/vY3Ym2bT6Nn4ep4i4v+hSbwIQ3ZkLDrnLk7cfJiYTSh1AcT8ET6NkJi
vLEnm2aP/4m7b0qMHxWwrbVVInBneU/RZNUWHq+x1boiLkzgZCYXU0DzrN//scU6P0CIZ1UXgq3C
0kiPnZMS8TYiJpUA4W8AlYhwmFtySuf0LitX/xOrw+SnEphLfk+udlxTGYXYYOs/XKez9BSDJfnm
i32KeUHtqSGeQ0ik5K5qKZ0j2MUOrRTyLsWCruTgIa7Au34boYauH0uD8IzKUnh/8Q2MHgTY/lIH
80WOSBjFduOu9pL9UL799aEy+uBFgoDpdFziiB06mB/BKh3ncXX8D5P8s3n+PlTGDUSyXJrd+MXQ
jGKXAmihd7Bda83laNamny70mxLjCEJ9pY7JAI7mfaEmoLM6jKdjeu44T895iJUi5ClCDFRyKfME
lHEFmShUpinNeu4AuvJWt4S1D4rS7XUBXXYF3wwy5iRSg0wIfDz9UsyMxOsEmMuvIbebSJ5F7No5
MrakVVYmVi7hxtS7HhlV7PylABBGgbFAYGtSzwkBNbruYD23yUHY+De1y+vn41wl23iRCHUqeyp8
60jrx7YFZozuF5Ye2J33+f8+U+Db6qosI/ACyC1zdWk/FlUugNnOea4BElZh8uCB51uX8x9nVJib
01tzmnxsAz89mSSg8UAGILb6pLZkNMkkduj4D+Mbl+rCRV7wxlykmiaKmqoQy875iinxVpVs5CKd
LXfzxsKFnZH6MetTe3Lol7PupUTEbKxmy9YDrwVX4RFh/ICk66XvA+QRwxXmLvudIU/WuKpd3pn3
012ymkeY0e9GCwQquftZ3cnuHtY7I9tH5EgtCyOoFtBrLNE1uU32S1HoxQGwviNPxyybbxhnLa5o
SU308rx5+9uPYverQAcg0d2RCJvRQxXtuggv+QxNQjOoqWJ4BuvfGdqZJvpxFMEujBSzgN5+/1pw
w8OvCXfGKlwQYRxT2kc9+kFBpLTTo3lUb9pHf6tvyrVmh3cxZnpnn3jMbHc3IBX+2aIh6zO7E5BC
JyMGLXjJi6XnxcX3MP7LjLWhrA18T+UcZFtUyXqwu2ODBi3eeDn3fBkXlgpG0eo1SFneXIeJgYH8
+GD+5r2YFsz7BUeM/xLRb5toAcgc3vzt7Qoi0xPdvi4riyp0JiqMuZPbUizVETSKW29f2apzhzc8
J5Tn8cEYu1iXIl9skH09RLeh/UdYV3iC/Refe3FajHHDGI8cVSI4Ke3azu3WRhM23HvKX6i8FMaf
k2Ib2hNfGjQ43v6EGWVi7JSdj5LbMXeax+LA42sp6XFBjDFy5oReaFXA6Uk30rMIQ3LYGKh+SpaD
YcMXdTse/G1i6bAn1u92Q7NXzc2pQPe2ohKYNo/QcrMNDgrqUCiC2Z5z3Lrd7+tStJT+uvhI1uIE
nVwk84msBgwr/AoVFL8w62z0Tt65gb5uFZIrVlitgRkfSTfhSCaNBhOtRJqktheheITG+bGwo8CK
pm1V3NXlWiweOJ85f8YVm2UwNivCSepNg7KDSL2t9svfDV+Vz7Ut7gAQ7EaE4oDe3ksAooTOE4f4
sqrphoIhCxXba5iLHHR91PIAFznS/vUZtcqeNCiYZ1a47Q/JCvW9iRYTscP/Je26liPHlewXMQIk
aF9pyrLkWlJLemG0kehA7/n1e6jZe7sK4haiZ6dj+qUjKgkgkUhz8uSjeouXq8O/pvZwtNzSFXzJ
IunLNmAGrA43x1S+jMskikRDCZMl4RgnPRLlMsrgqN6+V/u7cRejlekVtbdvia0e0QXnipqa1i31
n+IP4Sx1TuvAinqEVbRz0ncMHs32uKTfBKtctTpnUjgjHaalLuchtps49W/JSV+RlRfx4q6/BGdC
OBPNQAmlmAmEwJN41tGkEyMaHB6JfX/9yFayIef1Mp7NuiMVqdUScsA5/KB8o4gAd9clrBu1s6Vw
VnquMzNrF/XEo9bfvr+yXeEKfGvhdnE2mmpo7a1zyJgwOUPelcf+0Px2kq1oDsLqVfuzls/vOMta
h1GPmtmnhkG7x730oG965Kiu79i60dMMqupIkKnI0eKanUmJVRLnXZkOSJuCWyR4tlKHHoEVgVtt
btjOeV3iMQXoLBVZAu253v4WqPi6k3n2BZyOqxEL25lGw+PLmNugEgwP/dECcmFpq0tscsxP5g14
KDF5Od8Ko4lVY3omnNP9yaKqNKYQPnZo0t7nduB7du95AqO9BmsF/tnQNRWDTy1L5RYZJ1FHI60e
cMdUIBX6GGcKMg1nzDGL7RTv1ENla7Pbfu8Su3nEFMFjWcFskQRkkfr39Bv+3pUi1NiqdTn7KG7x
KPUYs856+E2Y2cRSR318AuF/8/26iq1fGFOmaHCRVSp/zqI5UzHMmsljhgEij9NhRiXp1XkSFhqW
7fvyGJh4BgjR0W3AjzoPMBRhjIJxWUn+or8d1Xt2q+/HhzGzc8zqfbsXAWnX8gkaWuIpjhN5INXg
DrRA/7omBWx4jD/S52Xu7JJZjh1/8/3XDao4oW2c5PsZuJtv0bZMbMGWLm88v16QiqIOYSq6Rinn
8U4FKcaEZANM6YT+ivox9cBZ6RMMbx2330SdyvJiBK6J48xqXMhlbKbVALoZzIaobjYjKPwDoK8c
aauJ6NA+a31fpCmYq6AZBq4Lz90T5vVQ5Sb0pXbHTfLYZk5oODqksZ3n+K+vM5zB4pWgI/q3YFvX
1Eg5k8x5N20wB0XcN8M/tPhAVPlLZgMjcH8rG8WukOETPIlrN/BcIOdyhhMNCqnDUqPAPlGf2Rqz
yaYVGfk1KwdVtahhLFqjc+rSp/PMahCIA81m2hTjAKvcadT7rMQMY/JjNDe6ZDlotXMscD0VNwF7
zaTdZPxIIsXuy0MhA96Y972tFzs5QjM/EXzgSq+fBoj1nw/kFKxRipiWy23CVTI26SG0w9N7AMqM
19AhO1aJaT/XnJFzidwrrid5T80QO0/BfFcdWAOr3NAFhSgFL7q+v5lPFgpCkdPDxwcfhZDVds1/
VWATiaXrlqYb3AdEsUSNKcEHaOCr9B8sNBWMzo0kzOOuW6o/gswlz3tmfs2hnuZ20bFnMLujKeol
tVXP2uTfZHCXH1RognvzQzmWTpfbycG6a0+iHNdaFQ7H+9+18lED7ZU+JRU+4bjwmff74b06ld/z
47zN9j/QRYrx9jsv8XbJNrgRJZLW3ChF1XV0V8qG8oUQd2aBwlg5IaSulqwZsH5CPMtKczjU90wG
d5aqyYDBKyDj1N7lqbPkUg5wXLZPyEvagNBIrijlsX5j/ojky1WBXJXDNMwDCtHaMUMUtoBlvTsQ
tkcnyZX31U9h4W/10TkTyVnHIEjLKUjwyLrLWLPmHhO7wTmGVmNojZgMZlWaRjEkVdNVSzW5PSUz
6zGlRMWTvt/ExMld0B/pt4PfviWHSZDcWY3mkCv/jzD+yQm6DPwpDYQ9G8i1oDYsY3yTAmIiJvIE
V7Pm56K4XdRjloKrVhkeg237GwRS0Y1i7Jtigz+VF6EcNz5p2xlpx6ETVFrWSpyYnvtnldxrY3Vs
0ocMotuNYd8mite2NnAS7L4FJgOocJGTtOr5nQtczvjM9GR5laWYV7LkmBIZKUYYONCs2RKgi//m
5db0ZaAfNQ1F51zZFDHZlFna4gCCygRwqiWGGJ1firuLPDGuYDXQhKOgKojB8L/GaSdNdUkCAw2s
ykgBBDY7qZ9tUqfzrZ5hBrLdd4XVumVmgIS0D6q4sltWyzUGIZqd7gWd0n5QyZB/Xd8Guoj94jqh
5dZcpiRbyifk72zDyZxKhTyk4yNDyKY6cvcyKQdG7bEbbCsqNiY4ZdgbAQGrjM4a8yGZf3WpXdF7
hhIRe9F+WAyYdq36yeR7JbeV6TtSd15Tnwr6kSmVwwDLVH6mpZ0SAMPtNHf0ejs1e1A1GLqgIr9q
uEGQAy8bnFAWv5ZCS4gx0GR8xMjBRH/vv+UFaEl/pN/o0/VdWz/MP5L4wlxlyGGtKJCU7C3Qf6MT
I/w5jYcUs7Bwem9xtE2Q1Rr2ArErBVYN1bn/LPCzHfHssBZvLQQ52YhWRxkYO9TpqHNohZn+NU9n
GZsMqIaF+awG51slI52JhBryY4xBpvNNcyfKhX1GG7zWnUvgLoNJpSJF+8z4aBTAq0qBrU/e5NU5
2kHiw+yPlt3v89tSdbQXJdqzaBuU6GvBcJbY7sYd6NkaR6EuoRgtOpwI8mkJtHV2pnJvhlvpgCGQ
vX7DTLcrd5YwlFrzjWETKaGqDESVxhtFOpA0K/GQ1m72ceolR9+XmLfiOeV7fxK7fWtafS6OM4lz
rg61pA6LDV4it9NjDkoww/u+1EVM7+MbkqbCJMeaBpzL5HI8U6CNDZDqA+amI494CzawAvNd9H0G
8g4/dQsXvt9OE1HyrDqe52K5EDkvuyyeZ4gtwGUNPohbUCjAFNnqAO9edRfPiOwGABqrY3Gs3eRU
eKhyCtJLaxZxSboAA6YbGB/O6WahdUFmNmSBF/xkruHNzg+2FfVbrOawzqTwubo8QRAXVnTAVa7s
n7eSjRKKg1F9rd1+S/3kaFSiFotVB/BcJOdHFK3CQBGFhU2e+j4/ups3t/dVN7zrt+ou/RV5Amu1
5o+dy+PuySjlBEhOyDuVmK8Ul877fJNi0DcKMkt89luU/lyLxTUwOckyLibBYO5L36GV0jKberhk
ah8wNzIQoY5xyxxpBn3j9bWt68gfUVx4PEwBUeTORMp7S18aza4M10CTlgQyX2UzqwJpq8+NBopD
1QB5tAkIzeXKwlaPg0jFyly4ts1DcQhcPC8P+jER4gPXN/GPKM72d/0kyUMCt2jCtM1xP1V24AJd
gBJa7rnNN2kP0IBIUdYC2/PlcTeOVPMYA+C8BLbE6W5C71fnzoBO5MLyvbroAP/wnInig6C6Ghoq
UYhiGfSidWQ1cpnuyMBhzYe0c8uceez3mJ2KIna6zm29YX5JzNkewEGWH6h6sgZ3CJAhPMTNXgtD
qLJTd5ugc6y3znpkxTHQvZ79aqOXpjxZ0e8ZBCb5bko3ETjGQq9A5FUHmj+ot6S5ScZdwATjTFdj
SyAtDdmwNJWCJehSW5A4Nk0GFubHl+Mb0Z0CiE7PubfcjxLtc64QpPTpdfB7ei6PO76A0KLpaTCC
m3sCCtIC98gzSnvu/mH/YDh33vdXY7IdzWG7Q7sFPwlGJ4e36EX4ff1OfjpdX74D2A/A7BSqGSr3
HUWKcbe5OUyPLy/IWcwgUAWv37wDVGFE24jt296PBGiCfvutdMrtByaLoxZ5vL/+FdxrDYZ3RQUR
KchLiK5risEZPSCh2ZQOWuKXBvzf3sFJOPOzMVI7y2ZHmS3nujxOof9XHuhYZAxLoJB6edhTM5pt
iBkDvpU+gVh2kyQHEzmozhSsi7ML/8ih2F0Tk19NTeVNUNwEoTlZiS+pH5EEzwoI11aRBKZgVQro
1y3dRGGJaOrlakI1Hdq+zVO/aNhJ697BZrcJ5/frW8Y5N/8s5UzI8hFnXvRUZVXVzWXqq2j3naoP
gpZt9W7O3HyoBZZ7+d4zlfwiinuSJCmrxmbEekAtjBGmHSkEAriH6IsA7ljyJo07jHxIfX2g32Ww
4IHSxRtrdW8g8IqIujeD0YsTo7av7+Gq2p3tIWdjgrGwxjDHwsIm+N0aqa3F4+9Zl44zoZVAxfkE
yD+L1KB0xDAQqvM6XoMhyAgx2djvW0+N7snoEP0uzzZmf5uHP0wZeYj5ZBiRXeqnkLyEGZrTpMEZ
mWhm8Kp6nn0I50FppaUM6oAPKePEkZUnRU/tct5e39pVnUFNytANxOSw4pfqaaVlMYQ91FMOMcAF
I50ipgu0ZvX0zkRwpzfN/aRLPbQmbKKbWtdco242kaH+zhpdcHirW3YmijPKQVWoQ7+sJm4+SAnq
sOi9NLzrO7YuQ1PBNw1wqcxH41qpygMZ2tSvSe6Y0nttonteVPcWCeHOnlltVna4b74530tBapP+
1E+GYLdWTRNKvv9ZCfd6DNmEuXUWhCgZBvWW21J6BEupM/eFU4Sv/2bXUIk0UQNVUFO61DOF9FPY
1lCCJctU1U+lodp1KtC01V0zFQ21TYTKGLdzKaSPs6GPyi71jSYY7Bys6jtzLIJNW6aimoFI1PLv
Z2Z9KJgsBwX2Lsif8w6zyap7TH0S2L3Vy2mC8sdE6hCAfk7IVAP7ENAh9ZvaeBpm8x2MPQId4OO0
f8wdsleEaLJBLH7IUmZEupo1U+pnRtjZadTfyGp2zDPmhm23ibP2rsU1VfrkhNYFp+o9PQ9jr4kj
N6WhP+iBwKFc3diz7+HOUJHTPoj0cVnzZBfDfaO9l+nzdWVcsUgaQfs4MQERA+sbZ/TqvMc6O+hJ
3nW7kZjJVldKZH4ZXMeBiCJFPq+9bPGFOM4AlopV9OGIY8zKYZPXMBfDT3kmTyYZvuc1yIbZPkXH
EMp7NMu8vARaTRYc84qjqGHcDDEJFgwkDb1UV2kEsD+ferg6SW2TJrM1qQMwcPYiBaEGWB/Gv39X
LgRyx5jqEZmsek79VqHgbq4MpAGC3BRIWbFgF1K4C9Jg3IWaY5SOPxUfZgI2F1nbDnpol6l3XWP4
oPifMzzbQM5+wc/okrbAGU7dQ6TflzFGXdAT/H3tLsVdUTEuvj61mAnQ9QIj8H+IpsDnUJCWWSZ3
diphJkkbikdN/5bidQ7LjRHbJN2mcuyZ2oQRwsHJBE+OrtzAAxSIX7mP2GKUgBVKKfAcnMufA8cx
5amS+nOfuWmLsBXjkNjD9e1dcSw1Qg0NVVBDh3Zy77ZZMpPKZpf48UeGoYX3gXoEKttms6/A28v0
9+vi+Kazf07zj7zPjuwz6101RViTvk/8KNsM+T7y01103zG3G25RJLEZOHHGt0Z5nIDOkQsvVN/r
5res3QbMyTU3XFhnPPlW2oIC5v/5ZdzDr1ia3KYadkJn9qzY9DXY4imLd5FvfSsfQ2Skt+a9DLJr
yyZLvcPWIo+QuzzInB2waa/W/voHrTxBwPhB8VVQiSDE575nNJLW6gEE8Ev1Y9TfClNwFKs3WMV/
mAEMjB8PPJOSDsoXkcTHpOpjNDzHva2Ax0f7wKyP2+tL+ez85OKjBa9oGjpukYoX9dIIlkoot0qM
aFlGsU/6PmSurD4rLWia6gam9xHD1FymGr5ZhOAi2uTjbaRtqrpzJbj/uv42igqeq1YZ0S06SFRd
VjXug2J8aDRa+KCOHKx+q5fg7gLH+SZU3rr8gbFjZaA2Ybp5uY3VJ8Utu7dZ3UUsAS0VE9zz1YPW
TNnESViWpS0HdXYlDBKlM5hdE3/UC0fTXq1Y8Oiu3vEzAdwrONdUzq0RmhQ0z505bYdq3FPzoFW/
atV8HekzA4H29RNftV1nIjmzIifQg7KHyJw9qfEhBBA7ZtS9LoSvIv9jTFC8UgwLHDHKp4d1tnOw
mYWcZCaklEnhsXbWvRTTGTeY74O31mrbTRDnsx2SMXVjdBlseznuBQ/h6uYuNQSKlAkw59w1zfSh
GqJIggEtf9Dv0CIPcWtOUmCGZsc07q8veVVvcY8sFOyWwppyqSs9oUGYBVjxpGq3sFbuOE12M+y0
Pj+kdyNphQ0a+MEvN/dMIHdRAlJENR2RD+rbUzgjgJBF6r+6gah1Us2kuok85uWS0riUtdSMU59K
qZ2wH1nnyI2T/9RTL8hBaaCJfPt1gQBWLck0gFy5dxU8BgiUKO6+oUWw46qfjLOnJswLM8lJNFcl
XqSGzvWD44Ek/+gqwiNkarFQcF9fLrNqka9Nwij1o3ZgbpXJsWOMpe52qNZssw6lUGCdZ1dixrbW
rGSnGFP9MFlhLNDXtZuJyomsWSBHxfPCuYc0t9o47fAdoMTDs+Uo368vlB9e87nQcwHLB5xdypBK
gzwWOE99S93sR+gNW/kl2xmb6FcLmprHwkkAYvHBifegOZSCAjG9SfZADjS37C+HPX75Fs53NAhr
WBLhW+DS6Fu5IJ5MP3pt2GT1fd29yYEfMYGxXXUaz9fPHfQ491IegKTSP03MLl9Oc+1OqKqATA3x
HMwCcNSiguraCyKjjo/QG7kkIAcut3wIrFYdCUPOIjXsqPpQ9Nfrh8rjfP93I/9I4C5pUUtUT5eN
7JwIGF8UTDATyKcxelLjneXRXRPY8RQLXhGBWEq4q9pOpKvNJkUirrcTNf+hDB5aibv+NS/6/dje
KswOx+cwfwpZY88Evbi6wOCuH6eiW0i6WzAZfDecWjV4YpDG8PW2fE/7vLSNSd6wBF1o7XjLDLZF
q7YWxY4U7ppQOSi5shNs/vKE8DZYhp9mUooTUHiQ7pSwsUQjMHLycvScJ5mtJ7CNs+RkurJT0GRG
lNEGX7vTJdJmVP+NvTwXz2kX6wk2wMQToFnAAgelU2kVgM9ypC4oGFK71EgEL/uqkTpbMaducpJo
1Vguj2r3I4/Rs4lEXEhE83PXHgJwk4NcTjENVebdhzhvCzLJQeKHMzhUCRCLkVcPLzR8I4WfadWG
qrUgx7LqslCCe4r85TLxmjO/aYpO3qghsEhGAxfhpR0tN01e4gyl3hyze+tTMMz3WT8I3p81E0Hh
6Ks61AgDIzm5BloYK/AMIxWc6rY5wqsVhauLLeW1VDXA409A2YAaFXdX+0GemlSCESqtEwWQL4uf
uxE1ufDj+nVY7Oc1ObzDFSltJIVIzmOClMvaIHYoo3CclQ7PCl5YxBOpqCd6ze06XxvndrVzWROz
RA51Tjdm9Tz+Nou3zlXqwWZ98y9OCu4BNdC8aCJtxO1jWGNoz5DUMLXFhxSAH1d7u76Ba5cLcQ/+
mAg4wGpz+VpY41hLxow0+vwtaU7SGLpx2wgs92eB/cspWShKmzCaBCu5FAKizTC0GJIXbdwquzgw
J3eKi9bFHGnJaSQq76YhlLwxjwFu61kHQqJWdmqt0mzFrMs31qf3qWW6RRgETmQMi7c01d5Y1KYT
NFLmWCykgp1f2xg4RfAJ8dWAfHEbk6IRK4mJBNeoHZ202Zumrfe6YGdWhQBtjsIP7oj2CRg6c48k
1PL7OK2YP8d2mSHUfVPbu+sHvHbX8WDhDioEPgEPH4y7AMXzKGY+Q8Zf7j/yQsTStXYfEMXDkgB8
ABXlfZymKdWIYBHIFTkSYo+sCZ1GP8FcdwpqZYPAbK5u2pk8TpvUHPGriZSQHyr3daZu+mJwhLnp
tUXB84evg7KMiuT/pcpGWq/litEwP1HQU5TCpMizp5HRs0i96YpkpzYips21kzoXydkyrZeaIulr
5pfhD+SpXWIWAp1e9V/ORXBKbRGmtXUwML+remOLZjvFiUmExuuqCrc5IjunLtp5WxKjOEhxieQL
hbpkEXC+VWuhzfDvdfP8c+jlJrOZSZ2hYcURor3URAu4CMGw9qpjvK68sPotD/uiS2cXTDMHtTKK
lvltcY/nJ3Dl5KT7hS9pTiCYC7KmlnAJMUTeQq8OGiAuRbW6GbCsL5mv9UdFuZe7yFakp+sbtvas
GoA5o3aAtnrZ4h7uFL2hdSAv51dYTp9j8hPddzLa5kV3bHXf8OgAzmKgWMFbv64GJV2fq8zHFXHm
cd6q5C3R3qJcOwRR4daT4UWpKPhfVU88E2Sp0ywz/rjlAeQDYi7ZYL6CEdNk0O6LfHBihlZY+jj0
s0en75mROkaCOmk0uIFViYKnNX8CY6iAd0H4ZKEH9/IQ8Qz1gTwHy7qj2V7KRbY+54nTjuZhMnJP
Amf+9SNdMTQ6BsnJC3hR0RWTs2azOhSFMmaoyEroWGRHo3R79XaaMU+RvcWi535lfToWhiuBGZi6
/tnnfXYfgryrooHhXCPFV9Lv+fir/lEWN7OotLcmx1gAUWCZQCvvJ9PHmZw0Tw2UgXXmD/lRDfxU
126npnnSQMavK/KP61u4lk6BY6GCPVRF6RQdoZenllqxafSLtMbIQPzRy6VbNmDYSOvEQnkbCD0r
6w8DM1oHA6Z0h0TqsE1ZLW2vf8jK9QR6WNUpGIkWN4c7y6qUayJ3WeZLdeX05a+5c014o52oK3Dl
doJbA5UAimHbKEhxWtrKRZqPY5n5tYok59Dajbmv9tRy5NlW1fccJFvXF7Z6nH8E8nHvUDR5FcmL
wMqNCw8V9vk7aQ8y867LWasN6NCaZbq3sZRIuTcQdz3o6wA72CS7HMMQPsDVo7pt5JjADz+ESDV8
n7fjB6Y2aM6OgbNZ4C2tnuCZfO6BLJM4G2MN8hMdsQP5JpWxK1u93SazYEvX7j1mLeLWq1gxymqX
OktDecCgF435ReBJJNmkCTppND3aDIW1y5MKZGKWIrooy4PKOeI6HkETuT7A7cA+fSlUWTj0zKDN
fAN435uxIa9yoAM8YQWRZQ+sKB2zTLNNwEztpgvncquYY/40pnnkWskwe5jAiuD7+pmvvJs6qkhg
OyAAGtLPy31mKtQhyBUzSDM/D/tsM2esc+IIBsnoFRGcZ02N4aR+Gj9AOXiUVZ2WdQJSWeYb87te
T4eeHAYXwdy2l0TAlDX8Gt4QFUPz0J+O+YacJpcyjeU+zjNfruvhpo+MwAsIkYE9jEIPnAHxrsgL
04uBCHAmeQDmA6+ENw5d6bGhbjx5yHtAIchwHGfMgSBNVQg2fnU3dFhoC8MfKOoml8rQ0jwj01Rn
qL4WxTYtSrrV8sjapIXOvFlT4zs1CPL99dNeu2AAei54OgP2mk89NG1M5xZoTH82APo26N00vdQ6
KWwSiNa3KDOv7HjLwaZBVUVFyfZyfTKL43DIoexlfdD0e1aIrvDKWgyCUsUysBBFU773IKcYtjCH
OOJSe+jjB3Q0DTJm1IiGSq+cE3iJ4VISZB4NaMHlOto4RCJFnnBOEd5TEy1Os62Nkj0p7b4af10/
n5VNMwCmI3AxVeCpCae2cp5ZoR7JuI35bdKeslw0y3ZNACi+EVjDusPSLpt6dt3HJk+ZnGA1TVGa
XkplzKppWmN7fRlrRwOyGnSiLDEvqiyXUlI07mt9AClvQNJZaCNLbCbq0Fg7l3MZ3Er0vFx4H5eV
AC2EFFfqZeiSBw5ABO5fsZAL885/F8Nd1AlqPLEOgjqUDOg4O/L4hATm35uDCyncg0SafsqCAlKk
bjuWhzq0VXM/F05cCAoxon3jvJdA0StpUCFomLYzcehH+TZMri66nauKBiiLhryKjrTE8u9nitZP
FaVabmIgtIpKfY0g0UMVTRHs2pqiabAAVEe1nqIscCmlycauQLm+8EkT/LCCuyAyNkNq7kJWClR6
RQsAy0E2FWECNTDy+lJSS+uYYjwBzqesjGOtNuDji9RsF6sh9f769gCBABEL6h95KS4ur2pzBN2u
lfmmhEbf6qnMPmiDJopakHxcC/hQ7F0Iwi0MkQGw6nJNWpaXRloqmb/kHR8k9bnTwWDvg9XTHqSj
6czUGdo7qXWvr28t8Y52EQrjjXnKWCNn5aIxWLwLmvmkaHdTlHpq/2Dlw3EAhYk+hqdCq5HBOhq6
JJC8oi4AxiIy0mD+0BeuXC447KwAJSwo5RLhtiq1w+J1xHg25en6ClflgBYHnapI9Ct8/FVKtT5W
Mk4wrNAyOtpFc+jqUy7C463ppIItxPwftL18eZrCBtDssotznykf1XCyxjc5EliLdRHAOFgqOIzQ
CHC5Y90Mf5UYWe6P0ltuvEXAhQ3s/vpurZgKU7EQQKLbYEFZcWoYZaMZJXrxuQwNZcQm+zfHcSaA
s+BFScZaT6rcr60TEN7zjAbQ+iSshqyd+lLBwp0CCAVj1C/3qgzlMk9omfuVfAJmlxouIrRAZIjW
pCCHoKJoBdwAwGiXUnIy9TV4TnNf7o8YKGmr6c8+fImLl+uHsioGaV7k4JFVBlbsUow0KaSuui73
gR7eZl4DhtNKaR2rElhwvnVuKWeb2h9Bn8bi7KGYjDStpaKHhnWWTc3Wg8ANS+N7OI1Nf1zinnio
bKY9JgxcmXOo+2ZjHWYQavbvxHr862UDzvPpHgPHBEfsctnaLJdTG6Fyludvav8a6A+Sfhdrf/+Y
XEjhHvuw7IZCzlHIZtZwsDwtBUtpKWqYXTOzFsJNdMwDs4reXO4dQWeZEhsqqldAXBSTgUGS2MuK
gJGUHTTQl8QYVkhzASHEisGAUNNcLB9QUTwhRJKVcpWASciPyTYCPV4i3cmt4OFa0c2FPg5ZClnD
XFh+Gg7KtZjS2k1o8VIntx9AqFoUmxQNVwF6na/rw6LmXBRzIYq7bVYNeHplQtRETnrSH2NMFqzJ
HjkvR8rfoybfhbJ3XeSiYtdELqs/uxABzUkztsD+m+NT5ebF0TB0uwHvoDyJJjSLVsdpe1TPYGg1
IKrUvOB5qoq7RD/m3Vut31Xpa2CVgt1cSxVaSDCj0gnNADMe9wDjUgT1JAMQPzf3CVHsWorAxVt5
s0rdKYpsNbaHwlEMBAxZZf59ieBCOHcfEKNmslLiLJX8Y1BkW6b3evf7+uGt+VQXQtTL0zPaSItM
c1kh8meJq/+QZMcAMxuxzci2iD1JIDvcVpohsKPL7/Jac76znKIiSA6nIcfi5L5w+7JzQ70S7N9i
la6J4BRzaucgJAHwEk3kDFsAEHWwkjV7UYFftBJOKQ1ZB04slFN/OGxGgTuz/tvLvEQMTkSKk3vV
0EHZFIGFXUKOVvFFj8faW4bD/+/P8wxVRaP3crBU2tl+elK32Xt2sBz2DQiW29o7FJIzedZ+IYq/
rnSCVVmc45FkXVMOKjKJUls3N00YNF4gS0KCySXT8fX8/6yOu7yZ1bCaZVgdcOKgjF5mxRaOigG2
omlna2Zpwe9qMmpRSFNwGgASi1YOUw2Z0RMKPtIxAqly46L8j+yLYOtEoriXGGUamtcdRA0YQUyt
wQkj05VrpJ2Vl6bdp91DPokyYyKZnBJKZKrrpoLMArXsetgA1GbXyaaZul1uHTvybkn7f6EgfzaU
z2GFSiTBKKtYpbxN2y0ada///lq6FTBoOBoIRBYCWW4bo7JogjxAd45BHct/KI/pQfKMn8W2sX9R
0Go9kJ2KabbXpa65GudCuX0080HqegNCazf0HkR8nGvPMKbyInWpAm2IPuhLQ67EiJwl1QLYUHmV
ixMhZKdnTwh+WPL3VQ/EV38kcZsXGJEsRwmwLkblFvFo/6xgW9Vsc323VrXuTAq3WwiwejwNwfIw
YVj0UDqjdpybY5g+KTmmaNULzkKU1PpqmJDLXPx7xHeIRTVuZbkSxibo31EZBOBhI8vD/VATkRqs
OBWLFORmifKJs+HMnz4x8LsxxlAeG3WbSZukdyqqbZVetpvw1wRatXyMj/1zoAnu1VdHFJKRRv9M
pgLCzu0p/Gu9M3Ngb3oZY9YUVExo4kYCwI1ACM+fojdlDH8ayAZVOQ2MLaFrQ58CVSBmpQf2YjF8
8Y+NMWGzAmAPq8iuCF+SrkRwmXopYKV1+12pnmRkTazRnx6TbNvnBvAPcrmbpFLQ/rWqNcjooSZP
0Gv1pQ9OqqleZ1iwnt1QFB+1+en6VRAI4BvfaGbVZcUK4DhA+RTkb4mo73Ml9MJeLuQgC8RzKYtf
Go/UpF1WG9hLJQLPU6NtyuYuJ6c+v0smTIPPD2wkdjiJeNKW+3T5QkPsgjtH2h0vJ2+GJ81aPJAR
YpmHEKz+rUh3WZx5LTFdIXZxdRd1JDwAGVmuH3ftxkTO035chEWGbUh3CKYFPu1XA4/lLMUXNKoh
pPzkLjuLhJJAU6I5goQ00uFBY1IF+iCLQpSCEIlZFnomBgk0wDwXMRkgVgthQpOfJq37V4tZkKsm
iM6QgryUktToj+6CGTWkrFlautFOKYUC93alyRoUeVA5bcluAvrBhTgJQ9lTJSmWcqNmNpoerAZh
403SbVXlTWuoEwatE00p+EnA2SxKe66akHPx3E6mAB7HQYaLZWJ6mmHcZPo3JY4dk5wkhkF/vSuV
oEvp3sxE81ql2hkgi8zAIWbrQkqPr883dkJGxh4ZLH0hKLrcbkxmNYNMxQ1Ut1X9K4xrtJO/J+gs
F2/6V7/4UhT3yo0h06SkwqqTOt8GICAPb6Y43RTD5GSxW5iZLQ9O/uvvbdj5+jgLUwZ6209TxpbE
rKE+Fb3o7V5+gLclwEWgywHeD95wblVVTQpCZqADCcEJGl4VP4ThU6ju9O34JEmC27FmuaiiwN6D
URM8LNxy2EzKXJ0gLQ77aCOXYN8IJmmC4Cbd653BQNaKBn3DYO71fRQI5rE1Rk1zDRTjuDFLvWMX
Di6Tf43aVku/RUCBXhe26P+XPf2zSt5kmrVSJnoKYUP828xOwST4/TVX4WwXeTh5wgAkbbLFHylM
W1OfQi20MRzOlnOBM7luaBQA9ZZUnw4g1OX1MsBeY5CxZ/6ELOLQfmRhe1NGp+ZXIR0U+kuiW4UG
HgEDYU8PYKS/vo+rh0YXbw+pYxVZo0vpC2ov6zpYbIpe1nCPZIr80LitUw3v1wWtWpEzQdwy+0RS
y1QD4rMe33vV0f0k9xoMIUEL+v9P0LLiszcoyaaxm1usKHmNNtGEOQoxmlAEYdraQwcwBtKmKGSC
sm1RzzMhSmUkJS2xmjF7Qxt73Jzy6OP6OlY1EEXLBVKPB4inaTCLaCytTIHHj6lomSM7Ihdn9UTO
BHBr6AGWSUcFAsq9DArw0Ikd8j+kXdeO5Liy/CIB8uaVlFS+2lXbF6HHlLz3+vob6mOmiq1TxM7d
WWAGaKBTdMlkZmQEJ/78ao/5dkwvbDBXtSAayZArsJFvdfKskngLoPb23nKK9e+KJNSDZFbtVPRX
htctpSZ9U9zSOatrgfMliwt28SHMPhenKImUER+iaJuoOYq9K5ZPtxeMZUXFZsDtdWGD2eKgvqqi
OoeNai+jf3lX7uLP4KdyriEV6oBw2u2oVpHiUXgy16XdcugIWHHHb+aZjd/GZpBKE8y3juFi39OJ
pFuQEqQFnXYqEYhBcxeIOZ9EL4VTQUU3tCsbwm6utMo+pxf5R/pDcqSNjJ/cnplFJwMIzkwDAAgD
ywXQprEStYICZ/2p2Bogj3tprW+McP3/M8NMgB6JvgxWWgS5yTaFel5/rkAVk62V8hdQtX/jAS7G
xFyz01CZkzcDy7XBJ40HiSOkchVOeWZx10IMFBz2qgY+JWbXqp6VCGYLI0bwjLY9ogsvddW5t6dt
IdGOfXthhdm3Uoq27UgGWt3A2oSt3XprRd332ntnfKD0WjYmBS1eDNhqwCsKLTo5SzTRsAiANagG
rv2okntZKHhYslBqh5U/KSoZzUqypbQqM1KaCg8AvNB8i8GiBI/X8Nd9y3g91fSbPsxMvM3VyW4h
e95BCAvcqZpy6AsInpY5rRDsaw+xj+JNDBSFytk5i6fh4gsYnyiBJM0XWnyBSHvttYpxHrNVsgV4
w4h4weDy/P4ZLbOBLD3o8ZLw4JImcJQEv4f4SfDAARK93N5DSyEuiD4gEIVuXryY2NNgaMD2NVG6
194CqBUZdm28ZuF4r/l3ctM4cim4tw0uNORDkxG3IqDjwPWgs+165wyyBp6kJAAAxarUbd0rKWmU
JnLCrutBJxan4IfSJxdP/HDTjnngoHlPWFtN3d71caFQKYfST994wim3vM/MSFuUy5Gx1soRPA3o
KyUZiB2cLm3RX5S15jYOKhUYpcE6mFJo7QBj9Te3x7S0WDN1N0rM4P//xhSZ+LlQA0Ka7AWzdpGN
JUUT0kaMncr850wmmD1VQ74BbxK8cuXr2esgJBnrYHvda7ic5Mrxs5IIImeNFnM3MzJy7vJRwAjJ
7Iq5KdCrAziW4Wf7gd76fIUC5YAIE5yyNcdVLk7eH1ssr1TeRCpomHGqkJjPyq2WbzVpI2q81N7S
CxUQWcRkeM+haZ0ZkqhOuuHPuPrJlz069aNvF2b3rmZTSK28/4ziNnGlKqGqmoKQshud23tkMUV7
8QHfxll0DfpCgDIvbKRx0P9ykqn12v3wOyL0dvc3GR1QG5kQHUWd+Zvum2yWau6LGG8Kbcmcjq5m
8Ua0OKXAUIOPBW21KPpd78VQ1Yu67AX4qMoGo9u0a1I3UQ+B8mC+xhBVeL89g0th7wzZ/o855raL
hiQEnhsuEUX6X1XyLHndypcLR08ju2k4Qdm8Hdj4F11u6OkBI4v+jeRgaJqisgysliLQKXOFn0k9
HCNzo5nRHVCqr0OucQ7d4vDQJot6G7BNiEavZ3P0jLKrgy7dx2lj++VOb9FehhYQVP+CmHOTLYUn
KgBHaDUCPYf4lcS6eAVVbSyPUgwMfF5WbikUjphb2xxCKX+xYhdmmA0C0UbVTKN2NoMOoTxYdeA5
AbLIlr1pG05mw7G3eMZmxNLcNAgmblbBUQw8cH0a6BKS85ehWUcgsKyyaq36wKtDUSLLVyheBeVb
U6sc00uxwaVlJjaQkwAlVD1P951v11oCHTZb84dVUwtbbDtq9Q+3p3ZpBcFhJqM6jIBI/kpOXKyg
lAiRXKponZDqh0wPaRYewpxHgby0JS+NMCGXPojQqvCwTRJjHeQSiaLc7kE5H6/alIfpWxwQrk8V
vXroNGC7VSS9ytU20ID41VOVdtKY0UkA/aWhibxhLZrS9S9uCIyApX8zploy2q7HtlQ6iBlI02jn
ormRAdjnnOl5g7NeBG0McwciXgIo1F6f6VwZ9WksPKB8zYII7WC3wYsICrK4cP75dsCmx1iwF+C1
lGtD0A8A/b6Cpokx3uYg1BU34d8M5cICsxeaNmvMUQFQOqgPeex0FU29TcbL3i8do8txzEt3sa2j
WISYmoRxhJorTLHdd4+iSspn08scs+1Ot2dtcXkuxjT//MJaAEb41pgB7XgKDs4UKmiUbA06FEbg
qgYeVLfNLQwO+0CS8Z5GGw1A9Nfm9KjXskjFnVIHAxmnba//AMml3Gyz8pjGHAexMDYk/YHfBHYP
qWuWhMnK27zo29khleux3qMfPNA92vFUNBbOEio5uP2Br/zyRtdjitH+4GdAle1FdENrJi3brSbw
DuyCH7oywkwciguDpszdAHHmtBUduwOotrMSlCscL75kCHU2iDDO9H3gJLkejTJq02jFOK+oHAa+
6gjDhy4kpNU/gDbm7IalBQLIFoBvFPcAmGa2uiyPqRBBu2WOe73YifItCB6njhP38qwwU2cUWizV
E6yk0laDbLVI5PIh4gWbC+CXuU6Cpk6IhGHy2EpJK5TgSqnibJ/KKOoqJ9NExqpVcesb+d6q1b1S
nwUAzkTUsn3VPMeiuoK8FkoagbRTMl4RYCkzAi4Z4C1ALjSTLsjXC9lkY5OpaGBEPcoJhoCYJmCk
QnWQch+iafdqQhXLbrs334KSdiL9vn3Qv+hkGL8P88DlAgeMfmyNcZaq0IyDXwPQncXhqvC2fb8p
hV0VCCj5dQ+4dVy/HpGfqWk1tCLVsudeLKEecBh0kCrsNOG3Z7htvOrbYwZMby9tO+V3hqSGIO9C
eZU2G5PH87NAkQM6hxlsgM5IEZhiZsqqVBTaYKoB3TfsJETtRPfXCWTm0OATUMgmaaTwR0eQJmoI
HcFXdSLJw2PcH6QBymiTscJz9a6veS/eea6+zSUUcMEZoGqgipq96oWTFge9w5sXIG1Bzn1nQJC8
KtSy4ZSNF06+KSJfj1Z2ZW70mH9+YcUf1CqwihCAtGQrgthY+cR7yTLueSXwhf5yNBQgcTa/Y2b+
bcZQK3m1qlVgW7Cegn7bBT+N7D0DMU6uRDQR7aqfdkPt31mfUfW7SX8HYffUyhXB3WeI8Rqt6Zyn
wIKDmAshaEkGeAhtXcz39NgKBqDkMx9/TJukPbeTvJoi47EveG58yRQYHtEPi5IZFM4Y79p54eSV
s5ZBGsa2GWxkSHlCHpxaGQ81sWwJDxs07GBJv5FWqVNoqgVg/2+NterLY6G/jTzg01LVAIydf4ww
wR1KuELWtyVg/rJpJ55FheSHYGZU87WjMfyqV5GGbMLYuabSPAVebQfeulE610c+GMsJJJiwb/45
kA5K63NXK0pbc9sKs5yRYOpVMQEQOFVvkueG/VYv3gde+9rCmbyywpzJTCy0Bj2CaAlYFWvOhpy/
kDnvJtrBEcPOetOgCbg+iZrU1VPjAWLb1Fs0gqZbzdpV5u5820UvxC1wc+j+xiMR3bls/noEvRJq
+yCgQx3QnAoCLBfxHv/CBq5DC7UlE0hrJijXKyD9oVeDHLl80qZ96qMLmNdOsLTT5+7S/9hgbppR
TFKvrGADyV0AJlUaxS7OOtgvLfv2aJbWfFaWAlkfLgfId1yvCxxFV+gBwKBhflRD8I/7PPadhfgY
erB/LDC7yrOA309TWBintTgAUGW5YIFC2wAaIzSNM5zFiUNbNuha0NSKPprr4ShDhYnrABMKH7XQ
GVUkU6G5fXvKlrYyWAbw++dsNwh+r20A1VPJowcb0pth/igfjfa59NHxyYlaF+ftwgyT2jQyPD2N
dkbafQhAexLdAxu8eBKNx5oXJSykxRAjQPhoxt0A88lst1zOfHPKgNvOkvrOUOsnyxePiY76ixnp
J0kQV+jdRwNLOnDO68JyXRlmomUBzCBJWMDjyP5g16qM/H5NwEFLVLHiOKClMc5at7MGAaDcbKbY
VyfDFzrwm06IGSdpY/W/ijuISkjPiljTRJfd27tkKSRA1eC/BtlXB3IpbZw0CAm8vJTuNaPx3UjJ
4qM/NKmTVm3kVonckDaW0D3hQQNKAeqEWkM10hBEYKTvws4dkbA/pX0S6mhQ1LLclUES6UJ0bOAU
5JeSbFefy54ckK8qpg8CVjNV9oH1HJThfeSBddfbhRapUbuJUt9uh5GY2j9/1Fqz68GGBijrmzxE
jM7EWA4wUxpego00kk76YYoor+oCx3fLs3NmrqFZPQghkQk2VnT/Xp9dL8tKo5ARrCg1KIZLx4wa
MmimDbLUtVLvlHTnQ4sONUFam9kqCohkuFn5MwvXjWfZYrGyoIE4IH0MkvKxIZFVvCkt7+QvvXMu
vvIbO2cz1n7i5S36UVKnq9+RMSPjeNcprSuAJBdA8NcASpJZtam7o9LG97d37oLjAaYdyoOAH4HD
mwWOyVMhlEGMMCuZmcMedC+jQkGlbiS+B51kQ/p/2mN2XlL0sTD1WJMm3KPHiCi9uvGtTdFAABXF
P+GvzAGNB4Z01PC/Hr0Xb4JQCMwhNjC5oCglgvksKDXRjZ4IEP0Q5FPr15w76Qtf/m3TfRGfzO35
uNevN10BZ5ZpI8RltB5V3y5GS2IUkkBptpWgQyUUmpoQ9cyeq6haJ73ohp5BzXJ6Tkdv40mP6bQv
FAWkyNFdk7u55fqK+XJ7yZf8MHRu52saRQpoa11/oamXvlGFaKORuw74DAGN/bLRuIU8OvqkjJx2
uyVXjKmfpx+hNjAo19aCwmjlHHIJ+zjPHRX68BlwODp6yhT/voQAbl3Lv6dMX98e40JsOK85AMpI
nM21hGurTZOBjQkIYRAnnQQjI9OwNqa32zYW5xFtu3N/F7DxbMIkF0v045eIP43os2n0uaNhpioN
eQoNS3bwEAAl3IwTAVjweixe6lf/IpGVo21hjQTi5TRrXd3npbPmX8Ru3UtDjL8U5FrJfB2BaB20
blr6p8F8gIJJpzarofIcpfZXt2dwIbgCpxXAU+hVnwH4zN4AuCXvmi/0r/c8+OohUw9iRwvT2KYy
j+5u0RZYWFERB9ESyMuuZzEX+85vJLRjmKEKjve+dXLQlRbWsYnDNZS7eHzFi3cskhD/Nchswcpr
kjHVgacO01+T4CaB+iyJP6DYYOctHfyHKVJtD8ccbMR/Mas6SpAzHQVETJg3S5ZYXT20aJFSMzsh
qkLHwE55T4kl6KyF1xeSOei5A18ps3agYtbqSAXUszIsf90JMyy+LifbmFoV5SVTWGW6l+yyuPR3
ul4OTmR2D4HkW09hKWsHCdwIHNe7dOahnTunYwGpQuPI9QrXRhdYZdIDK1+jx8I6m9XD4PMiy8Vl
RbluTmbhLzS8XVspG0PvWkUCgkjtjz0ECfPBsLUu3Uq+jr+blRxadi2oW619iJvJvb22y9MONp25
/wLelG0qzSYlM4bewEPBT6D85smdXY5h4ohFgMdjX3YUrq+hapx5dtQOJnqehow2Oh6uXVsIe3GC
tPDtb1qcd2DYkGPSkQNnX5ViOuRJqM04sjYhcWSQafyIWx7L9dL5xcqaEggHZ7E/5vyaVla3eT+T
jtalPQH84YhRYREvbKNV2abHOn24Pawlg0hyYR/NNK64ya8X2tJBVtx16MerI/2Q9u+SiNbngzpV
Wz2MN7dtzR/Pet5LW8ymmizdG6a50aoOZmFY2RMcf1QNzqW4uHehCwksI97/eDXPN81FNJSrZtL7
Fs5sZJWFC8KayAkC03PBCQcl17Ef1prYjo4ySJmjJ5MlkSzzqv1opvrq9oCXrpq5JQr6Aag6YT2v
v0TJq1Hv0Ie9V6cCPLwdAIc+iLHdzo8HmihBAwkD69SHTcdxEkuXKcJAEGChF9bAK+TacOaXgRp5
mOlOOVdI2FvqoW4j2/wLzDPyXxbMIDehf1OCKOS4HlQPAwRkCEGOqcZr1AlKuxl93oN+cUjItOmA
GopgiWT8/djhEqgL3GyaAnhv1RxiBdK/8RnPf473WTrpSJYCijTLU8HrX0+eWqheX88NC2n1iCZ9
EkLlS07Hv/AnEG5SwPyLnYFc87UVtJSDKLZDjTVHlH7Ac+G5UQJjPVm+R27vwqWZQ4yIXLb8Bclj
jricB5avmSiwRrM7L4mRH4fkpxZwntuL03Zhhjnd45R1YWKC4hEVXDk8+71GLF7VfXEocxUAxR8I
DbCdRwD6x80XftGqHgKvsEG7Z0BXLkg/b0/Z4lj+2GHfiyjWZZWZ4foL62oWsg4g/lHEHO+w5A7x
ZEcZd4ZIaixLHRxTEeMigTuUFFAlpbaHzXZ7HMvz9cfE/PMLV9iPQiY0GUCYhbfKPNNW5Xs0Eop/
ASLHw+CPGWYvm4j/KrnCSBIgLaTn1tpU3u/bI+FNFuNKh6pqcx8dZXspMIlQltQXDY7TXF70P6Ng
zr0HZIqgljM1tmSAy7EKbBPNZuCN/xsHYyG4wZWro+WR1fgA+tzyDQ+GWjV2FflTidEfY55vT9jS
0qM8CH4zMDoi7TFP6MXS53qQ+XEPSBSOo2V81JpA0O5jD1HD2cbztLC3+sw6hsevBaQ06y5DvRi9
yQJBoI7IMHkIu0/01+dQGgmE12rwHWn4xyELcOBgvQdwDv9/wyOUMVAeRo/DGQ9o8RjvJ7Mmog8s
vxxv+ur9n04jGtfQc/NFWYnkEbPv4qEE4UgGvECdQejyPOb7ov/wwZV128z3SAGUzkhVzPzCElaL
cZ5CIk+TXCFBJa9CB5vbKRyJJpwz9H2lYAThPNogoGGjsswiYm6kllUBMdKD30MXbVNM3aorcMGN
oD3SKW4QqCyP69tDW4jHZrpqMDmCltVA9pg5V5rSj30aIBUP6tooXGnKWem9iADcRgVQ4MRqTIYw
p/E07kXvH59p2EbiEacaU4uu7etTECYiskAJKjW4XDeFAprofkDrKO8MfD9s12YYP6vmYaOaxfwY
LWsSpW6DnL8uPeqme3suZ0d6fdau7TCOVtdKKZvQhL03+9SJS8Bv+0OvNHQYT73Ikwn97g9nY7Pa
ITYMYgcm4pLKKYqEPkDEld0lyZ1UN2BB4DDQsS89cyaf02b2AwVdy1BvYoITrW7N3Iq8/rQTaemT
9hi40NN1fQpJsYdhdb49f1+yGBcT+M0cc84acRIzvYS5nuZovCEHiBanFa0ctGu8iHtHfj9WSM9W
hO4N6jyH7rknqRvbW176gq2lfPsSZnbzPAcCeBT608E07A/zd/xguYNHHo1iR5/Pzee4pwFaF2+P
n2uVuRWspG26tIBV2390U1KvNXTxyU4AEPyZANghdyRbBQeDs8xskeLbaJlz2CVaVYom5n18Rtje
CBsdojnQsaFDR3TxLb8fShq+Ny/NuRx9Cs2C0LVOk/oaHXUIWNMq+nF7IhhX+O17mAMbREYQ1zXm
IUWimqxE11wXtKCckPjruX5ruzHntUbVpu4qmOnseKLZRtwaLfGPLxH57Bzy1BLtrkcN4lGmw2ZC
96TxEa7Sg/x2FN3Vu/VZkWrlEUq7s+j29vFddBX6wKsvsz00/54LSLjMJRJk85mdCCmeOM5EfzjF
BP6RAvfmgJNn49N/Skr2zRKz+0KvT/NihKXJtYdThLxdfN/Q2OVMO3vjfLPD7DZDHcwQ9Yjh1Fbk
o9sU6E2tQ7KN7TVPkYE7ecxGUsa6LbQEQ9IP8bE9tofpaK2KmiQr3tllcW/fRsVspkrXUyuqMKrC
FlBvMUSI7nRkkDeSQbLz0xCs0WJVbNOUogpUmqTUN1FIK4hIA53AuYjYAtC/PwbVBw1s1DMw4fpi
tTJkA2QDO7vYH8yJopz/KAUkPtwbI8nds7mmk1Nvol116NecO/1/3Bl/bDMxmT61eFSXmIihss3P
od1V95VKy4o2jn7KHzS3ASoaKcPbLmPZLHSAEEagToHk6/WQh1hXOhBS96c4hmLpg9E8Rb9SX1kp
4LTvoEEC6tafCoBUWrHhNVEw4eG/ZvvCNDNis8jCSh3na8s6Ci01IzKMtqXtxgIqXZxxLtvSZ6px
ZI8Q2V8PU/NBfjZ0WNnGbbcTlCJJuUntX7cnk2eEufZVy2sgS4gByVtvZe0S8i69pJyBLJ9NtAb+
ZyTMZR+3ea5Ps/eV+xPutgGwwTt1XDXpdhz3Rv5s+pzrdT7s39z9hUHGk05WFSh5i1GVTvFL2UqU
xzbPHZJ6vTjNZMkVtDv7k0bs8hGxJnzo4AyrmHO+WXagf++4P3PHuFCvUGqUMWHIXGlo13fQ5dJm
9F0m2wjt2689MR2T3t4TbOP0v20CCAL5JPTXmMx6pei1QUIfNntqtNQ7o1c8eI+d++QzK3apnThP
tw3OB/b7cv2xxyzXGIix1wWw12i/UC5/Lj6gJNs9W03JMfQ/XMcfS8yyBWhejbMuGE5vP3wUoum9
ar8n635dr3mqTLwxMetmZWEUmJGFAE97DXMgBT1acxDI/2MT/hkNe+eJaq42c8AgnuPnoCEZEe12
59sCx0ks3+NIkvxnQzAeN40quZlGTFt4foOTdTcQ9hltmez+ylMAOgPpw3njsSwIoyiCJsDL56sV
aKb1nUFf01NE1rf32/KleWGGGU+n+GoTmTDTamAYplriCiRf6afX+FfjpG+1QPQ96IZItxK2Z7RU
ljue8uJi3HvxBcxF0k2V7FcaviDC84cOpAYzh0k+fd6Ezv7729G6sMO8+aPILxqzLOYJDWjkevfI
PW7ek4d+zYPacEbEXleSGUeKV8NS7vjHgD5663gDcnGOb+JZYe6rKU+iqK1gRXkKTjqN7NIW3el8
vr1Blj3gn2ljPSDaQqNiimHG+63c5QSg4t+WY9qeKzwkTnHY8uiblx3ThUHGBeZpUft6CoOda5C7
/NCs/ZWyPY7E2uykze3R8eaQcYJiLPZS68OWtQZrDTaf5uzVN55oEs8K4wC1EBRYxnyU5YPQEov4
RHwyDibJOVt8/j3sDkfbGsRfwG4wZ0iub+JeampFHePx1IidAt5Nr7K7MMxXXdFbnLBi8dWOij/a
c1APB2fYPOaLXG6mTV0iQnrjZBB/190XdyB7j2yVGCvJyT3iEd0NyM6E4PPHXz1wLmyz3d4QVVRV
NYFtN7kL7rzgvnPaV9GyTcfLndsbZHH7X9piTpmmj2FtFbDV5jt1+kg8koT22G4Sx/TsWLzXgWqN
N7Ut4/Spq/+ncSb6aDxUpsGaDUdy9g47Wwdtuo8n+RxfARnkWA8ce0vB4uVgmaM3ilHSqSnsVTay
5G+hI1Bxoz1ku8RDPurdp+fcozwytsW4bm41Qb8J+DrxhrreSqU5QwmS+Qp6PLghNDDpo07Cjsr2
09OZJ+GzGClcWmMihRCS8kgbwhq0kY5FTOuVj4TGdhp5Ick8Wd9O48WwmJu1yv0o1vVsONnKZFeO
TGSyXp89Rz/ynuEskvUrSr0cE3PwCxHsoGGNMb1le4PER/VTSW2TdA5vg/DGxJz6WA8DeBkY2rkB
7V6NXbhpPta2R4Fhp7c345LTvBgTS7ILzXnoVYww5b/4Jan3gm1z541ngzncYx0kYdLDxktP33bx
8UOx3cAOnzUnLQh9QjLs5fagvnLHNzaFypzoyTf1pO3gTnZ3NY2dHz9Ksjm4H0rgnFQ7Gp12Dzq6
J99e0+FA1xlSa5tfPN1u3oFTmWPuAQSueNK8iofCjX3qb4A3p+u17/5adzzSwMWI+XIhmTu2Kiul
aicMeaRvBknudFsnM6+fYfOgcbzlZByJ5iWNWJawFBM7PKq2vzHJL4Vz87H9qf86bIYODsS5aqWy
zC1mXyRJWUk41+pnc5fITvve/UAr+h4P0EeF6M7afqrvnmi/Q/IJlHQ9wbzy0omLV/3FRzDOpRkq
KQfvO3aufaj2wb3kuu1nSbrN4yuSbT4P4bcYlOkX9hgPE+ddVRsR7BX2yxuQb7T8eaT0gTeu+dd8
Ox5ob0Qh2gL3Gzu36TjWSpFqmFsEFk6/CQjlldSXd/+FDWbqijgKxxxd8Sc7/UwNp1tbjm7vpedt
S3aHHDkZDhJ+MeMOmO1/B8XMndVY1SCGMCh+fBhE3sa+65PHx8eJoKq6TVd3m1Ngl6BU2pZP5/VD
/uNhHTj0mTrDuXN8+rymTw/wfbyNPI/z1lwzvjyJTQALShWXBhh5d+PmtqdbvpP+jPrrHr4IEJMg
14y0wK9HA66/Up+22/XDwwMn4l088RdGGAeedoYEuUMYsdOSqjY47Ch25e2RzP6JnSdDBE0/iKBB
2cJGumIlofdEn7D1g0clluwiljlX3VLYBcVsIMDR6YbYnQlJ/Dwu1GhIx1PWRy60vahWQkhEBzia
d+Ox1KRfzsuAoPtMoQGBWLbeDoa3ttZR5Dsdfij6KiRGQ9LfjwBGuJaj3q9W1HkSX8/VR/yTVqvI
OUNUEYrszi/Oun21hH+b1IvvYBaubYKuLTvUiN/sQ05KchdvUWBTCT5FEClZ0Yo8QdoJf87JoSdD
5+w4yyp9n3UdzauQ2kNvPGJP9hbsoRHeqV7Tn6AhBVTvttuDPS8ixS7cN46F8BqI4jX6sDiL/X3L
XptlrkNPr7qp12BWIx4WwNzs0Wrk8K7CLw2z6wmGGZwMOG0k6TW2R0ICl4DitWN/0leQ4/S2fuZY
JHuabJQDLGL9iKDQZau02GeWrYPL89P/mfmkqolaHrqXiCectOAOrr+H8TZCMzWQh4jwlIktrbNz
o7Q2Uqv150IsVFDmS8aQk0oqy5M1diaoahUjJGLfyiHx1ByNJL2aZjwXyAou4TjMX6UDTo+jPUvB
4exfOKnUiGQPzAbIxZOcCBaYeit0zB7lu9o+njP63B2eokP+etuhfL/kro0y4ZeogMPCMyTUAFbl
c+16d08Ihda3bSztsi/ZbEjqzIeeqZhYstkLaJGZd9noxE5gayvI3BHeNlsI7vR/yXP/2w5zjpO0
CeuygJ2WNm74MrnVq3RMNwVpKC8xpH6Pea5tMYslxaMRWTls9dtsf4Is9F0JxIRhg0NU2bzBfWx3
PtHAr9xCe7ax9a2c2qOTP25WfmBHn5OjuhN1wr3lRJ5tPPT7kQB8bUMZ92BzcxTfb43rj2UWuR1i
NRmxv7Gzkk3pHE6mbTjyRifbYuVRjjtd2lGXq834lEqctAS44Xm133DCD58Z5Q5onl3WoVzaYIJr
L2onS1Ax+/M6g2wUJflmbVDhIGwL+s9zm9ezx9yIpTGWQd9/zV5O7pqd5zqghuME0UsXwOWImEDQ
K/UcUEUYKQ/SCsgCHoph+QwCQIRWIODoWKBX4vdND56iGdBx5/92Ps/17uVvTvkfC8w0tfUgjPEA
CwZOeWQXa5Oktm9z3eS8Wb+v/R87zEyNrW5UwgyV0dy7t4S+5cQ137uX1OUG57O/uGWJiZV9L9Cq
Ifka0V24iuyUZgTP4H7NfQQvH9A/Y2IupFoUI8WClPmpdqJTSRCM90R90gkgN9HKt8sdj21iIfM0
b+r/WmTTlmOZFlpkYRZf6oeS/p7oMb3zbU54sXjRXlphPHIUqHFn6aiEaWRyfwS2+O7tJQrYmGHH
nIuMOyLGI4d6FojevFopaR0XFdlfR8Fu1383c7MYEsK1mbeRcaa6KPi1Jn/BTD78B9zPBQHiGulX
wkOFLbwOsUgXphhX2meDUcbSlylkK9ycBq/o53KFo7+h2Sqtacm5qZev0AuLjGOtdfC3FxkqitFm
sH/Eh2E7AWbnuw+84H/RH10YYryF4dVZrcbI7pbOGxhCSGyDyWtz2yPNnuDb+b2wwXoKoavCyIoH
1MvfEpymZMuZLt4gGAeh5QD1ewWyqrtkM607Em9QGeIR83119t4aBuMcJGXSWqHFVGVvlTvSj+Dp
UFMA5hBtAFWzFam0geainZMCGDn5l/puUJ2oruk673qLf9T2eB9vttqm5+E55vHd+DL2Wd1KepCX
JXbLQd1OeFjPQh88UcuvJ+0tI4wPsYambVIVRl66jBw+PJogZtGgm3Aw7z3VHqhIAue4fSSWE67E
k539TlbcQ89Z6S9HdxGbV0boJbH15cgsIh4OqJuhQ2/9nm6OzzQHR6f+yIvMF0zOigNoq52Z577z
PiZDDTmFtj+9TS4S3M26tvMnTtSx5GHmmhn+g8T1zICFFb4YlwFSo9CbYSzQdXKRTnC7He4CKqwS
JyBnj/66fSJZqq35jQPuNxgD0B5act96veNMFcYMe3lX6zTFk/Pg5kBVIiD1QXjhSjS1s5X5mDZE
fLxt+ot3ltlHV6aZoQpyFmqZCmdantGkjHTXsAcXzPwFb8GhsD8AsCXCsST4R2AbtHfle/VpoJ/x
03BUd5Tm+621mXee7yYr454TPS3UMK9nhrlWZK2rQGqOmQHOm0p4OoAj8Kg5fURa98k8OkfvqG14
JecFxMVsFSQsaBtEQ+RXxfFi/TOthspDCA+mwCJUS1CvcRMokAIOZlAUULdP0JvcCjY4A/Fi4+2G
hbDnyjpz22gpHtqVhxy5uJJXB9mR1ojinWFbEOMjW+WvOW+7z2vM7gEd7XEQTAZKD9j96+0ee0XX
eiqGq5EKkjvtCu8Gom2F7XzH8d4N8nyHfbMGOpWZmxsXucY47ipphy42UNrAk8vYua7iyluDRHfV
LqTRUVgVjrN+AJycOPR9JNAXIbe3/OLpnvlc/v0B7HARVOZBM9dWGrw9JUQO6Qpqtoe8J0dQ1YJ1
haD+9xcxHzr2AJdGMgtaimzH9DDpaVAoJtKg8hZdxK6LxN7xHlVN/+ft4S0UP/QrS8yJrtFSE4WK
hxLLegAWJMEVOLkllJoUn4TUP2WAT0/0PnQc4SOivi37JCURXRsn6Z5bm5+3DrvYl8Nmzq82imOm
dtV4srxh2GZguPpQ41IlRdkFuyoyQuqZKZo3xLRaqUWhrr0ekHfOjPA+ggkY0cEedn6JuVeeImuT
oOW/I5D66txWsxPN9d4NqNCRNqEF0KQW4OUuiJBEOLVuc/tLFh395XQwR7uVFSNpWwOVk9IW9upA
c2Vl5Gs1protDttDFNBxPBr+Jmx2CZVXIh1/GIrN+YqFCPBqhzBRZtXIoCCQLAQo2Im2bqOpYO9B
aauj+g4RxAOvvLJ0Z1+Omok4s7RSIxPUDDhwOSKi1/duNRLeoBairqtBMVFnhnwtXgUYlCITMOnI
UgHiMCfc1AaFSGaaxkSd7iXrtbV+RZ2rh49hcxJFu2weUq3lqCss5M6vzyDj42K0omtJNp/2KSeH
lEwt/QiP0eaQbaJN9ct3DOf/SPuu5raVpdtfxCpEAngdBIJRYpBE6QVlK4DImQi//q7hd84WNIY5
t/Ypl6vsFzR7prun4+pcs4KltmislLxikbFl64lp8fIbE93/+CHYcQJQDoC/qn9MCHq14KmB35+e
u/Obvn1D7dz4FS92FoE3TD3iwOIlAacytj9oMjqfe6F2FULQFPYqDIt43AauYmMPzuPFqt0W14Np
Kc/kpQumXOIfdBk1n7X9f8RaA/CqVrkzw9WOWvoGjFQF0PSlg87JK5oknSQyi3itp46sk1J6ksXV
LCRy8oIBokvlGC0RhrWWV6Sot3W0zEvTP97XwEkFpDAlGGEzKEzuzwe3EuaorBRBf5IdxZyZxmrH
y9LwKDDaMOTVdda1l/6UuKFlmPHOND7u8zD1jKM49Q8PjIiLAMMwhJLyQOTfZrfgidGk0fjn++g6
+nlGXihkUt2DA2vAIeUPNXk1vd/3ebg5cszzBFgIWjoE7AcwHxl7HBeozSAQ6E/VSlootgpKB0AX
m59ztMdd91zXY+JaftBjLO+g1KoizUDPONJsPLLjFbpC50t/0TrGAhDTjoB2iNN9LicsI2C4sLkJ
LR4INdihm0gE7nvZo5DXSPt0hiEjY6eUImlqN/WRX885C48mLu4HOUb0isrPjDoEORlqONM1oqT7
RtfNUMyIkbx4RmPmwfN9FqdSaj+IMtLoi8X8gpaPHs0P2XOzaLYJQsP3aiM/Beg5vE+M2hFWaEbn
ebO5o+ign9WJEUco0F788hRlF6vsL+7/RoKJ7pWml7ATEiSSBrtPyt9hvPwXBLAXEqN7kH3Ixk/t
MrSs8hsqE3oER1TLsL7Guk+Bqs4fpzSiwLwC+izQgsDr+5OPZvWL1XJUl/d5ekmjS4hlvZE7GQwE
QIWVIsvAQxtoPIWd0ldxxARjH6pZk/savQc1Bg5OkxLJwzhQapgGoFAqjtcwMWYMJKURNcY6xGKs
BUMi9qf1ensruSPnfYrfT5lJluR9c7U30Ya8YqTTTO3VsdymZrr9QM6Y/G83x7xO3kzqsjDAzxCG
K6nk9xaLp+uCFwdOatGIWcZMVLGKkepY6E/olkZF0G+dbi5xhOS2Lu6eEDJmITQCrNhDDII2uq3T
HgKsVPSJsetIeDwc5Arx0CYlK3IMUpI8HL/0w9faOH2s+8X9E53Kwo9u9g8cU21WR9cugbQK+8tj
t0wO1wfRTT58JMl5mKmT54pVB7T3DYiStyMZKYYSJI0gSbg9r0yJLn9cGq6jNfmgjEgwqq2GejBP
epCAS4Wi/PZhWJ5S59StkftbLOxNa+XopK0Rwh+N5dcHx9ZPav6IOqP5F8CTqKGGOzXKs1q8pKmd
VJz7mmQQp4cEIDp+sE7xp3Hp+lDtgmswnLDF5F0KA6sxOtPvqo+mEGpbjLAPwsPq9/tCMskXdl3P
kZuYUwCun0SVAo1eQxANp7LYetGurB9FgOv+bzQYxpqsFoOsiodTqP/OmisxpNXM5+1v5jHCKJ1i
xF4sGCFMV3k1ZXl5zUW7gPt/n5VJ3w3rLADmAqw/IHtJP89r0PKhEYdsuFXR1vpiRkQyMz0nJbNF
ZgHlkENwKnFFV93e8OEQSbG4qUhM9Jre5QM83u0VaRysK92UJ+n590O2d0hhbbSSvJaH5LEk/fKY
mu7+PsdTmZ0fP4B5HxS1q4skrobT+twFxIcn99jb29+54yTmITALy26svDDTX/ZKskpUqIIHFGV5
OZ1bUfwPozo6B0ZQK2Xw5zLgLE/Pz9t881aR331m+mQxMxcY6vMfdxJG0SLrgrbaEGEBR/0ndXNE
nRFhfZjNsFOmHE7XfK/4xxZ7koT8yVNzW7rCqfVEm3Pq9FTvscuIcycYXi/UYHeN1o3efnswnN/V
tiPLz8Bc2CFy0KWZHY/7mbXnvcTypCp9M8siiqlN1CSSQWmvz/riLfx4U54G+FNLsrCvdmu9rn4d
V637tRKI+Xq17aeQ8Iohk+/JDSAaSxsB+MiY21pp/UvSpzhv6TObHUrldP98ed+nRzB6r/ygVWb5
FWocJm+R/jTngQ1OfV8SgDdNl8AAMo1xpctQqsSung8nbZ6d5Ut5NrLuX1huYFhRZDk08wG18ScL
bXQdhuIiDCevCIjRLxv1Oeut+8c0lVXB+X8ToXyOzmlQjCoM1QFapzpzU4gxiFkeTy+JZPmPtd06
6MZsEqKdOGSpFWWlnwJio6yvGMBhYpRd0MJEyhq89W3YzUKzNdD/bfq+UWdAVFUKjwxJFXhmIsMY
r+e9YWyDUNRiUnfo3CRNkMdOEWdY8nz/d0kTvwtAldiWTZdyYcSb+V3BvC1TtFCIsP4zybyghcsp
tsn2NKCSMHtCyTUkK2MFKJSV6zbus3uf/FS8iSZgLLsDli7+wcKXyXqQJH44iCfrvFXMYIVVCvbq
a8+xdVONB2My7EqhQo9KXR3AZWEnBD09yRtWIr/yO22oDWNu+QcdRkk8Nb70SQs6Mxf+3PbhdwdI
IXNY2DBu5Lh3eW/I1OONVhG0cdAHDZsOGJWRfb/or4UqntA2mpHLw3IBY7oRHHvF0c0/nwsN0oEZ
SPSFY1eawKiNjn0WRdBg4NJyKtK/bsyB5+5MOPc/STAWzNP7tGvLGM79algTe7PaHXuOuE8Iwk8a
zNPvF8EwA5w65kZRGS7MJdn0ls05qgmh/kmE0SkpgHtxATL3aT0jyusOLQSmhRYX3qvGPTDmCZ8J
aFKEF4qk9FbGnEp64E3m8y6debK9vs7ypqSXXu3783F+4BhjzvdvDI5ssYGdbcOQ4fsVQsmUmPXi
yLEvVP5/KuSPq7jJw4hCIF/REXAFBZXQSfjAvLiu+8G7CR4f1MiOqPj5kBRXFRcR/TJ+AbWMN/sx
UWr9yQZlc0TgEmJNx4CuYMTfqpstcFQrSFVP9jx0n4lm+p+UGD1Xwwz5aAWUhoftuTHP57eL6T5k
5u+HrZNjmKfDtOUDvDSOT87TGTaDLOR+WalU+cXz2+OVkI1th+SJo5l/mmfKHKYgAPhKl+oxCpOG
8zrwygwjIWjGgGFGgEGG1/siNwG29pMIozSDUUizSkxvlvLp8ACgrc49HPxtU1uHzT4aLCMnPlpX
kdXlUOawpzCp/suVzsFLoHzZNAf0vGyqglycYFG7Oo5UPGzIi50tMZ77hD5T7fXLHzBrpZsyVx8m
ymU/zuDWLTOS13wGHKdSwEE/60/PW7wYzpI8auamtF/snckT2r8Ywn/ulR01rfTK8C8pyBUFqhso
xa331r8yVd8kGA3slDkm22hi3CpIlJkvgMULeWtlJ8raP4+NUT6jxjLgFktJT1vLcZxP6XHxuLHp
mFdoPiecbhXuHTHPbaddNK3PcWjI6Q3OgyPikhalm7ob1GxydIDyMYb+DMN+8se8vlchLtscNZTT
sG4c0zjdl/+/WMnvO2LeXfWaYkVsUoGjc7TbYur4hNIsubj5zuL2ofwZzf5khTElEXrrQinD6Vnb
DmgQoYOhB5PYxwAdZobFewAmCuE/yTFGJQuVyhMUSMZ6nRBri+taLh+v5uKzdg/wLlcYMDYw4MF7
2P7iL/1zpOxwTS9UmEWagc3EN9W3FURRR6NY5XKEcfoB/SbD+M0Zdq6qGNNGJjQjwnL+YLktr7FB
ot/40xX4psE80n3SB6VxofJunZ3KRDcrci1zi9i2ecwXmNjkBR08phiTofaXNuqLoj/Nn1REmc4y
MT8Va4EhuFeMvPKOkHtVjPGQ52KtZSpEJM0ATOZvq/MK0/X7PeeqJloJf4giu91AvMi571M6EEPY
DNQB0Bm7sE3bNZZYlszLU/HeU5UxGqFWDIYQ53hLEjTo3t6S0yd5R34cMZXp+pb1wbEjf/Y5/eSQ
sSPGRVGCuQ+KEdla7bZy8KY8WBwinMea3ZAVekjFNjmk42yhh+1Elsj5Y6QXs8Nr3ebp8UTO9SdL
jP2ookpqRR0srUHuDfQuzoF8es7CTtEfCL3+2n98CJy1XJPmXpJ0LCgTsDPnFryOvAAMUVXw7yEp
WkOyM6BU7x/htEaPvs+8YHnbpx72s9LWiWdMMLy9PSyR0FMImoF0HKXr8jSaauwfJmREkBHFDqgB
IhL/UDGUv4BSRgN709Ht6+t9zqiq3qPDCGCsYi3PtcHBqa5itS/3Pz6RAYMsjLhgnq58XiYaFmXS
YwOAJ0ahN+JKNleu8dgSris4aQRHxBjBa7S+mmNxE8rXMdIGKBLyEhPT9uibAttG4Df+LNNCsJMj
h/QAs/5JzRGSB4AU4dm+ScswosW8U1e5RxOkh4sxnPAhd1HtvJD9B8+54OjNLWc30ps6/u/1y0cA
ti/uX/9E9ePH9d/s7ejrfiVcm5g6y8/r/+tofYtc51Qslgsk4jeD2Vr2bpdYieMiyuOxNpFv/Emd
eaU0va9rycAJrtG0PCxjEVPoJYbfndo0q9+AS3Q/3OOTsOaOBFGduaNT7IhiEpfYWk6Do7AxY++1
JiUWYErOReYYPY7A3yzx6HiNdJZGPnCWT9qDvlSRNeXI4LTfPpJBxjiU4jCL6oyeoIVaBrzcB8RW
NQoZrWWuepdXt+CZi5s8jRgqr0CnBkQ1TZlpGGdw/s/IWrZqrqx/lQUY8cZYC9VIFS3VKTwEpgQ0
U1y8mqv9vuaY1+l48ZsMO55YYlNCHtEjDDoiQBRaIBZiBl7SOBH5BJbMD2ln8fVbo/iP0K0twVZd
b/VQnJ+ubxhj4r7wk+7tiCfGve0CMROTgopFQp4LUm8cdQOvQkM6GABPdnReccNu+sk7KsUmn3tA
4QI+FLeFrBSxKtKty6OB7Yp0ufR9ozUdGY+4Y8xGVUhNoobQKkQ/NPj5BJoZnBfbdL/Wex6iwHQS
bESNcSwEPRwk1QNjFmoFWyex0Tq0PFTW4nVlr3pydBGerD/uszjt5yIrBbASRcdOe+Ztka7dvM5F
RK8ycBMf8uNpifhEWhIb1+diLPjrq71l/Dhkpx+bb7KM3OQXeZbr0o3s+fyAZcTYQmDDqTfVHXXq
zS/08eboMxdclGV4RcWJ+gVVkG/qTIwUoIk/lsoaZTGz3oSnt+2SdCbon3Y7HjrXX9zFb1qMDIXY
XuWrA2itn9e1RTvDAuIcFjVKDbCdNhzv+0f7F6H9JsiIUeErhVDS4JlGnDCbgGGdWwvkv/bzHYcW
V3oY11ROjAoLZOirLizOmOnbUmfYc14W9u6XDW/YtlwOd/SLf2r/N3fMO3TVr2HYUe8bLzlJIDJo
3Vj8KhdclP+/+AzflBiHtUgErJ6bwbQ91+8akaEdy0XqDvD0X7AnZDAVB7BRHPb+8sx+E2WeIu1S
/SeZWtm1tb6gQ0XfkAVmXRvT/FCXe9/6eOZ1hHHUAXV2nPnora3ri3I1qC9bWtZZMLea+4A+6srq
Fg2Hv7886//lT2N3q0oXLUkSGsu8GQ+etSQKcu7mLaLmNZrJ9Kj+LimawJiYOmgBdXChwaflWA/U
RT8kCydYvyHJiQwM+NtsbFc0zaNrAWfNDax9/MRLoU1nB/8xNRo7WQ+TriWlRh9I6L5zCgjyMWRY
IX/APdvpt/j7bBlLc51pM1krqcACmQCDlqmLAFvfcV6MOY8MY1902ZfbsgUZPSLGBdNn596U3xNS
W3GA/9HRVwysVWSZ6vgZy/fFYvO6WiEuOto2WV4cz3p/f8EAyxn9sMY+25gfHoLm1cpG+Iwd9Jxw
fTpBNboAxkTN5l4VejS7bQFWL19iynkGt2HPMUvTIdr32TNmKcAUZufRpEOGkVtz9iY45t7lgXpR
i3NPohmLpIlppvs0hB6WheURinV6n43phM3osBjzc/WlWqo6sBERJA/3Z/SqUOy8A6bMSA1V3dlm
8AhoyeN+zUWpnU5z/HOEbFk2zFXPEGiEuAXVyjRs4d1c+TXHp+OYdWzo/mnsIr2KQmxhhJYgkwgf
C97q4ko2SMiW5hGgELwSDsekYzXsT4JZ3yHyDZFyW78VdBQbDtbhcQ4EJ4l8rbBb4Rgu7t8iT+Rv
8cHInjd5h3amWy1wvvJaIu5hB9QW8Yb1PxJiLE59EfK+pmF1tvBe8dxju4F75ArGfV9RY4u0odBF
utxBMJ7XOTBQjJ3wGhxjc3/zDe9zdIvH76jYDdNudHTXmeQH6oxKx/N2K+LJx2IdsojM1EVt+Gi6
8qvGExDOO3V7MkckI1VvRSPFIa4vaOk1K8s/7Xnm6b7XhCUvP2XQB5J9HSVga2sFLlIfD8n5q3jB
cg2EFFz429tSnHuHyFiRSy23qZhC4jvHeltjbnL7cFoegu3nKX44oDepl8nnJyFmhRZzIIkZm/Ux
OvauyztZjiussUm6sEJ0mlLVK631+e3BOT1iZw8e/eNeW8Ymxxnmqd0tEhhdZC8HQ1xQtmeuk1+I
58q2SbFpOZfJeQXYPJ0ahNgnTavcgMK9WspWz8kQWwJPt3lkmBgpbLz/FFwcR3VRSDfMAzF/rVDD
h+7xXFCODtxC49HRDf5/Dcl6i0q39wjAuPuKzXM82UTctUaWp5pDy/qFhYTSwzJ06vU7rD4ddOD1
enMsFpuN6+JcHfQOkhCsPjEq/sHhhXc1jLOh5onsF7SGbqF9mz4naB9f2PRmUHl75hCjH7ujzGwi
7tLFLV5L8AIkgrcT8qbeZnMrc6yT37x00l8yV//4ACwUbJ8bgZxT2W4SS1BJOndD1Y27TWwc5QKy
XiiLtD70GHjjrRrnnCmbnEuvkShcRbC5br+k13L3xdHaifnmcc7hj6WXTRPEYUrd5uTXFt3nkblY
Oltl4UAUD/4C5WeyszHI1JIvNFhxpJ9LnPFB8hl6n8sK3GX2GeWK05tjrZWtWFitOeS21+z1B7N/
sfbu1zHehhnM1vp/tI5s2q5uwvmgo1OC1n8AygwvGe0eMf5weP1LmvUfGbrN6Y1sSZnKYlcp9CaD
X2gj00zpjK41DhWeuDBBEKK6MMMCW/T+ZGbuzkl26nk94xybKDOBS3/R9ECI0LaCqDxYaQuXZ6V4
cT+73E5MjVD1K1A4b5OdYL6RHDkpAIIvZkuOEeEYRLYFrpGVuplTIJHWxOaLjU+ixWHxuCsPqNxz
SFH//Y69uqUFRtfvR03UtnhOTpbVzsmAHnLyC5nMC8fJ5giAwuRM4lnR1MEAjhBMZoC1RbCicGo6
nOwaQJR/em3yTMj1uEeStDUBbGM9YGOrTz4RTxNMke7CWxtChbVsPJD46ZBFxkY2Q8UQnX4TnNEZ
Sr7oaT41w4b77ET2aW59IlFjo2pPsyX8nuJJ93REj9Emr5tdqjDFnalk3bnGU/T7vlBMB30jAowu
1RiNiDFhDknHFJDz9htBH6qOMSGvO9TK9ut/J4UjgswTncpapDcePUGyXC48B11TxLP7w32+JtVq
RIUK6eie9DxJuyygbv1gASeOZ7Inkxqjz7N+vB/HF6OgqjTfB4uY3EoCHEPKkzXWR8dGif8EC+c1
ULpoc/wnwvGNWZruEZkhHk+TWYZvnlgnvR1k/dLS7Phl8xtXo2EP9HoOLBfDEl8rXiVu0oSPiDHP
rioYqST9HzFrGzvCu2vx+Jk0dyMSjJsezyPDCG5ZTsUUDy/I8iNA5bnnt7D3D6M6oqL8FLQmvlZJ
IOPUYusN63w+O8BfEcDzoIXHz+37Qs0lxliDwm/7XtZBzDqfy01C1q2poDPUUV4F/aFYulXjcCjS
n3+PPdY8FKkEGD1QjICUny0IssMEBRNXXfKknXddjF3Avi+40rShF0V0DOqgJWqhouS8QbEEYamx
bDH4+nyfO54QMkZihuaRNKupFislmUWYPeGWnHjnxxgKOTDyq0GFMF0G225tmB36h7+ocxfiL0fk
p3M038LIuurN0M0LwwC15y3y+jhCYMhaBwBg4Q8qTxRhAWsFGiKgJH3/KKdLtCPSzIscSdEs7A0I
SgmYUgpUqiFP2prGMX/wSf/43jrX1bCSt34EF9p171OfnlYYUWfNSVRk14T2q67fks/KUSGhe91+
5sFmTCcyRnQYm6IMvS9lAw5YJh4g7XdJi+U7K/cY8JKx0wmaESXGrgRSbbShQmVzS9sDgSQfQRdW
qKu5PNyX6Y6tES3GrCiJnKjCBT5AaZ0bG2UuPMw1wSoKjMmhBMS5K47W/eG9Zz4WwFLTb6H18bcP
x215QCEErQPYOM+1z5yXmvXk1bnqzeoe1BpzWxDfFhdYcMPRu+lS1ugAGUOigaGmoJnzZhVvsPbg
S16rCfGxsG+HHTpfXB+KxxRjVbrGE4RAA73b9HRsGW+zx/u3xPMLWS9+iGTKFEg4D4mNJNeVvKPF
Vyc7pHr3rny6T44jE6w/DxzZVJc9ytA2tsRdSuYHbgaF4xKyQylN0PZSTQ8NXXbk8ElHEWx0K9v7
kvNo8ggxRiKbG5Wm5SC0xQbbZcBB0+F9nTEMeShLsk4T1us58Eyr5f2L4FnS2yaMkeMcS0aeVhI+
35jtyurowvP3YVUszTXPRadK8adrMUckpRh0wTVjswMVHVJFiBhO/2wsM7Owy4G3cXEyQyd/k2Bu
wpvNpUxPQcIR19JjTCSueeExwdxGNWDeN/HgtaDlebtt3kJLBmDDS0/SBTaxoRsK+SLODU07St9M
MdZa16O2lHuQlN5irBHePNqvK5PzoE7HHgqWQgFNFsC57JyJOOgX8Zo31O9LSG9u4Y+hX6YmmH/C
HCCeIY7/MGkARvQY90Fs5aSmo46n4T3G4I68gt3knBuPBCNvcnkNiqtxpVcFPAG0kT1gVmKJbCPy
bXhYI141Ytobw34f2ZANgC2zWGRq1SvZQOFBGzMhQUUGl8KJUK/s7WLpwdp7Xx0xoxE46VYO13te
A9ukaI7IM8Lfz7302lxA/sHfw0X58jkP+XQSZkSAkf3ZZa5fRY8ik5LLZnsxH5zQap6W5CB8oBOw
WxwxfBU/8VIw01nMEVlG/nHYmt8P8+7UWQNJnoIF+myrGl4th79JeRnRmf+M7FKjmwmJjt15z88a
bk23+ofihSOTkw/5iAYT9NAWw1orwMva8oBYhPYXlL3V1w8OGXoTf5jaERkqKiOjjv2s5UWheweL
Q4BlLYdbDyNKVseexxBVonuU6KGOKKFc1cZaAobCKzDJ6sokTvTpL3x1yQutbqWiv5OS2N4sSdUv
xXyA+K3RFDr/jCTgXSvBovSRPc8uBJtbKMr3xRF2H9ZeCzGbvVY5IjLt+P1zsBLbtJUGdVX1Ig7W
suKcEDT4pSQ9HI/cdTscqZfYnq0cWCyR4WHd4Dq/rlE5S2A7XG2550jKpHcxYogxGm0Yt7MIqGCn
MHb81CfVNSYhYHyvS0UgorgKLHm+9urz02x4rGWn1ZecH3BfVP/EtZDry5CG9Fa3gpm/VsEuBv5I
ryFH6Nlazotbp6ufI4YZazKgYFiKBs5VCZa6kBIxMpuF9F4+N7IpKCQoSLdYSR/derDVy3nOi/Mm
PZQRecbIGK3mzVsFgMrJVxCR4HHl857y6UhyRIKxMT72RGtVCBnFXDFgnqI1nnKCJTba6pdsHy3u
UBaPJcbYRGrqC1pMb9Bqf2HHME2Pt1Znl8Q1OYZN4tFizM3Vx9IcPQCtZ4vuechs7H6xst32rRlM
/Uiy5WaT240zf1BLgBdEFi/xwKHPdmYF5Rwg2xWkJ7Xq3zsbz9B9deAxyPZkNUmRt0ZEH6Hz2Vst
Axv225GWKNzRFIeVuWt3NXdc0+KmOqjk3TGvbHNWB7DrIKOKYW3zj2VHTs2nT5zc9RQT0NquerrP
6XTg8S2mbGuWHoXoMOpu9DLS2hfsxYg2cydFmoxD6f7DLrE1nDxQsbeV2jjql/UmVtBucvc9JrTj
dvcrwwJsi+PdTueNRswxVibL5lmuBFDzzH5WvupVHpMVd5brvsMn3bLHo7c3NoKqUQY4fJiAn70r
ZrdKrtgLff/0OA/EzZ6OiHRXfchDqt3O4ev+l6dbHEaHxBiOvGnjIqfrDEqr0aw+MKODpixKz74W
JH82tmiKatyMh4PHFTzGhujFLEuvNY7tcoGTRxYwV+j9QmKPNzTD0Si2ntPIZddF9H6iX+Fx+OXe
Pz6OKWLLN3I6D2Shx8VsvYWjOQnH1HKEi+2t0rWoCBR6Suj7i1DYfwUo230GOJJ1CzdGkqX2M9HP
MzDgLTH9Ua3uf50TjQEA9adnKl6ba6+1VDvO23ZFu7HrTRo4VWwCUBKtpvujadqvu8MiV3kGZzJi
/xZstsMKa4gkQ62pwVmd9T0ipby1PnizsNMh+4gKFb/R+Sn5FeNfCRgEyrLovFGAgwVAlVE+wb4b
k9tBSM/rzvtwe7lG5AAdErRBRM8ztsqamBLBOSJbjMIk183mHSBjGcSZjzmsGSxDU5LzOUuOuRs+
D97xwov5eIaabbOKZvO6bKh5K51q6yHZUS74QBT3oz5s9/55U5KYeb5Mt6X0WLT0UmyLKzH3fDIc
lWWHHdOukvRGQizWrrZzU3+MzCvqd5jn6i2c3Fp+5Pa38uIhFrtWiGQhThSQ1FxkjG2CaQbX9J0P
XtsW761ge6YMVQjFiqpUq1oZ1ujujh/qBwpqtE74P8ZEbNuU2srCUNSQvggFreD5iq18V+uKVWI9
MN5KotcrW3DuW6ubD3JHu24AqiPtioIo870YNOUG4CGHmLzXgGoC9BDn1eAYXbYYkzWypMxCLFUy
ahJ4pOIZ9b/EV+giwaYW3VDYKZ8iuF5TycDSFKCFWKkzO0TbVxN731bHwLG4+IvTZQuAev6XHGPl
Gy3TG2x4p4UEOlG4j9Ynfam8B1hVaFjuKiTu0d1znsa/XNY3Uca7a3JBNBK6lGR4WDtLZ2YOByyz
/+JaeBp8/ykU33QYC1/1yVW+zuhZrgHO+bD0LLSMU0SqEtvagKPHJTidzfkmSH2OkRTWgLLMLx4I
lmiHpPNvGNCkAJrUU8a7gmcF4/QWR/SnHZlvooyxFzCT1Mg6RPJ5DZLOtm2xa/PRO0qWADh9c1+s
eZtD/2L1v0kyLmAhFPWlFXCBAJipiP64oVB3APnicDb9ZP5Dho0WL0DUG0oaeDzHm21vDg7yRdm2
D+iaYe44KEdYbjyP7s6oZrIqhTO6HMxx3tKT8iuKiOf8yhqbwxdP6dhQ0Y+EOlXoiirMDflr1XEw
eu4uyQq9BsenXbOU4Rnw2numnenvs6Tsj9ib5aKn6BmkJNEsD+unLwGHK57lYsNEzcPqae1KTQl2
rUrkrCxQ2X1u9cXcQTrd4rwyPNlgbEhmRH6L4hsM8RqjfsHLfdG7vfV3TAcbG1492U8j9WairLO0
whZtLBn9TSG3OkycBGaN8fJNskRvTwz4LSteYO7z/k/gnidjTPJayYOoA4f5Jtn9Ti3YkGqzedng
OXB5bbWTIb6m6dhyqWPRKevsF1izKuV5iP7QCvhl2KTgANIEGeD7LE06WCMqzJ3FXaskrQSMzFlt
xqpdZLaKJWDhMszXSc0Rx8lGdXUua3TbEbassSj9QCIoLvOeTstbsFHX35kJ+DLYf2P3Obce0Z7s
O83ad+a7Dx+Ap7rNub4pfRuTZ96eVC101LlAHjtUM3RmXT7vn+VkNWlMgBEP0Qt6gI2jArjeOr+d
z/mydmlDL0qbKYTx43nm3Cc4mVEfE2TeGVFL0nmboB4InKK1Yudu8Oiun+8TmZKQMQ3mYem6WjGE
ADTOZ8fqgE8VFpyoeTJ9MSLBQulHddmGMr2Y9TY/hi/FO/oz/Mr84C5FnnqXx4RokDayuNdGvOoB
hWvAmIK38qxHNAjFZEN9Unducw6OihNrr8bEqGcyIqZ3TScHHYhVNsa1bd7rMRmoaLKqAvhfRH2b
zZaIfiMCdlqgbQ4aJrLFmugAXivBy36WE4xecPiZEoQxPYafq4Q27jYAPTkg4UtMLvsUuKj3hW1S
hcZEmDfRF8u2u0ogUjrnNby1xn5LXwNbeq0MEixrFUn/Frx9uZ5ghouCCwxxe0XYWxv/APrIjW6t
9etgrs4GGIkI+ZXt72JBEAaKCzLYrityWpS4d8iY36qdqShsgF0Qs7cWsN3nJ5q868Elx/pNuvia
IqG2LM41WdKZkF2WxNlQtPT+wNhZ/I8RDHekf+HZjFv4/8cpjmgxitZjwCDxKtB6XmvEecsfNTd8
6FCLs0rAtVlHz0YT4NGcO8AJxKPGzSNPH+zoBzDCGkWYoGtF/ADr/OYBBxERhgtvWOP5PFNKPj5U
Rl7nfpLJSQ46a2C/5C/+8b4+TOrciA1GGrNo1nldic/HiJOEZWPZbsnFeJ7K5Yx5YISwuWQZwDRE
nBW6vd6WJFhcTcXavKSYpjUbIi5bjqM4mfoYU6SnOlKywc+ywstAkaYjzo4zsyuHHI/cGSgeZ8yD
3AVKK2FDDIV4wry3ASrmSjncv6LJ12vMDPMIK1rfiTHy1tSrwcgmFtIrRHrhGMZJ13NMhXmG21wc
fDQQgEqO7uQB4pCY6XphP61c3+GZCqodf6gvfDQ0Tek6xoQYYvMsxZyVKoNYTZdo2CIKny4MIufk
qGDdIcMmEQ3PCBVBVECG9jOdO0vbKQTd5ajN/avj++aITSRWXax6+qBRjpxtaqEWXpqPJrnApf7o
/j/68qet7YggY4D8ixRJqi/R8S6MkJ1/y5Zixeg8/eKxNtm2ro0oMSYoiYXQiCKcIlQJ2YbLYwVU
gwEtJOtHAZVr2NfgKKxB92Nu8xSZIyhsXjHT80r3ijkg9i3vcVhsjiv3S13qJu/66HtxT1IYEwUE
eiMarqCzbleGg5GAl2EvmnsVLYv3ZXLaARmdJmOagkCKqsLAaT5HyNOjwc7pMM9omIvFYgdd+9q7
unmfJFdUGCuVz+usKyKIilVa6q2xr3NkS1qmz5K14p3kpEkc8cdYK/ki+fqlhiJYV4pjIO+y80yF
lec2ePOUm7EhyjAv0lCHjReQdLguZ7t4Xb3vvlrkLgvulhzetSmMc3OdiXmYdDjD4k1+wdyXIpPa
Jk/2IoeDXwMKw9WVxR6Jdpiagpshnnymvw+V7f3Ou1AJxBLUnysbK8X9nbNtFnJCsHNq2L8KL/tn
Xufx9KszIsnYFw+QoKmA9cG0dQxG8/AKq/mFNRDP3Ivk6LjC2Jc4waxoUak4WpvCu+Y1mdnKi/tx
XwumQrORFVOUny4BWiJnmddC7wp5EdSLGeYpl8KLUW/vk5n019CvjYVj2OSoCox6wzHW9UHS0Xm8
GHYufzR0+rC+v8/oclQL0vw6x/cL2wJ+NF2W0Ti9hTnU+3xMO7gjRhg9DgBCcfUMEEKTu2lFB3/l
bwfBnDek3O5R+d+pp47Ttv8XQ/XNHKPS2rWMQ1EGTRXg20SwscgZReh3nawuBfn44KIKTMrEXIYY
CyLOTWcOU8Ei56tHJa+EZ/o7fUieVMxV1EjF1k+56QPGmj9ySXn446WZG7qOjn7k3m4AaSPXVMJY
Qm142C8KMAXgf8+I6l5EU1p2JRbk9CRy3H1sSsK/egNGZBl1vpTD1QikcICnCh0TQ/PlyXSbtStz
DbNK9fUeh4w+yzV28UghSFnzt4zITmph+YhzwJDEyycKrI/2y2vviKZHnlarFTpOzzS0gQuD6tfH
B7DczN0rYqk9DA3n7Z2Wr9EhMDbAR8I/0jP8sq3sqrBoOyxQBFyGuOToDv3OvRNgvIlGAMyaQO8Y
rG2zrSQTf2nm5pf8mK3nNofY5Ds4YoqxOK1ynRdSDKbgeZ6x9QjJhJ2IA4xNXnp6EhQRK9v+kV1G
X7zhctXnPSUFFBx9cZaxk8KPbG/jUmQf1zUBbluTeYtBf4z6U78Qi6Uw3tGsEY9z81OTpnb0a1gL
pV18NRawNPdsvQ1ruXEM8/b8X54Un3Anlm6u5r1LZYxTPdNqUZJBjlZpB+viLA/Ly4OemsiKBaHl
wih6pi65OVApIMbHFd04tX/mecSTrsA312wuU2jlixgFkC1cQWu/VdgQ5m3kBabrUd+ke7w+/h9r
77EcObJsi34RzKDFNKBSUiZZJCewYrEIrTW+/q7gubsLjMbJeLf260kPaFaeHvBY7uFi+d89o1Yi
afC8gqylTcw5m6F5kBKvPogJERCD+G6MbR077bXndhNwvqzBgFUYRBi3ESDwqPoIPqQcNZeDeIyx
gQp8FR+8bNJ2umClIINYaoJNoctA5aFNPnmcb3c7kHly0IcD/AYDPmkVT6VmQAgKqDkoRFGm5eaf
OdBrMMCDVL2c9F1I1xQfPcvTRNuFIwPvK48TgwelBoM6vQDfKbTQ5hnxKHaqTCQEDz8deucc21ea
+cq9Y3dj56MxoLs3oJ0Do52cDMwlAXWQsZVuRFB3t/vPe5RyAlt3uZEpB8cNBmG0oG9FocFxpljW
4cT3ygOdu8T4iV0I5L+DcYOBl0TVQ1xsKqshx5ezXNjiR4USO1aYEs35uzfhH5Nnk7VVUXRGkVIn
/db66VN4BgHjI+ibRiKceNme7TDrH7dhMvgRF1FejSUg6wzM8t4LvHiLIzhO48fd8S8j5JVmDHhg
JndOBbDr0CbG6HbBkxonyBsc49m/yUDGNFmyWYYUhp30fjJQF0GDpIN8AW/7BFcSgxv9KJty38D+
MWL1lWYE/9EJxYIjF+fpyVy5aSaDHkYapkqiRgsKSuidATUVJeFG3MLrmeHhrcmAh1xUmZAosPXj
S3seSLGrCPiIZO4882bXxSpgYQP8QC2LIh9wdrMflQTBWOwKrmHZwanoSDU7VUN00p4QLX0co/jG
Guzrt/qrme/akTIIIhhWGSQzzATJHoyI6rZyxCblzIld0Kjtg9oOQHbsjWgMlWM3tM0dPGqIWIK+
d/hMSVxbYkCml+Q81Wvc+vngebVtzVgVD25lYY8KCbYqXld+O6X85yayG4zTRVpKRYQ9IUF5xsKo
PRiezw8/TILdZdb+gyONGg171KaKNRi6YmIP99eDdhWl1L2sDYuRIRxUnPKsYFDQ38W3hf2RnD/w
zOFI27ora2mMCS9I4pWDBWmYqiGFE9s/ZkQn3BfqVl5yLYaJuJesHNCVkn8FDQJJwQe5m995NaZN
s1hLYay0iIq4GLWv+AcN/jE43EBOj2oWt0C+2YC9lsQY4FwnUjoE0KdBebBbsPINc+02bXTE++ET
bxYL60Z532rrhbQS+vWjVpaRaUUwRxr9Vi/OIEK/U0R5EvFA+uAZIU8U4+o0cylAsQJRNLn74lhI
X4ykfVFzSHv+yF7+OytkJw4MCdmLhn64wI8elYXoOeq6tNqQ8Pg7Nruj1ofIOLwGLOih2UKz2a8x
Qnb0MFlsYvMFeh1DollOjS56WzxS8cbeQItx8JX05fLLbMaD6x/C+MM0koeoozfPOTtdRyAda8rx
3ydyBkjAfjxzAtDNJhhTNS287jQd3XTM7YhyQYuFqkVQjQlqWOt/mJY435L+7n/j1x8xzNUIra4X
zKEAfmG2CwP3oMt7ouUcXjTGkcPeBlVapM6kVxDvkPA+xLqiGGSHBAd3XaFN57s6t68Pubp2RoSG
gFCBQvC7HmVamnYTeOCRzaM+B2mBIy/HuznHuRZJUXslstKwx8rMIBKNzaCyeTsrXn7Qzv1eRCUu
hl91ruu42RW7FsjcCmUYBHMcqY7ZbQ0a5d397HNE8L4X/ftKp3FWl6zvK+j0spzSmlj3CaIl2jfq
fPC2CEnbTvQfI2THcDJVT0VxgK0/vwCyHB0dAaA32oF5gaMVteYr1v41ub7SSjPFUJfjmr4fHdG+
jeyyJs1OvRiHz0fjle6F/f+wGZanHeNNBU3WweMEocvtM/Y50BRz4lTH9JRewKvCa33c5IxaGwcD
HGFXxkUmUWt88YbHJHAQ5mFlF2rCPz4+P7nE/dshyZ9vxwCI2IaoQKsQR/lIXhzEmjvDHi9cANmM
SUxFBiO6hXhLZAxybvNJb1QTqWSwl433mqsd7ET2Mp/7/t7UaCWJeZD0cqqGJpTCAWo/EgxQYXhK
2IOngANVW8UuDR2wkopFL5KJVZXf75gc5UUXdCqusepfqnfrYXxtarQNHcP363a/VUf8JokJEKZG
F4TC1CDp+HLrvV+6Hw+W+/sXwUsfJPaZPRKNGxlv3DXMvEmiZFo6La4wHywQo7IuQ2u56MjVPAuk
tOvRNkGm69bO02N1rvz/O8v5wQOvrXgPNTCQA8iGoopoJPx+sPE851KqliIA2QsOF7remrzOzs1P
bAHhcvt9TTQxoPJNGgP/YVU02Tz14leKtsRKMtzwn5bXkveQJN4DeGyyr52Drz+bG9PDyF9lg39l
d8RT6/pn3nr66DIUl8FCIRn6lxms4C0etKovxkhE9ex4lt1aRSEcUbUIibtPa08XMXEkUjBhdP8m
kfnInTjH04TVHZfsDoVhwwDfKtLB6Hmaf9wjrn7mJ1o2Yt1vEpnbOQ9CEi5BItJS5FlxggtlPkO6
hbvceCuS+CaJ4vrqNIssX0Dym8KKBuRnb5fFkT9+7Ox+Z10+4AdlSjBoo1uU56XUDYehy5JsoToM
iieY8HfBTSkreOZlMCiNTN4AI15OoNNxsereIPCQiU2ro8jKYFKg9s1XE10B79kPy7eTyR6POyy7
ASW2HT1XD3Z+++gMvLThVsv7t1/IfIQhyscGK7HwC/sDChNYVXGGvS2N37ngCsTR2MQ2T7lKNLpr
03wHI+PA63vfgs9vP4L5PnWqpnkk4phAZ60RDO+iJuGZJOGGW/S8/2Xkq+/BOPAkCa2ysQpoi1f3
8Ci/5hf36bN+5z3vtypd3zRiXPe4LAjtImjUHxxnZ3UgHke1Nrg/HzWikAiDjZWXni1MFSCi9bHC
+Yw9JTAI4dlIdza3arz16Pn2exjfLqfwxPpAP7PjvKuvy7vugIcFbJcdGTDySHNGx8DiJHC23nxr
qWzTi9AGcptJVOrxPN/E93INWsDIuVP3fniakCbAZq7InQkWR6B9rz1+hM587N950LYJNH++Otv9
khhhNFkmfsaMIiKyIH6zC7wJW1YtrF7jwCgN2K9YGMu4N4ZlZulZLcI/47oHiTM87JCY4A66bWPa
Sinm5SD3kdoI/ZcgD2nxTCFSiLT4ZAsY58BAhw3lwoK7a+zrsK4pyEBaCjImsRwqKFiS2U0Ppb3s
QvJ+60UV0dB6c5NlpHQQpFb+42Hy7RtwNtl9DDosirD0UY+SvWmnP/6mePXN2hgoq9pysSIddw54
+oLqFWa8sFuP77c4IPIF+itvYiRpCJYJnHxwP0sVyYOQmMFn7oSJF5U/x4CEiyMkBOs0rMOsvnEM
bCOm/aYlA2FlZamDGOD8kYwSbSH21A81RpfoUnq8e8PxXioDYhg4zArJoJ/aoYtD3RDT+if6nOt3
kc+DTPq7/2VXiqKLlinJmsE2Pgm90LejgVPNZs8i2XijBz/Fo2G4f3N+KznM+RmTFOD0IOfZc4KE
IEsioneY2iVH0CYSrAQxpzcq02hFbUNPjzr49NB7rxG8wXUxW921CA//nBuD7MgYdloQQExvd443
3yjHAOSOJ/JrD89SkF13/spcZGdusmTTEv9IZkdtE9UMh6GH5Alr0X78DrzwIyHLZGcAIO4ats1L
txLGPAR6HVwYkkXhTnZbO4bfCgAzWJ70yK3mb7xP1yf6Fa2s7ndWDRHWq0AvhZyPEhrZNfe18XkJ
DN7pMfitGYGmqRWkCLeIrl4xDY1+F7Rf2NftYyul9U0bFq+tBgyw1N51w3bk34EDPm21wpRyvxec
3QdtdYlv7+85Ujdd7upzMVhsykWdjTE9w8HObs1T78kv3Y1TPX0Kzkfkc9dXb5UgvqnJhJC5mUtN
ZUAgSAkkpz33PXn87N+BVdy149ImLq6UYyCkbQvRzDUqC0up3mri7UOSgevtkZsf3CJg/KYWAyLi
kmAIIYeoyuk8uuU0rm0MFltEt1NXeMjj42I395/L0+6x8D8N2jrE8QJUwhVc/rKv1W3AlqHIsqj9
0Hdoaeu/nnkdaFuP/LWSX39fiTDBwpHXHUT09tcGYLy2hQWj7Z878GfaHzyqm+3QCXknEy9rUZJM
5krkqSa0I2ZVLvqhqch4Ln+n5/zpV7Q7dKnz2N/izXukBU3OSW61xOrySi5zKSajT6Sqg9zodHxp
LkhIKQckMuxHNBFyLuBGyuabKOY6iOHUxK0AUSnJLtINyv2PH5wrvonIK22YW5AGYVOZJkRUzvl2
+GG4GJV73GU+L1+4/URdCWLugFmLmdarMyKDZofEZE7ST1SFMLdHewhltzGJ9NC4vZNeXLfCDLon
3I945pMnXk/z1lVQJF3E+jQUkJCawVVZ2WlsRGKg6QtNRlWprdTE4QVBm3kfRZbxGpPwP5Wl0m/T
NGzFzqS3zXsIBjdAU2/j25/3I5pQMALM+YZbQddaHHO0ilYm81xCXEqct7eF3Ppgn87IzdOO2zG0
+QRdy2ICFWEW4MRbqhrewOeX24sHums/2KlgOEHynBt/bX6tP0fJPj4zJH5NLfufo9TtKUcwhJf2
JfQnFxSrH/cRL5fy9bZjoXKlIfvOzJRgwdvAwP2OifKeLgdBcmPsaj+Yx4PrY7zvNzkF5OZAKMuQ
rh/uHaTyPvQH0KL9DMFO4nC+7hYIrH8PDUFW9iqbjVBL9MTF3G3ao+8/RODv/fVqz2iF/LQ72fur
IV59LZMJa4RZSbSsxRkcX14iJInJj5uDvAtuOOETTzUGwk1FyJs6gxjc/l7Caqt4uu/kn6Fgi41v
GafrJ8mzXZax31D0MESHHW7+JSR0EZprJfbe9wlawPHUK+zkNzC85vL0bEUaioyGFEmiyWCdOc0B
tUjsDQnwWBHArExeQDqHacdyIlNtozTDM5itmHQtjjnVfIB3aluIQxA1nKbETnb2fYAxtv3189y+
mn/UYhxhYJTl0FLDNB4e0aCIidHr//6mp10rwrg/OchiEG4JUMSZZDt6lHz95aC+Y+/9LrzlDndt
xthrcYwrDDtZT0wKNViKmzlOpe5mL7Td2Xut94fubccdH99iWsQ1+3OCDHDnyWhiRAIKolBdOFj/
gx1ElDLSv6O7A2xaHR+J6fZEd3lnu/U8WotmcHyW01A2s0i6PM8+3DGWN6Yj0XmmzzERtk29Kc1W
KSscafc4OiCnQIMBB0I2X84rRQyq6Aoe63as5gVrXhDAUKpKEJzbdJjywTyBPAK7+X4+YlXzB/fb
bdX819+O7U5XhnieSjPEATq9K+DLIWvn88L2reLxNykMdBSLrDVDAQt5dt6yhGBPc3gnkieRoHci
dOh2LF54S//Ff7u/f2ySLRNO5lQpjYXz7BsikWC/5LRXAxUE1Fw/OR9vs2SgYG8G6ioqOmtYqp5k
afR60nLp0s+2Iz5JtF51U97Zpsej79vqNtXXohgwGbpOHnQrk6hLc8RwH2No0u1vD7PkclvNNhF4
pRaDJKacddifUcA2XpzUbXaK7YC3jPM42Iz6VkIY8NDHaZTbHkIcsybiL333mP/gADD1FP+yhZUI
BiQGtVqytMHnGWELu9C9tKS2zb3xJtmHTudSv2xb+x95LFzUlSg3o4lvhHqacpR21V2V21VduYLl
RPlxWtxhJI1npQ6I9eUKk5tK4pb93XW1v8LzK2qzkFIU2JmhIGl6ObYuRt2rAahCJ6b7kDwHPmYc
SPH+8IBispN4Guil9Ev8ghmy/cGt93pJ+j2ifG5PziZgr86GCQP1vKh6bU6kS2WSdNwti41U00w+
9Zzj1nk3xWAwx6o1XBUBX6GQncjCWOkuut8dng51Rbjce9SCrh01E6toWW/k8YyjpnmR83mfgOxs
IP7p9Ho4cFkat3r41hjADsbEwpIjlQtp5ykm2HWZ2OpL8INHIbeZmVA0Q0FuAtwWOrvuXO/DTumT
EtfGDm8Up/aDvfJQ7KYHlS7dbfCoRb0M9RPlIyX603Xj3faHK+HMnY2TQQ/UopYQxYDe+Hyr27eI
dh865LYad7JpdX7nqA9/5Tb+iGVJNqpMqjtsw5IuWrUrdjf2FNrqEW0VdLnIXxWAVwf8VbFc+fwp
kDolkHDAaGQ5D15JsH7LGhzk/49c8rNNC9VVJJnAj4emHeY8NQXkE8HcUL/hya5u48H78Itgndjh
8RNEqde/3rZD/CONPcZYDqo+n1sJySValAsP0zsdUU0rB30EHFmbDmQli4mcrNyqFk2BZudzEjr6
6Koymmhr76l7e0yxFsbneaztvMhKIoNhSRMU2tJAO4UMXiHbpwPobd3JlS0Ub5yP5fG6hpxPpzBA
ljRVUC7KKF280S92qvcocrZrcz8XA19xni5CNkJCIzjzXQd+2RQbdPZH3tTgNiavTo55axVRoip9
gZNzkKaLXRSJMQaJbnk+OfpmyL6SxMRJXQvuAq2dJCSTXhz6Ur1I5FI/lfbePPk/bTu93T1m7iOi
T16fzTZurkSzYVOvjak8dlDy+HZ+8y5zTbBJkdjZLiIi7dW/3/Fgi3cHmCBqSfMqUDtoi3PVJFus
SfxUHOn0/+Pckcfk0L+X79etcrPwAFaI/yAKu10+koxIqSzIFH280NGeNrrx2Wpswbfb6pDZ/CTa
Zjz6RyKbROuVsTAiDWb6DPKeyEa//OLX+/bd5D0rv67Uv/z5ShKDKUnzn/PUSrBSoMLhUXR+Hl7R
lXQuPOtBe/j9cMFWyf5p2gkRGoTKvT6iesV731IzvfZDGKiRy05tJonaElgdmtvMK0Dp9/L1USnF
KXo5OF+Vc29Y/hIjbJoyS3BDO3Tue2/d3iIt0vbHEZGGd9DfUaXjSNx8qa3OmgGfrOljS5l6elOl
Wyy4nr9a0NTL0nBf2QrvOBn8kdvIEs0Fsmq38ehSiJfiNNsmuJlLgiE6yQeJ2+vkuj98FZRCmK3B
QlyUfizHOfIOmmfMDEBpsqrrUYjrU5yojb23tn7b4MJyX4xUp2smxMCRhBb4PLCgM4jsVR+0iWBd
S35U8JGFa/+39soAURdIUqEYEJZk9vnovdeaXVW+eeOgKzWx479h2NZXIKQyYU1JuRt1EeZ6RHSI
d11MLBsechcg23TdTr/C3SvnyG7IrNpZ1cqYepRnpzxEt22Cqa/9/rZwalvQSOfbCBKPmR2dwbiZ
nT+4XbFfGzau/QIGlcI8SHS9n+GmvfMRW1/Ot639HpP0sKek8G62O1RE9l6fHrlTZ5wQRGNgKMwn
sxhCwNDZQT9u+4PnwLZoVtbf8evvq1A4GCSsbpUGfMfBO6NXTfEqr3waLddy0TmFV9vj+F7Y9uAf
0ALq/xrsu4e73O/RkfoUgcMHDB3+4ou3N4OLjeeZvXueRn/iPKg3M6tYw6rT1xAa+dmuoLjtDKGe
RYpUwg4DzNl+ctrU0WJPyMi4t54PDdatH+95+aXNmvRaMHOFpyGyOin8Eizea6SICQY+Xs7iDPKF
Q/8q1meM1vNSkptR4Voqc5frMLOkGmRDF2QGX27P+UMa2lKObjqVc7U2w8K1JOYW53GngymJSrLQ
567aRWcPOMuD4kpn4/X6Pd7sA10JYzuFwKvdq2UKYUeMIIW1l75Ft/olj5x+b5cGfE7t7rASLHdu
3BvFPhTuDhdbNwjP79ECLXub17+Duc1ihId32VClm8gRHrKZ2NWBshhd13fzJb2Ww9xdKSzqKbcW
6Isxstvb2n7A1ivfsF1ygG+j89mJzSsdb+HFWibzZOm7cojqBbpNvf3uJSgGoGH7wOVI55noVyPO
CjZqNf2/JnrsHhX/FZSD96bN89Q0ALn2oZigIU+WUMfHwgFat+dzillsdOxGFm1r/eDXLOnnuCaN
iQuSoaz1KIC0oCGYrj8cBv9ndbjnWN9WmLf+QAyiWPHQFV0oSRc53QsPqEcvkR0IvInvrQEhfS2G
gRCtt+ShMKntPaM16RatSfsHcvfDBbUSGIWOfEJq3rdikGSZpKRNMvqtjp3jaCB+eEJ/9W3tRRr6
b7lZla3YdaUf24QxjVmGCXCIA4uS5RVHjEhg3wyaI67f4c0Soq5j6knXVFnS2NhDWrRIUsBgeCmX
nUHTuIm9vI+R83RACT9B7MHN4GxFymuJDDp1UilEpaQgajw2aCIW0LCAxyQyYff3AqegvWmLK+VY
gKqipe9HaiQ4RbWwNRzi8/UD3MSjlQgGjxp9ELBtQJYuQk/qs/YDjDu9HWPh7V95spUgap8rQCoW
MUviAbqMtpPdlXbTEDpHe+Sysm1F9evvw4BSF0bGEMT4PschIIiyDzfY7pze3j9S9iBuJWjTzldq
MaAkKEKXTIIKX2X8ql4lLITIJScVHSRPuLyJPMtjoCmKhk41vszh6L3dLqSGOaCCDHoD7uuBpxYD
T7VYWiA4wCFWDliKFqf0jSfhAJjgFQjpbfkXqK/Oj4ElEQTRpdlpNGN4Hi7Sw0F2nqjnvW7lm5mn
lVHoTE9YWcWNGRcQg4Sy6r+c395u9xjDwKrTk4uK5JN9jPzrInnIxDJADqlQDGIKywAD5LnBU1Z2
o8ZLbo5VQvAY+i8PUmewYjSbXrFEiHt+EYi6R3cBOjauq8SBI7bNJTLqqZMSiIgSMv4W0TVhDzLP
IrY9IyrGBp2pNjSLQaRwxiKZFIy/eFEFPnzj3tv/vottH44R5Es2FpLy82ebEedKJgNO2OCodlGo
4xZj/OttOM03Aij+ebHfV9D1b2P/oxoDTVM3yVHdUjEY3QSt30IqD8u1kasKbF5zDQWDa7IYYMqb
cTBzvB4uIOOXHgJy4D76ts3hjzYMHMVyo0lRbVDow9vk5Vy75ykCqa9yVl/y28r/3PGjmG1w/yOT
wSXsOGrAXw+tkG58aWTSRcRws59hRR6Rr+b4xm28/SOMwaZF7vSoy6AgFXaO99dv02aaWP/H6HSR
waSpH5MkVaCL4b2jlfrhYV/saDYcfX8l9rvZHHGb4fNKHBO3VKY6BosGcQKiiZfRrR6zY/MMLheH
I2gL0g0URyk5sormTcYuxDEqshndGBjjdYLXu9xBYh9zixwpWx5qLYWxhAlTBGneQwpKCRaS+ipx
FRf78DjabPYUruUwRpBk9ajMNeR87ZEB2chlj35YzPv+/IlF6rxm0M3m1JU41lGl8gIa/hziwL3j
eCHiiYt3a5AePSzn+R7NCga5paMM5KF9ne8qjdy586nB0lSMBO+K8339A3xH1496M8my/k2M5eRY
CV1HLf2gk3O+YMKeYB0smoaAyCAj/bBOnHunbmHXWiDjy7TJSBXU2GVEH7KfzkR9Q3SQf6LCMLrn
WxKfH0o78y77hwfQ6U928owcn2aDoT230MjqSq5bkBsbtTMeS98WIqx/GOObKm0S5KbED3tu0AZi
8fkGt/BtLYBxRHPRl/1U0aP2zq2diUTx/4fZUHrleaPN9MdaFuONBmsqWpHeUzStYnAQGZDC2V9A
eCu+/kp+6KTcVxi3f64DXgsa7xTp31dPAbUbJ22gNq5g57x1k7nX7XUzG7lWjAEgOc+idv76SseX
twjLnx8M9wRrTbBpnpuW2PKChmFZsoVtdGAPYE7R6CRxnhCyXJr+AD4n2evoRzPTk2lwgtjNiHIt
ijm3Qey7ucBIzOUIjsG3t8IBq41r+bmDyWUOvPK0Yo4Q1MPRpBUQJfrP53f1knocXN1s1Vkrw+D3
onUYO88goXocXEwWUEIJjh1su4g/n4aBbosS9BshRDgUN7CwdY8GHX4P7ObjYqUK29U2LZWqJNZA
7dnz5vMluv1NftEOJ8ysfs67XeLzPs//Asn/qMZ2sC3gAJrEpYdXejl74FwEFvp3CJHp4B4v47FZ
31nrx8BxIJuDPknQD8QYl/I+JOEhi9BcT1AL9LFu0X6savIJ4nPhjnYzf3BscTOXuZbPoC6d8kkW
GfJnHx0LAEU0q+IVwPO91BzYiHkthsFeQ+uMYOlgLph7aUl47mi9hGOT/wvo/vlwDFxkJtgmkhq6
IA2Crdkk7UEqmZDccyq/sw+fGKO7/4yxHYBzF7aiv7VyDHZUiNWbvoRcmAsw3nwdduJ7+84TwztD
Bjfm6T/Qe3TM+xeLnPuf3U7t0JWW4KuBedin3TMc3bZeb2vdGCjJpSnK5Bi6YenBGcv+ShL95CnG
Oz8GS3Q9SKuKOsuSZHcqKiBfg2s869gOfP6xDpauWWuatDcVmCDsXPP27+kBUwPLCeGeZeN6Rw83
B7s/qkf5iBkJzilyNGTpm/VCE4D4gJSjJx3Dg2XXXuwdQbXIkbPt/f/oyKAJSsVyLy04ySMqmVNH
RoE2UTjIZYFC8z3vUA3n72PcnMRY2QhL5LxYkyhaPbSjrGnoPfoiKsTuM4xj/LrzT69u5H4NY7Tc
hwrnSrBjrGKlzShN03OdFsfbo7UQrBuPwh3t7wdjNbcaz/uODMKk4zIbpYLzRWsG9scqO+xhb210
+b/SXQ2hh84u7KC+/lF5/oiles5ko0J2A0piNhg0kPC1l98+KHNOLkbyeUe6Kc2URFNTVAkvWl1l
AkgryYUgpSqeFw8pInQbkNr5ofkHaIi2W8LRbutI1/L+daSdqWb0AQQmvAOShy25oDXcmRWi2Tei
d7AxqGihEYaXw9mKwjD9bMiaQoNLTfqup5xV0TBjpzOM1uvfDDSoV7xrv2WdaxHMbdSSOpaUVoJ1
Os7t++g9csB5MzhaC2Cd92KFspZBAHJe9JGBtgy8nzH/5GLmBPuMOPK2EHQtjjENoRzqTohxZGZD
hhC95r85AjZ7XNcSGGPotWjC+AckoGqMyt07yWkEBBLB60bHlcN4bNCRDUE/QA5e9i9gzozsi2/c
I/QBfwFHFP3JbOSzVonx2lE8Z0hzfankABgzT/LBmoerxMuobT7N1pIYV903dYS9sgsFJ3QLSi0o
2tWOIn9EDmD2dfhs91vBwVoi47hNYygbJFXwuWqiXhDQ8T0a55qyOZuyq6JUGyGipw16iB0RjSNj
/QM9Evefz9e/Fce+2apCUdVKYsQTDnB2o9gzJf5C6G20+wd12EpCKeRtmQf4Rlrnis1zmvjGRCLB
bmK7lsAmaWSO7FTT5bpiHCBiiwtlM1vFSA8RbB0JaKkOO5u3zWEzl7eyBdZvZAWmkXGvaMbj5UW3
VdBUAopObny5wVZmrrVvljLW8hioUPs0NQcKRs6L9CJ+lqTZ36JTNffV0V4wXrQ7lBJ5qiNy//jB
vWq8z8jgh9Yu6jLOVLgzYncTZWzk4cZWKLfWj8WNqZ4zWYSlYHSifWhtulYtv7vZYZUsupw5ls8D
RJ3BjmEOZjmLqIW8nCdQM3oX03nwyeQ/fXDCmc3kxFoxBjTaqsDWWgW3DOzuyq79pb1+XLf2zXh0
JYHNGSwDViZgtzSUOcPvKruYYDj48YFOnqBtAZ17/uOIZatHXmWXA/Vs4qDQpmWREhxi7N9zmyF5
8M7OzErKkNZij3/92dF+HaM98tWoRg4XVbOzDHR3SPNwq2r/SzT4D16x42xRFpiaEH75FOTFsNIE
RLDvofsKzpafrt3ueZ6ZA8HsAK0C6vHJSGhE09zFd488PmkeSrFDbKlkNBkadaidl4gvUjffteRM
4pAoIVEH8MX3KYIA3m3mniMDGFWaTgooIahJYsv1soscurj7J5YN7+7RufNfXmd24ZM4TLm+VLgB
iG/OnuRcauwb1rApfA+o+uBBFcdHszueAm3U6kT+um+ad36LPsL79C69lHtg1f8PF4EBkEqXw7ye
qDgHQeLL+Vn0XywvkeywJMEDCmIxtk5ehxTe5WOTB0YTLKCI/UJjZF682wdfvfju4fA1oMdleuO4
FzZdUJuxMhcGNBzRVPNyPgcoM5fuzkrce97+C05oYDJvlDrvukVVvr5dcFeekB7g1XU2K/MrOGbT
A4NZouWAPoPAFo/HMhjVX1HbekS5gOdbNrOpa1HMCyXN62pWC1wz9HSBmAxvc6RvQyxBvTNPhJxe
sScF23qwq4cuBuJRCfHAhV3+hG7iKJQlKApCCC9zmp3v2y46pPCCoZ0VnEfMF3PylZcFmxcYtGTQ
0hniehuJaqTGsSF6IhixvPPJj1PxE3HX4/zjMbuvKDM/d+Jsk8RhfdhMhJLlhj4ZBuSnpEAHjuoE
MfnEI4CjJy9gMJnYBKwzsSAoFDtRW8/dCL32vPQ010YZTJl1wcCWJWqjeGIsO8V/QueIw3XivNCE
3eckIdUZSzXkNN4Lmkfw7rxkqEQHzsO+I6pDUFy1XXuXCjYvGcEzF4tJeAzgHF1SBaJfaB+O977H
EjR4hWlHN8v6033g+TqZsDPlZN9g8IG0R+H0kY2El/FhEMeQJBCZWaD3ElVVxnZk5nPmQTaJSRhl
J7W8kRcb+32En4nglrk9X1SDXAduJiT7lzD2u4rNUplSmJ2qRHxQaouYXX2Wx5YT1HJ0Yl+peWOW
plpCp0Aj5UIWkczY3pPZYUKa0saI3n+lFftQrQchyEURWul9RrL2XEn3usGJopn3x9fJYWLbNDEk
p6si69R7zKOM0ZJnJzHZiT/bN6tHw8T8+7oiPCHM5+larN7NFAjJlQFLbx+kPLV1NbVn6y8+kK4a
kgXiOgOsokymrIY61ZCV2WnMW6Kn+8kk2vB7lLSDIWhelct2luccmVvK6ZqhYWcDugORY/yeYZQa
3ZiWocpORoKWo2BfmaEXD4nT6pyF6VtGvhbEALGij/Io5212wnIpOxUPZfwh6gpHm00hOuj40AeG
FU5soGBpi2hoVIgcRTis353sW+HhujlsyJBALShjdY2hoMmJgahWMftEbMX8ZKiJV9SH2UJFYdE4
t2fju0iypEqQIIJS7AsoVy0SzRhns2ap+akYhXt9Kh2zNW1De00m/7o66vfUH71CEGRgbMsyVFVl
uy2DwewLrC/MT10/UXVqo+JIoF92FQL8jwQZw5SqpZrYscDcHzPommSspPwktffpWNlm2NhZfK6t
0Gs1Du321seR/yOLHt13c55mPR0SER+nyCx3TNxOVZ1q/H83ZSz8wGGJFmRJCv0Rq28TglRrCCol
P7W60Z0Kpcw8oRnEk9oOoXf962zqAy+EhWTI/qssoV1SiIUgD1lxikW/63Knt/YxGuf/34VoiE2o
p1M0iz202NRMpSuS4hTG910NIiC6bk1S7L+QohoqTk6XDZPlalDDXI/g2IqTI7S7dynd/8U/jxEQ
S1UlESw6zJcfrLHpq7IsTk3kStrZKHy1/IubD1j+RwRz8zsjUec0gQbj4qrLS5EdzP7zL7TQJQmt
6popKSKDkimo4sRKgYi4WmxBBLKoui1qHAPeAhdNBw8iCMklS2eD1aSQEOAMkNJKujPGChHke017
NZL4b765hf1RyFbIOvYDfb8pIAOvjDaUitNcupZKP8pQ/Lx+Ylvoov0R8ZXUWF1GY2hrNUvl4mSF
D5r61Cqav8Q6ETEBKgiVe13Y1sHRU7NMxIWSxaJyZpgNkjNWcZriYp+oiY37KJWFEy0D5+JvwfJa
EoMxvSRUS9jrxUkiryPnvvO0oH9fHVms54saVUZx0rAmVz23kdvm56nhnNXGh8GOLZgw1iJh0PyL
cGAlJZEK04oqITst2RuWNe2lYreI8S7PNJJInOfXhkbfZDHXRpx1U4gEyBoP6hw7nWi3p0ziWfOW
FPgWDZNmYP21NObcGrkVSmEo8pOIHZmkFkKsNq1/YXZKdgwxDzjnx6bjqN+kruwfcYxSy5xEqaGX
EPfWRi1pkWDPG08NA9I1vlpftOlDa4gykzzxzPCk+rrgtOPJUkIbMOKI807gnQC1OsaVf/tJ7LMo
LJM8sXAC0XDsi9My3kb67voV2zB8iDAQw6HzHS0Z8nfjXLJG+T+kfVmTnDgX5S8iglUSr5B7UbbL
5apu+4Wwu21AgAABYvn1c3DPdGeqmCTsL8J+cndeJN19OdefWV1G9gQE6eSjJV/uE1g/w38ENC+7
KpQ3pAsBStuAO2chPwz+4X+jsRzyivcbKp2pNWQZ9exZJS8DiwOI2H0aejrg//LHfwdZDnpFxOpd
hcVccENsj/ShbWXdM2t9tiMeoLnGquneO3VSHXJipXug/CH7YZjWIXO7/NyNfoEim+2FvVD5x/sf
tvWCmpgkZcJovlwwY89i+ttQ3/6339fkIjO7yQWoeRmRYt77XvvQp/nG3OUqj7Bl8yEDTqant+zM
RpuT3oRHNHZH9WxYl6ffOAIj1gKWgCEJT3s6NeY0MXL8vpWimTG9jO2WpK4+whUF7RGUkwkaTxkQ
VHoZlhnGBrYCh9U7gjdv/hMG6V6wA/OUEODtRQb/mo0XU3xpxYYuWD7yjbq5IqEdAgU4IiYJEj1G
5so67O2D+TyxdsMert2VYzrYFIF1Nr6lwzW5Zqt40yNAyfqvZveldcYNAmtXdUVAR2ea4n6wzAzB
nO/WR2PoH0tiApEt/3Gfq7bIaP5pS/KEDwRkXEWDjj5aqNnT3X0aG3el782aBtcxxtnGUZI+sNgn
m/19n8DamzsWgGsQJTCkJDTpFqr3TLXcFZrPT5ZvfyfGu5omM7aIb3VXrZ7FRgSPvASBpGshgyVc
mqKcjDiufh0V5h28rengxR7qDAw0lH8paC9i1J4/0hSHiefmh6B5jkWq56ppP1H3zzF/nGm6RXHr
TPatUZClmntqL2cq8sAsXop+y+ws3/z2TI7v2Z7rM6wavaXQlxzQJwMtI5UUaiet9Ltvy92ct07g
YNsJcrEm2/HZ+7Myp7MZs8N9/lje/y15QNRhfatDERPfkhdTPU+jy0q4lTXSl2l6aZR7oeJ1Htyj
NEexEcKsX+h/9DRVncw14icCK6u8F15/V2rDFKzyO7am/r/zaNfZ2v1cEQO/f7B/uH9+3vj1VZWA
C0e2AqO07Oeg1ZWP4PWd6yBjVUajcfAY9o+ZD0W1xXOrT7JkJ8xl9ysY4/ZJnAQBV0UTEZUT/9YU
SC0n4560pwLllq2Mr44g/NPrcTzgrmJmHLl5Ha3Tyvtk6DJkRIZCpcfYnZJATcl8mtmkQssz4tDM
PfKMkXJ0UTgVP/C2eao5/6yYgfWO9eyGKkmSneVz/5THXcHCps6y0O/HrRhu9fIJfFlmA6EJ45C3
91KSWvZNlyPOUl7Qfudmj5v59bSHjd5QjEBgaz1MpeaRj0XlUlkKeBJJHFqzH1agNfLX+0K3yqRX
VLQ4HivrndJ2QaVOdh2GnNx3s3xhf90nsn5d/xwFw7B6GopbvjVhC6WIaHfp/EM2PHd8g8S9cywk
NH1sEj7kyXJbudiP9UW4j3UdbqYktg6iywPyoEaSgkrTf5vqFyXf9fL4v92VFsR43HAo9tHjIPYT
ajm+dZnn/W+QYD64C2UBzLdpd+WKquIslSKKWfzOmbwsoIaZBsh/7e4TWn0UH8EelhCZLnzuWzFJ
YqeZDYFwcnDlwQJus0itAPMW2J+x4dYvbKrbjiV0Z5RhUA/5+1tKJu9s0+qgO2gnQiM5sGHH4r+N
6a+B8VNafp1ovHG2NetxTVETz4JNw1y3pYiYiYWm/mvcVBu+5daZNNFkqsZiYAMUjGE8SfUBEOtB
Ry4Ns4NWord2n/PP999rTd3/1DYe9S2EMNotFgk3Re5DTkcT8UswYRSX7cQXN/50n84aXyDJjgw7
IL2tNwzoDNVM6wYMOLNTzd8XD/18yPMNImsP5IHpAG7pYoRTNydTWfKyn11oNvrd4WgZ578hRkiA
MWbDyBNfhwpve4twWsM4jqkoP9OikUBMK9OIq37eYAW9CeGnbSRYAU9RMnIdn2q8QB0stzdmaAUP
G1aD6gkL8A4Jz/amHdWm9TQXXSC97yXbCjbXFB4Oh+lX5N6xeWv59ysvo+EVrdt0gFw1077maehn
3/n869l3BwV5VN6w8o0R3VunKR+AnjHmEfUK8izrZDw4ozNe6k7FWz7uit8OB5eY7pK3dlHiuT0Q
wGL6IWFTHlVZfGjS7L2TYi243e3m5jjSS1yNcDXMIeicF3skIfXVE1F9IB6Z3wRdbpWB7aNdr4r7
978sEzcftrDz1U2TQXVm7qs8siz/c+qrIMPkJcn4idMNXakjDy7MdENKe1RMGgNRuO/zKO+ngzCD
Jr1k80vP/MBx3lvOKa4jMhY7ku3HnMP8ZLvfOarvIjTzIUA/IT+vjlp5yixiZEpgq9tgSn7YuYkI
7WxvNZetMC/O+R8dTUWjXjj5LfHyqBym+H03lOXZy6ZPrQLq7f0TrVIiNtagmJBQamqUmDcb3lDP
eeQkYud5X9JUBtVIDvep6LAi/zzcFRlNC6iGxEVt23lE5tChfhYi2xDMIj7MlvqWKxc6oNnnnXxU
ifvOrIYD9buja49YkWzOe5b0oTnQ8/2PWj06RBdq3IfJ0MFoJSFzQwcIFND1Avscx3nAN0q/K2YJ
Kg+YeoAh9Rz4LbeiMRdGhT4zCzJrsuwkhdwV3vhCZPNUmv0rtt6YGwy6SpA5i3O0VOp8TRbHeGhS
RG55lBh/pJW3M+eg+gw4q10+/rh/e6vq6IqSJoqOB9+YNKA0TZ9s4Ldw4EFjnRlhSPZjjeLw6T65
tcyyg8Qe/iIpQqF1b6+S5z5PG27k0cDNGZDpJd97NTD1CsdMwm4sYuw1y7udlcYj5pcLdQYCbnNy
a4Gu4TT/FtfduEuxdfJ35Md3cBHMcT1fz8qywR6VZ+KzWnFBnTloZhnY/fP9w69y6hUR/a6nvk+t
OQaRAN6gGw1WeJ/AilvjwtGlKIzBJ3gDWChYoWpu0Tzik/R37vTUL5m0pH5KUbPc36e1PJTm8IKW
C02OBg842JqrJrC72Bxr6DZPOF+k7E5p3364T0KfyljUDWhQOIPwomA0tTiBV0qZVODCurk5C1YG
sULQTQK/zUNho9enea3y17kElDcpPtsDD5Nx3FEUIAarCsWEslW39U0rj3jzTfYtAze2h0IdAwaH
nzt/ztl8KtA04ZaYX3KCYXwubSAFW2qnundStmBm8yu3qy8udGXuZhvOxIqauPkWTS91MbrOzQR9
cGgndM9EFTQw86m+0L6Og2I2ysNYzsPx/qusPrztAj0NSQEABGuPIrK0HroBj9J4vA3rtEX0YZnz
r2t1F20j/1LRrhnba2vWJz5csvTo8/ekPYv49f5B1nzaGxra9Q1Z6xesxvWVw0sGn8qG72XKHyz5
EZsslFMbptQ5GQCpuU94VUxtZvnesvPG1udz8t6WokcXVuSaR1JeUvW1ezHbDSJrmhan+4+K9k51
BSxgjGkVkZF5Ntowxm5fFFl+knVnFbtMWfMDJb78gw9cnut+NN4hu4WN0kYDwGkj5iHjbR9UPI43
3L91Bvrvw7SnLdoqFUPFi6jdqw/Ghj1bFc+rU2tvSvp2iqEE0bZpiqD1mt00fs+20HK2HlAzYoOb
O61kYJw+SfZJAgit6UcLrFufpRt2aYuSZjJM0fmpMNBYO4+HxH6cT2o+SefXw58bTlk+4sod7tp8
6HkCfhz7S5PUOxKfWZFv8OOqrkIA51iei9Ik01zHvG+Q6156djseh15/gLrk7Te/uIjq633xWuWv
/yjp7Vp22c14fNhyiw6Xuf/IM/I7yumKgiZaJEHefrKhnHbCfGepD9XWIq7lMt4Y1ysCmogkpeK8
47gsa/CgXS8l5jhL+oGbnxbHJHFlgAUz929t/X08k1APGPuWnmknlRXzdEJ/66zK9ji3cfLUlvEx
8eOghLKCF9/zl/skV2UVS7RdlCh8OCzaNVZQg2AIRBON+zn3H1rCA8/Y6kDUB2X/cSKuqGh3ORMG
DK2RwJIMaeSOYcV3gyiC0TWD2h5FMLstds23zz0cUCCdpsGQt0EuELMo5HH9st07HrAZPOwkk+PO
QUtW5+1EHyPX0j9TC6Mf929lxSNHqWMp3ztYzuDpyVE1qqUbCN+b1WlA2mk3pH85zqUw/+weCd0K
hVffgMBX9BzkIgB+fyv7WcdxlH7xx5l8NGGWjl1vh407+Bt9VFuEln+/UjKKjmZXVvCb0DoQevSJ
dog0kmnj8lZl/+o4mipLbThnBcFxcvOEVvp+w/fRZ37+YSY8CgJthtLrz/mWq1MYLTrPuMQpGnGx
GhFa4pyLPuxKlGA+iYzskm7/TMVWPLh+LN9F2wiaaFFvu728qijrFn5nHtn2k0uTR6r8DaO8ynVI
sv0/CloCoaB0xCwCbEDvV8Ho0MDOzC9Z8mDUTRGwNBrdLUd6ke43Ou6KomYQJhFn9bSMphSpcapJ
WgZK7Wkv4NknAVYGnchw5pa5m9Pij7bZygDfv1HvTUXItQszpzivJOJsd+Wpajas6qrp/vd8nl4Q
kryF6zfifAD5DPo5+cAy933nksDlW7MJW4fRVFyf9qOfL1eZoV7zuBW2bv265lL1RmfOxYirai7j
8XRf2a0LFMYpsKgYxRPUSG45W2VGNcw5Pr1q+lBydVQV2aXTfBaz9WdWOZgAjbtn6ffPqUyjtN/q
6l89HDYII6fqYseMntdmg0ENaxmMaaeiDWyMq3wUjRy/3T/mWsMl8tfojrABQYJTatrPt9PSKbgo
ImQ+wxnV8hFQ7rOHqDGxw6p+QAtdN/HAvbjDp6yb97kyD3GRnrrcCdDQdZis5iy5dRibLBpS8vX+
561dwvXXaVqz7kTJsxFfZ7ZFkLQsqPPX+xTWHBpE8+ayqZnB0dMUmNNTJ68bzAKVxTmR7Z5nzUEN
U2Ce4B0gnlcn4fLdfZprHs01TU2l5YSJyqDLnSdfuXLDJAeGSv0pxnXm7Y/7tFb52MKsCxoifBtm
QhMS5RaSUwvuE3VeSzQQlo1/rpLxc668cBbk0VV7Syb7MfW+ZHm15bzp89k/7dI1+eWFr+wSq3ha
smQqIsyRuZTlR5TuMa7WHFVjPnbdx8RIdyNB4658aFAhEkOqAonkwa5Pd2kvD2jiPPjwveZ4Dl2x
tWtizfZby2AGY0vjsV7EsdJuSEsPl2NNhyp7V37K2w3vYjWWx2IMm+J0DJ0iWqU3z4kjKx/RbtVg
sXmchqr9aHlVWCbmx5YBWiaO9wyQQIba8DjWihkow/5HWdNgVgGsUWWbUL7DHGTtFKTDO9F9H+vv
zfjdcebAFOgwax4MuJVW7O7bLeXy/zk7pvtMijkI1LpvH9+0E1YpADtEvVmHtHmqmFgackM1zeFs
o2fdLy9J9yAztaG9VyUMGSAXC9/Q56bnxbvSG5RKBlx6bEelh7mY1gn7SgaUtccm2xpiXGWjK3Ia
k6OBo5DAjoXHkHzMh+ZopE/+5lzJ1pk0TT1nkliV2yNt4mCfbeM/SuurVV6w7/Zs5eX+vtpYJYYZ
LIwUIu/s6sBErBoaTMmBd2zph9mwl1gxw80vNRJ5c7Zhg7ZoabcH8DIm5JIPysSet4jn2m+TEfSI
fojb1BtSseb8WFcH026xzkfYlIVYWqqDQS8Yvj6g3TcsIAv3r3Bd816R0oyXkykzMQ0biQXyrZTV
Q24/xJ6xT3gVTvQbXFfF0SvfRHWtNjy8VX50gRDrosvTfjPgOhtEEl9A6VoMe1GHHzJrwqHeILJq
ORGd2ShLuz7qlbfCzQq/sroeN2ml7MiSS8vLXa6gzONDpz4hlRh0lrmRq1l9vSuaCytdWROK7jIC
rMci8uW5tL8IF1PWTnkEHP/H+4+3SghXh54Cilr4T812RQhDb9hw2DUw0cU4HatJKbhB9bxrzcQP
ur7aiDlWH4whO/hP+VlH4ki7RDbdADtUJGVg2S8qkwHZSg7+9OX0wMZC8yp8Whc+7ZvJNBPbxLoa
WnHwi13H2v4cU5RjvdoKy54FLSleJDerYP6Lt8WxRjuFsg5pmZ/mZFdNbKu0tXrHPgyUjdFv3LH2
mLIzi773waWyf9e05Rywqg9cd947HE7A/fdcu2DbwnwNs4iJ8Fhj1sSLqz62XXhB6DgFKaVe1KbE
L4pKv99rItqBXNvs2mz0MP2f1jspLiV6uu4fY01VXlPQPEdr4IPdpQQvWBWh3f9tqSN20QUd6rw2
hv/uE1t7H9tlJpbSoO6IVtpbYZt8RNoJ3Dc0n1RhI/ilHqdzm75zekjDfVKrz+NZnuMwig7nn3ia
V+JWo4UETgAropzwUNo70aK7amsEcIuI5gmXtJvKlODyPP9FKCyHzfZFWfyPJ9GMmRtbA80cClwL
dWGGFRLxaMgtyVlltKvr0l5G5BgGqiWuyxxCdmrKjTMsXPSGj9HoTvDs8Ns87Qxzz7nnz5gsVKT5
hPRqKOf8pe/dy2ibx7aq/0pSf4PkKmOjV9v0EGqb6LC75TVlKyN3EItGWdZEHkFrjXPOalQO0emM
JOd9blu9PoL2YYui6A1zckusdty4abscw/lmB1ts0uHIuFNv2KpVdgOCLcUwKOaddJ5WpSNSYywx
N5j7IuR244Yu6S3Y40Ec7x9oVVIJw3w6jBWmtbWM1Whw35MmRhT9wT3U7qtMk8PY5wHl7+4TWj/T
v4T0xYMdOlZpXGHMrcYeEKnGvT+85D3ZeJ+N4+hoE03XImaamzLyaBwMJfsm2Ye0aPYlSfb3z7PG
CY65YN4gv+i9GaDPp6poXZKUUdLN6LgiAK/8C5MJWwy3xt0uTDtcMqRaTP3aCuW4fU9gfYZJPUwG
TGyd1N/T3vroSlTGy/j5/rHWLhAa2/GXUXd0GWsMzoYySbDNrowaKUPBvnMb2ROjPYjh6T6h1Vru
NSVNVZQUYwiD2ZYRB9BOaE8pOqb91ntqXUYOicmw6nWS3dlNcoU5DP97T+Ik7B3TAPaOH3GjIWFb
OslvyMP1V2naxMiwdHEcIQ+180rZ35b5FeW8tNwCUFuTBubBmYCHjdEMVzu8PYgyRXMi9Ehe70l3
WazJ0G1hCq1pY0BUoE8XfV5LD/ettiIFYwDlxECgXbVJwPpd0ldfaNdcWtvY8x456czaEIs1/oFM
YFrAY2iF+rkz+cocSy/pBOqIJQYpZydI1QfbYaHVYwnF2G+pyS1a9u3x0FDWMW8ZF0O3zZ8i2/cF
3yVICMTxvLvPrGtSiDQfpvLRsGNbetMOPKfKNCavjBx7jLhnRTHQray2OxYFOdRFvtEDsxYfoZcM
m8HRBI2Obk0pu5Z067JDE/RUAkqL9ORdO/7p9P5D6j04aAHC/3XxR7KhofW9IT8Tbuhjswnmnyhg
RzTZd9OCjEaKMVsvRVYp7Z7irH0vkCQomXN0PGRsZxGWFX80m+GBzHGQDe1vqB/fR0c2UmqW6evq
zp54NtkUc7j+1FyGhv5Rciesc3WizVZ1aJV7kLlG0zKeFi1ft9wDnswry8N0g5inaPSHdxTNgWry
Htmm771CCtUY4AUxNOcjrNfeU3QCqPwTGs2ZeMVCvlD2464RFP0CL/f5dJUQIkE4QoD4whTb7Zls
q/ZEQ/GCjfXoMe+DKH+I6WIQ+utBp2di0gBAIpaFPIeWnfNaliMthikK1zDPCdoaS7MF6vWGLl5R
kjdUtCxk445pyxQmJ2qkrTh9yjxgQFe/4bLeUNG0iDN3KfYG43GUMt4r9GQS49k2uqVAKLpsF9Mu
vP9Ia3IGigusj//TBmivVE/D4GX1MsFDSR8UpAj9/Il4rxOBRa/3FXalVYkKGvOPBDBzGNA53/+A
tXsFcyClj7w15F3j/MoXhhoqE3LujkFd/kCg8TvgP941DS3cbAkqI3YPGqVbByiNO8wNvHKjxrN6
ENT4XWQBYHP0/o6sKFCLrAFmw+0fVCAVIZ+4v9VssSZTtgkAE4bSOErk2m31c2OqpiqqaM7c6thP
pA7i0vlem817IGrJDUuzSs0yLaAcoIIIcrcS3HN39PycYTYkmc/S7oKkaZ57J90JsbX5ZPlwLVbz
AB0CVYvuGEyIaoxvegBtzNykilL/BZu55/LMyQMdTg7fcMrXnsmGHUO2BikkXx9FaUy7rklsiIg0
1V7E3QX54cdcOR9/na2vyWjqYuTER0E2r6J2RqR0xPoPf9iYJ1kk882VXZ1EuzKbtSOQznkVDaoI
LPWjb5rfuiuglzF0yiACXPjjyn/q29SsaI9DkOYVBIj/Yqof9+9pxbtYZsH/JaExNB07NmeYhI0s
DCAH2aRk4Hcz2hP2eTY+0NHdGU39YJTk9T7dNY8fOV/MCFkorXhIDd2eDSDxSddRDyAblXSOfl3W
xzpz+iCLO+DgmwyqF47WcRxt73VwKEaQaxrmgjt7xql7RumTh2Y9AbTy/oetyRxGsSm6vjHpiGZz
7bvkkA4+sraR3UxHz6cIRubD5DxW81ZebK37G7tpgIG3uHUw0YuoXD3vaKkWAQFEweLeeWLNYc7P
TsP2dPBD1oUmSqlD5p+A9BMmH/zOO8R02E1V9mFgY2jLZ+JuNUutsTSACSgmQAAPgGzq7RfJCegR
SVZVkWi8JmDSTcLUjdWGzVtTAddUNMGRw2BXygHPjWMroT+lF9opkCBZPNWH+6+5al5hXzFE6GAj
NjI1tydyqsrOrFlUSAb9oNjAMaDNrM6WIuVgAsHoobZOo/2AzZBh7dMzacbfUOHozWML5BkGTX6O
5F+9cZ2UnJRCVihdXib7Un5p6zrYkOG1+0RcRxGKONjnpOc5pkEA5btv8GqtscuK4yzjXTpuhCFb
RLRH88YS0BEUB6nQ3gb/i2H/nr0FrrdKBMkGmCLAdiIGuX0t34xbp6AjiKRPyAmEjXwUaviNJ0E/
DJpAUW3CfWmaxx/KuYLLU2Mgv60CWjzWin+3PUwkFr/jLqBDiriYYXUYCga352k5YOi6rqkjLtsj
F8a3yf7LKrMHCO99Pl8x37AQrgOxQhUN+1tvCU3czIC71FVAyeniwK+Ng9ElF0YRWvBh55V/3Ce3
8k435BY9csXVtItL5MHaKmL9FMTVVytHnalqfl1PYCL3Z6GJwbHT22fjsWzMNDbB1+gJFl17TE6Z
l29Y8bX2BsIww7i8j4uJyeWsV2eJzRQcPdZ11BrsOPjuhzR5qfvskWB8dW7rXVV9RSttKLgM2hjb
Z4QR5kW3IV0rihflNKDI/kQRRYPH7UdgkEIUWd/WEavqcyXlRWxB765wCAb8kBNHa+eijTTRQtWi
L3pe1JFsvaCJ36XuMUlE4JRpEI9bpm3lOEhWw61AncyhTB8AoSQRjBZTjdSI5cw7cH/zxUtThGz3
+XDtUKiqe3g7EHnT0z24fTzPkw194XdYDdTY4kwGwQ9KuFYQ15jzY3PqbrDlyuHgi6PChNMBOFuH
5S9R9xsUQNoir6j3+dxjZwq3f2P0HVfn4qmW8UhHD8s6C2tZ/NGvMYHhs2NXG/klS33j4lZjuyEB
K5e4vBKxl2Ea6uk4uUKaPZK6qJdk+A8O2C7tXNymzwIyE+cgROYHtOqcjaTB2iWCILJoFMUh4Kne
MvzY+b1RxqKJilh+NdKlRd2Pj/e5Y0VLoekeA+/I1GHyUYdDzGLPlGPqNlHaPjJAb0gfixIw/vHr
VJAjYz8bLNElpYlu7sVcVJTLyAF6Lp1fUBKWxv5/o6EJL09Gu3V4LqOicsJjg/k/K99ow1h7EHQO
IKqFt+QTPQPWqclu2ZBJWEV+YrP8XvLfGeIGVBNmwtAmhzfRg0ynszzZO7XEJDM5JtTYWU2y7/v4
dP+2Ft65DcxwCHPJcrsILQBofMtbopLtDCRPBOkkiaT7hVgykNiNqrItwM0tSotoXdmOjtcFrHta
YfTimfLPZYwZO/I+Nz7fP9Dbt8GBoAfwNAjW3rxNyynpJkfBun+zpqDbCsm3fl5LM9TAdUp6eESR
kdOdR3ciJxsyskVBc7nchmRJ2uMAw77FjqL7t/NWzBGqAO8e7hWMDtBybx8BDQtTVxN8voyP1BdB
172ydENHrtJArhZZAweMpXdxm41AYjiheAH5xLJXQBeb9sv9Y6zdEXTIvyR0B9uWbdKMBFzLpkCo
VwDQ3SfwllmBQgWFu4gFDKYuFlibk06Fa1VR3o4ySInZR9KqUZWvax6OxjBv2MmfLsWtHN4S1KSj
HgeMJQGKJpIqZNOxrnfti2r2MjkYl0w8WmqDEbYOqPFxIoQ7mqhXRqSKnZC5TXweS+OzMNGY6shS
bmjMhWnfHg8oEJjhpnDxlwe9Ev4yNlLROzOOZzjDTnQYtXLhB1iD3Nvq78bpdqNVGUE8DRv67a3B
Xu4VDS4m3CsP4+O3hFU8Z9SJESWhbaesD6VIdtgJELdpmOVP93lm7YxL/WDBVMcAlY52jtEx3gsb
DpZPZVQC/Y5Wlxi7G1h5sGMeVIwGZMupeysImC4EpBCsBIw20VfEVXnlwMkx28hxvncLxPZGK/XK
9d38vnZ9wuZ0yB38/jBmSDy8iwOevK+yIGcbl7fCjzB0uDZ4IOgV06EgFohO35ntFk7930PxDrzg
YSav3EwkrR5oIQNwbfg5+u6Tsmw9Oo9xG6XEO9UUuCifeqMK50ZdCm+jLrhcjsb0MOEgBEcBsZLe
hl5NiJ5tM+tgW7OgAqyNmyKa+Hyf61aJYA/JkvdcsF40l0pWxpwwF0QS3FfFX1V/KNrX+zRWOJux
KxqaS2Vg773ok6IDoIwZsoJfGjS3jlgTMWXmPq2/O0MejJ2dbUQsq8zNKFxe+FqQLI35pHJjMk1l
B/SRj0I8DcNWzniV6RDNOvh5ZPL07UsFqzBMV7VdZDYfijFGjmbcQSONtr2/f4ErJ0F9mKIsu2QK
nTcnEY3pTMPYRxkgHPbO0Khz22X+lhFZrLfGcOirQcyKyjc6oHSr1RldGvu920eTmMPCL16rlD0q
yzoMeReQcvg49eVHdxYXLzuS/GKxV6K+3D/pW1ZB2xXaexY0WsR9uqKHfURlkzgK2Cmx2KfoLDhw
w0ZW2B7iQNp5sU8TlOax2uTsjVN5vk/97YOCOhKHHpZaIJekS3dXwy3sGqYiDNyFyp+DwjzCvAc1
2QjJ3qqRW0KaPbMUE3ESUxXl/CSKw1AfBoz2JI8G2XrTRX5v3xSVdhguVBuBVQwn/daAtVksWUvU
EHUDb3KAeBfNxXQE2wsA54bZDARL3y/jEN3nMqjHxDoYZlsd79/rWyWDj8A0DQJeRCOoG95+RGaV
hHfg4Kic492YAEGCj4Eh3Q2BX3k+5GXR3QNBQdFQT0CPcSwmbwAcIxv2/EObLKOSUVqLDTJveXSJ
3QEAiq0RCH685TOunJEWtZOC5hKogl5jPtROPz+mBmadHFV87ShQuclktie3mJ7RiO5sOCT6YkQk
agHTiukcQMyhKZzqh6xnNbOxolbkAbhocrEMa/5UF4/F3wPf5Q/+/HGyeWCqMO4PXn7pPuKHjlP8
Sf0Q7nMen02ShVsYbG/vnS1jzEBZxFwiMv/LhV1dSGkLDxPFqR1lY1vvJ2lK+uQLrprQS70Kg3k1
KjobKnFlUAngegDyWQYm8NR6eVj1dqG6YsY6I6oCB6NnpY9FlJQFADUN3MbfVQXdTzPfS/Lr6hhF
W+wMweghEmGY0rs9b2LxomoLy4qc0sAWvJx4UZt1zaf7QrNyq2gGQicXwgdgm+q5oqaQCv3vCW5V
ZNbZVEQaQYVxvKB3EGgPgCLYUEpvpRQ2DP4gmsgW7FE9D9bweWQUi24jTFfagOwjwNL6VkhPlo98
rDK2wckrMQuqX/5PvDBU+N+U/yqJugavWisyya5sQpdim1tQOzvA52PBm/+uxBjO+Msa/pam5oqY
PPbkwCrrJxhGPXzod5XXhMAgv/92KyoCKLHgSvTiAaWE2bcckjcIKpDpsyJaukqGs9dZZVhUUiBu
KfKmCtGvi70hrO7mXZLOGEErDUA33v+It0YGvvc/wyPAgHiD64zFZcwYDYWPMCz7iBwT243APDtY
XNKzN2eHoXezDbFco7n44ABlQ/4E1bjbgwMofx4Br2dF48SiiaSPEyqAQeX4Eqs+zCjx+cYh124a
3Roo+FG0zwHi7pZgYTit2wHLMBJi+CtNMawItEm7RIslYCdPguehUbVBk8sN7l0RFlgBiD+sK9pg
9H5dS6a2zEboPHQJGns2Dt3Xyi79sOOtmjaM+IomAIAHjDjmf9Ajq6Oj+2UJRxPbDIDxlHzsFMbY
82bfE2ARwTe5zzNvPU1YNdRPkXbBHMEb0Nx8MGqpAAiHTQBu+rUhUh1sQ5obl7dOBYliNHVC7vW+
vMTD+mcLGihCX3UWlFPdn/J62OoUX3siRO/4IbAFCoPLtV6ZpWHoqqGg3IlYUc6R6fQ/3DTpwgad
lBtaZZ3SMiqM1luURhapuKJUQ9JynhdOFBfet3Hwnieve2eo+Pv9x1klA6sP5wMuOjDTbsmgHI3y
aVE6aLSxAeAzJv5xyZac6sacN5Jwiwm7dRuxZxE4wMBywRqxN+w9p6ZntAmxgQlfXNAYFTrNH400
w1J9cAzjiD+/fDRU5KA1LEwtUVc/WkOpnfZoxI/68bOYi8DHcJu9BRvzlu1QhQbHoQMTuUuq75Q2
3SLzABBOAKLsYkS9nj5zMuYbCmmVCDquUGhZVhkwTSFVmQQ/jwmIuG1v7pqmQtlvYDXLfocQwMEh
5B6qSfpIjN/ndSW8hizgmk1oixJ+TzKL7u9ffRk8P+qlWHUCtY65v1umM2fpciz5JFiI2pbmvvWp
ak5qggsU9KKx+MdfJwe+M1GLQ2UEgfUtub6LJTDdUhoVVPaBourZTdmJ/DpUB/pu/nE+lmlRRyMz
980AEOqMRqnRRAsVgLD9H9K+tLlVZNn2FxEBCBB8rSoGzZaFbdlfCA/bICYJECD49W/he97dUplW
3XNO7+iI7tgRSrIqMyvHlf92+sZCrycya9jWg6YEHt7HSjPjmErhdNmcD08IWgJU+aZfRWqKJvF+
Pw8DIaDW/iQpYbRvj0yLUf4NzGSKouJblUj+ESuOMs05KKIEwRghHfVsvAwatk3xG1LLtpaDUwQI
Z+No0bAFQm+IsXYZyM6i67lP6deqzxYtmnIt43oAm2Wr57eJeWJtDTRMU/S2/nZY4Kj8L09YAHl7
eNG5sBCQgtIkWCnHcg0sppNUrZWwQJAqyIaOcwWjgFV7gOvmY/G2gBr3Bc5PjQ8RzUM1csrT4eGY
HfNFblYCxR0xRGguQ58FukzR5sNzVgO4vc7kFl5DhMo8kZTweYpO58/7+jpKZaiUoXcEHhg/dX1I
VD3I1UIFMlF8Kkg+UUtXgfP3bz99gIn/advG8cG35GS8OCnn8JQBIP48TVMWWxjbSSV5QgtDudj/
AUcYAQH0CuZA0Gt/KxHHg6rkbXWGZ6cdGgqM4Ab4H1NTUNEYPbef5c8wDzDgw99fuQyA3e1NM2oA
dRFn1iMmLGPHyCOT3efll3QDuRdGGwNsUxkJRL7DUmoBxBcC9GhZZyEpA+0RC+NYNcFzPtV2k2Ml
ODoeHw9VhEEG8Fij2RITVnwbACr3SZk2iuonhK1WzawgHzN/RgpGTuR1rVPqSWwr4JHPBPwiOqQ1
r45SmignSz2CaDQ7M3aYl99zb/F1/yA51f1Fg7uuC7pTYiRjVJ+9vQicYb5v8tdvc26dcp4ekiDF
bzury2wTzmIyp15gC8jwiaNfZDgVaiQ1qCw02vvPK50cyeZCZu7nw5LQtbfzmOC8ft7pKwfyFzXO
JT4HfVlOh0tZsL3ivK3ax83s8dO1JXd9poD+oiIx+HlP71EcXNorMeiQh0mK4RjZSnHKWc/eIjqb
zcjJs0lOGntCn2Ky+7ZmAlb5PMYvVjmD0Wtyl8jlQBhQzS89hLz1hNwN79A/c/dLkwPj/3O3AO4V
YY5PLt4sZo8Pny+dQ6n0+sXuS/z4DaKLd1hSj2y4wblIaLmv+9KQVH9/ZiunIpvHiD26n8Q+EYUG
ZL5lz5IjoDnK5RVNTpVr9NcGQRyofj6Te3fdLV9NsraPrNrMaUt2O5nsvOf7NPnW8P+5viuanGof
0vYysZBp81k0Q38q7Yn2pcyPXxAWL2TbrWj8Y9xeXRHk9D1oaxx6b6l+S0ONqIx5Af2KBTmD4Ud+
ycsVEU7b43DSDlUr1deo/BA8/reHxqn39GjkMYIG1T8xSGPS241/+ejipZe63hMtn7YpFZHkQtJf
98Tp96TNpMMZroHf0WOKzP7+k9J8NZ1tvTn6KpytUBq5x/MXQU6vE6tGkucQTnxmfHnfz4ogacBj
u/C/z3ezTfuu1OQDBG+xkkhFj/jjvqpsHhGPicThZ37pjjz8GjdIQllvemgzdjvSVUZWm83Gnz0a
sz8PD4Ta7+8gO28J+xKlQsffnb+SyHeiRVJUTSQFlBf7C1tF1JnNHsjSJK8hpfRLICU8OOKvQ+Us
iFLV1UWXcWnRcsHe3ioakgt5MHz33BHqbb/CD+HRCowW30RRlph8aGQDDC4cvKvNLmWVGzGUYZTv
jrQLL9l1JGSxK3wUBErOd6eU5nGSou1e9c/O82oVPawSz3FCMnvUmLucukuqUJWV1Pva3reZAs3g
h6VCIOQdkwyq+OEfSEhEHdrCS+SsC9oRyjQfnp4VuzDH6cmj+0Bs257vvoWeyrj7dSWfnF2Zmtkh
zFtIzOKt2mIx4QMLmSfwEf5BCeAlIv9kYfKZs/n9IVbiiZJMwNGbk7IeQjl7wFs6j8mJbr3tdkLu
XxE/9PUvRfhLkXsAMCR/UbqB4iKdvTUzLadwvJpVR7ytCFThH1yFv7S4+yoPdXhRAC/qZ+SZvSnM
dx5hWT5dQlP7abfdfgmO86dD9rc1+0uQu7NAU/KwMGKYZvZRP256wIozrLqnxYX0ZIbNPWRJLvb7
YT/3dmFEviOSbofQw+sfEoI3ShDYjz9Nfz+Heyms9qQpSQX+WeJ1Lclm2Y6J9j/9g5z+LxF+9vtc
5EHWnMHzMfFOL3rpEO9p7j3X5L9j5keUr/xoU62n5/4IZvSPxKcBrYkucC35ORBeNn/k6YrESSux
fT2LJv4z2xix3bL5nLXEa1oiEJRx3xzAJf/SOx5VMkvzqD9hktGfEB1/9q2NGEtpGRO8O8Lb0W6j
jybPz3F0AqGFtIt2QW0HxAt324NMFgJS//CU/+WJsyWnC2DuD/Eg/Ks9FqaTjoKtI3mT7bfsKV2E
/vYEZ5nSdP1Kd7FgeuYnMXFH9fhMTFubWSBXh0H19s6bM/N/bJlLiI2w9QnvHf6I5GX8nfvLMWdf
mmlY9dOBZk2fjXmlsfUc7or0sPjyhO4K1zDzSzY503Ls6iJOTpDNxaKjK0cijjNzG+LaCCDnCJTv
m2mB5eD3OrZFW3SxBWosCoiyPT973yKORKI5GTi+0jY0sgBxRh44wuqB+WroC/dPCwzg5ZrIdghp
Db7SNa0j6r8XZdDslWMAg5vC/jqSL4qhRO8pn7/vzoFxMn5uad9Rw129fRCfPLy8vrbsHQG44JaE
bHFeJTBEAEOXDEKvwMUzERvSA0spE/hVP4XCO8o14axIbUVpLv88JPvVafb2IRHE+HDoyNR2iUne
Y/IUwWHoCFwGgdkf9emQ1NeBgDBMeHEs6phOm0y04wQBQmX3W7YQ/P7wBv5i7er3OdYMLMHMgIsO
x9xCBIJU/pnIX91MdFOj6ntFhjOOGmxwoA9sPMMZnq7W9hBc39fZ8cDtigbnWjXmIagSC6xk5OzA
SKycA2kW5oElfryK3BO7CDpzhBQ5A3hJwiDMs3y4HNU9s71FMMN9oYhoPNHzMu44XnHHGcBDfZ5i
s1428UunZMNNXZZlyp523vZblFX9Gcq9JxSc42T2YdZqGk6yBh3mRMxY2lDfrYgpgfDxVQpVk7Ve
M8BTjMEIf/fdkvBDIBQCwfvxRK4t3ymftqcMJJ5XGi2eGpJiptp0hNZ80JM7R/Zjqq7oqEmBLdAh
6HTuYm+4b9lcupB87XmF6NDGnae/ksD3uFhmmR0DHbezWsVogrXhVbSkwJMrzPuJDo8zDmkgFYCz
BaXC3rON41zIY774TIkND5cuno/e/csafz6uOOOsBDYSYcnoCYc4IRnZI705e3yc0oczeVi+eik1
qfDahmzpvWvjbEZS9JdzgN4N//BsSO6F2p63tfzsBe18gshPyBxnLI5pGMaY7R+MBTzeKQF3M/dR
G6owNp3DYgherR9ghXu8cRajOAaHTjJAECvo3harjTM7k35dfVLve7v9D04SzQ4omKE/ZSij8nFQ
E1jo4dPOcGcGmGNnSrRtVLBGnWOgwHy5Lyg/xb5b1m6Jcf5MiyGCRkkKaPVij/QVEjsz17W2qJng
H8ELOZKJviU2yNCValtSUwB0fCCGFCfpl9gfFbEZsddVPZSEROQGkbvHG/fiF5VWNn0LcljAfmYd
VecFAWowm66WGNbx9QtiGCp4n0U0OUUPtbxL4kM58dGxl+X2EbPjrbxDt67g3n57M7dHySl4lB+y
9KKAN7ZHZASQl4Nddc48t3ee10tCt/e3/bolx2m3EkuW0tZga7FfyQbJ3+UlFO0+T7/fsFsanFrn
ZXMIW0zB+UXLnH1EtQcZy6IovU9l5Pm/JcMpc1dejibARyaoTixkoADZx5BktNtoNa0VOBwiKRyk
7J4Uci7A1IzPhlSBHptsVqWfSKRfIR8mtFICyeOjoK5Hi2yp/lxR9qd8EgnccCx32ODbpE5wMXqj
wO0kHdlDCKDA8Jw+9w3T7Cx6nAroCeSbj38ky1L703Bqq+fDe+S0D7nIqAvuZcJZhyZMKkysgqFu
u1/EvtYyQ3LS5xMSCwuBZI+4tzcyx4c9kn6YZr0JWs8rJpEVCWYNRYi1a4koZT5SfLslxRmGaaSe
DTPAwaFzPz6T+iECHVE2aCQ/eUuFswdRdtTORxNUnlf7+vmtsy3Sn+Y1K40hcNzZ1CCvKSFr6XWx
Wkib1YLRYoO6MSo//+17yaMNGIcj4M0vg+AfDFK7fwB8BcfKE/dhiCSGsxyJnJp13+Fhbilqgm08
m1JgeuUGYZQJxF9gCyec0aiVOKzOYYMcJVmwU0PQa/6Z7ESmSaBk2mD1r97jvgIAYtsOYqmTFTNd
i7y9bXziulgbHZFngeEdJO+OBdE4VyMvgygBruHE319CWyflklkkBIqGrW+baCWue2gCepy3UanH
Uo0ADoaSxCYq5ktUU6eUKQ8Wq0UJvJECwY0+8IN1cqFWcjqcJB6V4A0u95E4mxnKOuHsMFuiN0j4
WoreMR6SdVoH57BowR6DOd6sSLZqZ1To+opEhDMnYVWYwbkHlZq286wjSHqdM0KkJ92FpUShQWSW
BZ4G39RedZ0FbHJISb95NrcFSlW1MBU0EvjdXhfnapTR8Ry0bTU49HvWI+N1YYG7SiL7vsiLDo8z
GD2WM55ba7CSGekXueDXRab+11jaKSrlpgEX2fPRIOb8cKKVOdMwS+1Yr5boDRNcDI+gnFdVB0T/
nzNrmPxsOepXrRLVqzxRwVkk2jwIXWymgDGagBRbwblVmCOvKqd4xUsmSgqOZPtvJIFHeq278oBu
epAy0DOwN4BYiT8bVLkqMgvn8q7M7YtbQH2/heGQyGjwDe5FblST7oT3ZIIyx8pRbfRzHRARZaup
bbl1Q6hKnmhNTyxfCYyx4H3h12moeVIn2fCUpWdb66kv0dRkei+KhoQ3yZkPJYBLWpeg0w2KFjGE
X6mDnCVcLAFHI6m225vkXBKl6rtscjlN0LHzvMIIdf2or/s3JNtClN6ECbeREt8tOc6EqA0mz4oh
AENTxOr0YZLBmVsIq9zDV995NPkRfEz/Z5msg0xLn/fTjcNUu61tFKN62/bOOr1vsEYyHbdccX5H
qR67xBhC5mddgX+/6E9EdlsK9BEbE2aUxMTzpswUkR2e/jtc8kC+YaplwIwaDhNblk4BpTJJ2Hfo
iLzjcYMMXDzMf6IOwLcLJ8dLXLZJB+e4ptgcIG21ioqcqnFe/tLg3JzGUuoOOxwH47W4vNhIcZBv
UR3lH9I2f4lwvk1hZuWlD0BkP3SBVnSWUTQdrdFxNM9d7z+MX/6S42KladIC46SDF7BY7VfZilaM
7pBGFBzdYAx+S8FfKoNDd+WOGkY+MXosAPafTzIB/JXIQgyHcu/3OWPUnFUzUUr8fkKeVxOmrNeI
wTxhh9a4yv5lgzNExbG5BJfLjwBU75bTL1YO/kGT6fnLovm6OJB2STsPr5np0O/4SaDC4+/0X/Kc
YeqmWaCVNcg7Gwcd0DYmgAWuwEgn8mAl/pLg/JpDXhiRpg8c7vFAoxF54/toegtdG03waCudf1vs
WyAc4wYXSCcDbsbPgr9b6ZASrQXIc4+QKCLxMlmnr/IfbVPPchv7gINd7An7F0dOEkMsWKIyQNgB
7JJj86JnVhg0vex3QdVjL9ckfA2TMxbNxycZNb7+oC6PptV5B0vFMjqMgq7hI/2bU1Yo12MnFAbk
9WEoEpvuOU1Hn5iiS5Iq+6dqG6chmeS2eXy5LzMjkdLQQgJIFAxRDPtJb492egg6+VgVqn9JfEMx
yAE4lPcp/Iz+cLoHEsNg0P8Mi3FsmDomDNSiVOHWJ2SfzpC1fwtLuklRYwzXm5myeJSom3vLF4O0
7ETAqerUy2q5tp8adycQplGGgXGMTXID7BUPhp8AyFnP6xOahyOkDCYF0ysRVseYP6LLgKsBlAW2
OAEY5PZQ0wzzzuE5hHd3pnvglkbEmpL2RJKWIFE7Rw/9JWbGOhCc9IgRBfDbgN07mUwBh8694KGp
hlpdqiCrTcix8ZoLUPKEHvogEdx1AkYQQNHAbsISXb7tCDNDaVgcLViATfHWvARLaT7/Br6//sDu
C86Y2t9Q4h6FRG/D/hSBUukspiT2LTtRWMK8RU1MWjr3qY2FA5gQ0S0sShjWkPAbzo9pocFBgGVL
SEJWRW43KulDJEYm6JJ5bKiGSYuqX0uri0Ea9wklLiYQzbEiCTpW5AGmYsDf4i+wCy+XUgskuMxz
df1x8c4HcvDgoE9lN5vRg5NT1m9EMHAjDSAmqGLBizJgaQL85VZaY10+952caf6knMWWV7cGlQHu
R+PHk2sZy7qj9RSwA+T+eY8F4jhrTH9BVjGbyM+iyS1wIaaBYvlIjNvNQp0Vs4ioL1uRLf/pM+IE
dhjzHeClgGiDOfZb/jIpNvJLMQEh1nWUFe/y0F9QPqdkY8xCNFVKJHtv8F+TlRLRF2xKLthkLhO0
kwKXTnkQvaFjnvbNB3HmIVas/JxKquVXdrhepc5hXtG30JPIdJ2mpFnH9jEiW1Fn4vCr946Bsw5B
GwV6iCl1Pz0Q6zFZQpF23v07HfGxrxgDSvTtSSs1gBNTYFP7XcPyCBjyi8tCmx10kTc34mbd0OEk
1qytqlJC0FnEs9ruLNq0jrXWSOVTO80ZBvrJHGuN7zM3EjffEOWesfisZWGNEX8fNHsbgDyNzI7B
+/mCPlLdv09LICK/wEjzMNG14mQMMqvO2/cJaysSOxnVDbKeT6ht7I9MmKa9LyGGzNnbqE2luM9w
rKycSfaFrnMaCmz6iDJiORAG7oGZpQNpnp+ilKpKSo9tYPkTNiG5i10+F9a7PQ2fpM151rzobvUU
I/LUyVRfhQkWljpJQkMU6Gb94+ktJeWZJKkf6q4IgeI39wA1lbG0BshHMpjnhEo+X8IM0/mB3xfM
qDCMm82OmoWNLGgTTlNnKgKz/S1PoIdtEkDvGKClDC5WuOQyFpMUSeDvZdv3I4rKxV70WBvDld0q
/S0RzvYZaPm0TiWIPO83fxxnYdIFcl2OwpSGZN7RXTlsscIYwmaGmdbQizYPr/O5Ha3f1+v1ZJ49
IBrfAv2czOcHh87nO/ouSt78lPPufeJwL1ehX3joQyPQ8YkMHfYfHxay5w07op15VRDfXc/RNNXP
5wrtbQ+tAtgkInqIBsX99QFAs7CAY4AWQf7V7Q+hrpZlEKAa2DvYJax7vde+njqSeseN9CrqYRm9
kr/k+IRHBpCxpC+twNfME42NvV4IwBlG3E9c+hUFTpLDYgJ0mAYUSiefHSryVhDZLuYFtWi0Dl9P
5PJcUlVg+3+ao/ljBL4JlloDtkzGYd7e46E4mZf8mGvDVOyRFESjmwNxHomLvqMlxOkJHTMi4RmZ
poEPAV90ACQB9slP9fVaeKo0iKtDq/kIKhSGhlK05xQs2KzfW3K0a3sKX273ft84/5RsOU5viHKa
i1n2QNHOIFoyaE1FMJZ0+BOwmbPaL74s9vV19FjbeMURajPPKd0aWBt1Itt//xm8ZZ5TbuxzbqRz
ge/QkAhyjvOUHbbhNniYkW6f28aL9iH591kfsZE3nHO6qsqm3sVFrfn5gbydJsSYAYVZ5AWP6OMN
Ec5RCWO1So86iDBr82b8eQRkzsVFEW17n5ffzsrN6fG9VlGVTy+l2mi+6Uabx4fJXPq6T0AknPy0
SXc4TQPZAoV+I7+dkQiaMEwUzFyiseVl3u5TQp9agTUbmaAAWwY2PQA4DNAI/MRe0mWAvU07nB5G
xTHDENp+tfKJNAwLLh7dKXWpTnfyoiOHnHxvJzMB06PHekWfy7RJ2gV7s/XLoBwZGhCHKo5TUB/O
y2qW0IeXYcZ6/bSL5pGNrLngTkeSo7fcc6oJDy0/xNhH7jf7w7sxh2ZePDRcwqjbDy/L42wNoIZI
1IYwZvpuzpxTRMT6+OvhzIcBVOZsdM+fGRLm4B6nto2mkvl39zGceMiYsIo1qi1X582p5KSrDKQz
QBvtGCFKgc/pbkb6rW1nD+/aMkYKmlr/ST/E7TlzOorNp820x1o3hDBOznwYP1dDC+brVCTPIzEx
KCEFh0WnyKgAJuv2WTGsQ5yHpoIbhfp8KIuZm5IlgAhs1CMOrCOi7qMRnI9bgkP+4+pJOR7C6Vnp
QXDBVm8oBUKGHk32aDAXLabq4LNSJCCE1Z5R03rF5+A2XJNFuwKa+0EW/SWrk6Nos3StLr+m/mKb
vg1DT6KCyJjjdXOynKZO++w4tS6gWNMFcxKvcBvv8nKk1uMfdA+5Z1Sa3p+eylWCU7ZmW30znZl2
amtrgcEfV58r1jmlVc+RrkQZPiRBx8vKaWbAm8ZgiHtYLpeT+YnMjwydRfL/oQ475irdnAGnuQW2
qil6AtKF/Yx+NsxVHN2yg8Mre1vh/NWIx39DjFNVLZg0l6aSBz7jhyb36yPVp6SU7cTYGIkgXB3J
nt3KMaeiqjSRjqfTQK2nTQ47KO9e5xXaHLdDVZTdN/uig+Sx1gGGK4XYkQ2tWSG8MEmDChsmeoZ5
HiCGCMz8SBv4DW88EJ1ZYuPxpITRM1fFHCgvhLiYJsIwG8aOaW4f2FTwrI00XNxS5MzQMUqSQ3IG
RR0FpDfHTWae4ARHH86/WmBydqfqz5mZtqBwYo7uYUfv2rbXc4Q78HxEyc7xd/KKGGdtDhO9nOg5
rqth5rwiKmX+j3/wYDJXclMvcyQmMdGOo3Hn5IosZ3IiK4tVJQHZjCxWKwyTwB9yZiYj5JMsW4ZQ
b+6FzpcnGsYRmRiTMzEp1kel3RGEn/cLuCSOo8DCHJ8km7ifSxtR5XwnsZymNKYiWR3u7Ve0cMUz
Z2Lic1q1WgvSRxI9GFQhmFjAY7JEm6T9btMdUn1b8z8IAa9NDb9wI+vMGLlsEJWHkSrcrZ/Rx5kb
OO5aRVeVQHRFLHKmJo6S1NJqmJrFwmhpiQLxUIn+T8YjbpSQ3xpx1ksziQCs70ev0U79MlBDlV5b
stiKBPWn/fHOpfHQuxdLkQw5mUBeoqW+SdaYrV7Vz+VSYR+zYb8DeXzE+7hcqxjFXxsE7vzSnrqv
wPE/DMgfycd/d8J82iwOW6WvB31VbYXgOklC3SWmdiNbe7xPaqQ16faQOTt0znXFuNQ4ZGioROR3
Z3YhhBwoxPXp4mJGc/stUpHf1dZbkpw1atDvlcq5jpjl5KQb4MvKM/QzeFRiFmsXO+DuhMx6lZaV
qAjx0yl57545gxTHoV6mZzCLzZMMm9LpWWKPDpKTtVsEBP296Fse6kHokoUeLdhi5+3o6+sLXJOe
vq7RYnT/9EfaxW+PgjNUWDNXRicZr4CxKuwPCZHLTHEbmyJ7UpOv+8REHiBfGTHlUxV1Fc49+Qbi
qY2EmwMsrNnBVTKifr4O44rTJZIZzKPvyAfDUN7/gOF0750+5xAZUVLnXazhUf34TESrDEYKTLdH
yVmlanKctGGLu42htgT4bPb63b7PgCBYwMaEW6/90p8PF7mH5dPDhVOQBGs1HiKKsRIJZUOJtLWL
IOz8GBO7sDyZ5E8C1RlO6NcJAv3QkFFgB0KlcktfDurwEGPxib/Il/qH9gnUKAGFUbfkigLn+JTd
5IyeAFBIoq2aLZuadRLVJfJ8/yTHHcgrOpzZAaL0NJr0kEWZov5ouw8vLwodmi/hq4oC9nHRuCLG
GZzsjH3OQ7jlny1Snjbmd5M9Yb0zueR25XeLGg21IvTxQXHv3RRnaSyza/JKwTkevvcV1s9I81q0
KGo8Vr5iizMeZRRXgZKZqOSS/QCDNeBXPD49DSBJgusSyR3n1MiXc2hUHQ5wcchZv9BYbzIm9FJF
ssfZh1xNYmzDmQ7u4h6zRheZpB8XG/AYB/bdehbAjJ6F/YjjNKfIqGAVoGbyqBVybOEp0iIdM1ss
3cAQ4iH6bhcIYrwvYcF/UJ7fQvG/xPjBrVJvpGObxDqiCrZiKRZ8MJNQYFcIKY0+sdgj8C+2+Bmu
wuwUNQwPOqILDCJZ5LgX4jiOR5xXNDhT0ZVYYa2rwU8K462JCJonXJXMAU6UugL5G2lagHG/osWZ
i2OP1bZdAFqWt2IT9GU56uxiZ6/rWjQqPhnX3L9HxxkLtIRgR5UqwQLikobS1NtmVdunGauo4z8+
ProWPdlLd/laL9dAsZh/fwMhUDhnMh6BXnHMGZCLFURhUEIwLScfpsiDmVPP1IWoiXCkw+/2ZDkj
khy0uo6DEAqwaBiQohGgDSgd+QL5INSO5nSX0+2WiYC2xj2fK/44k6K0TRpMOvD3vF/tp0696rfr
p0F8qDA6GrNeQ5sPdmXLGvDsuRtt6qaYBG2q+9Uc5dAjlhohPSI9H2baHo4WnM2vBbv/vA2/yCs6
NnhghYKK3KjGIxuEcnEqy2yi+5pxxC61A7mI2ngGb4angDWH6BJE/Q0A85x46HkYHKfywBM5KaQk
9F35I3rDRt2dayKcbDR1lEpmc9Qxn07YW/WerGW6X2Tfqz3WO0+Q6mHd8v8AfztmJq/JcqKhaUcj
OPUD2dWZRYdh8L/C1HPgn0nFXIBB2Wc6h1B+3b+00SzJNV3u/dGOdS+1XTYYzSn4/QFLAqbk0n4C
rp3IKRkTymtinLsqH83zucxOut/X1CzWWTDv36PUtZgIkWJU0/5S+uW0niu9CbCME8e5Ry/05CVZ
zpsnoA+KOBpN010T4rzTJkv0qB4IJagEAUHYQT4d6L7uA6YYVEcXYxkNP/jPSoA+Pvz9VRI91syz
Vg8XlhAgEaLLm35/iVEohAfIPT5YAN6kFQJWkCnZ3nSnKHdP0cZ1WkSPYUwYE53kz9DnPcY4i9XH
Ya1PsIvMR65+v9KRqt5LnlyQ3mLGJ2Xe84BV283xr7vFpO3T09zu6UueoimbAt5G9D2jT/31zXLW
ZjIpLk03wfeg6uRk9tG9PDa2N2mFYcHYjWInLnCbUAHCihPuRkvgwdWXrAUhKScra68CTtYJUR/Y
iZR9zPG7psRdqtZIphXXoNTv4D5LKZ0Sy2lgadAGCnM6JLIJhElgYsa0/poqd7GW2mXTS3HR/dgi
XcIyVz4jddY/oN4zoGGpyP5+ieotw2/ywoQ9FyYak3XguvOdTg1WpZ/LTtf9/V4B3NIRDY9EIZGj
W+zkFSULiK0jE7ultZcFwAvtXAHTog/gLhXLS+Emqpruox8zeMfuYdVvPDmiYfauyRT9tUdMEnSF
OzkIKI8+YNesc5cclxdJuqRgPa9Y8YwKrfxq0eWyRuoZrgaZui9URl9ktO1F29FHA9xr0txNIyEb
GmkE0qdP1b6UvqbODLS61wH64FqmvpqvlkXlYJGgWzydHzFTJjj1MQGfDl3FuHQFyxU53mUrB+N9
NEUiGqBem9Xz8THcRil5empfItQ1v+7TGwF8sxCb/aXHMZxlmOeop6C3iE/wzyOFGqwhAQYBTy9o
Z0b+u3OWwGW2ljqQS4925HYY/fIm/8Fkm4WWQ1XTVKxyHLyw21chbOVEB3jf1E8xtyRrJJpuW0ef
n4faSue1H9ut1hM07oj0bES3b+hy7kNWTqMA021ThOPApQZoxr7ASKv/0UPXHrWZ5n/mQP6d92/z
88qTZt9T4ayY6As4n6LA9rguV/EFoae/YAz5AzOt2+e9Nt8vqvlX6HSe4NLHpHyYDJhiJx/2N2Fm
5/asuxNwNTK0iflt8nDwVYaCTrfInCGNs60Wkau/3peyH6wOzpjdEORY7NL8EKaNBClDbzc2EUZ0
c2EHT25s6Smbvc93wXo3t0n0/FNfQtMAWgbOAKxOMEMg+JTh0eM+RcO6TswMYTYTa0K4T6mwwfJi
tZXkm6GTXDKiTX3zo5Tc8vCgY05JOc3byeuxnxK9/c6OTlJv45YdrAs5yCdyUt+L00qPSxLDBKZA
AvWSeNlihVy+aUzaXGZSWlPV9EtpHfV2AdjfP5moX3QsrL5m4acucuVAdadjdz5hG6ev7KrvyXmm
WhEgf2trFSj2aSvNioA2tX//3MbcxBuinJvY9YbSmlkh+ZLMSvhOTvwlKba+6OHOOJSYG6qsZP9J
Ri/LVtSNORZW3xDn3qI0yqZRaoHjvEaz8S5JZRY+GJPH7sSOBdYGS49qLkh7j3R3Q0X+CgoPGVFM
zEK7mCfJ11VaVE5gUkXFWrg/zeIDkMGTP0U5qz8D8jnVSa/BJhaxInoMBLKqcca5TyVMvqk484lK
Y5X+edwMpcmTfZFsjJFiH4UnuOThHG+UA1qBuSQTC0Oxxf4XtJlZm7Ikl5fAD03qrI7r006zY2c6
JSnqhWubNjY6emi2ESjlj8Teo8sJV3kyYz1SQbdSZueXcoFFcgCRr+jEQyKF+SsZBbXUIW7luH7O
HDd0Y7jPcTTbpbZloHkzd1M6ebh/Gr8T0D+ngWkbHATAmXgzqcvHi2EEauAXz9aBmFVCmg8Unz6K
jJXWTpJrYpwEvs9vSedocubJbM5BHmkTNFpPPycLa6vT+ZMI8up3SemWyK+M5hHYoZi8C3wkyTIP
j96U7Bcn1kS28ZC4GLYxH6aBrWNxMmCBHLzAKPJ9A0ZC7f9tCR++BK312CitTxT8z+1LZBVdk6q5
AXYnAQr+m4/NACgdVywPMGEzjy4CSfudfecIcucrF3oZZY0e+JfSO5/RbN181avpqrfL9TrzYbKd
A7KDqieg+9vPuqXL79rIm1Me4MQDf5F8L/bJ+kgyG8tik7fAeUkOQ7McugyG6MV62O7S7W4rkOVR
zf570FNOw8z0mCqTygz8o07kipxlcralbfYArwYG+z6x3/MjA7OYV8UeV8vAEmIuA1WHtXWWtUjy
F5obbOOHfBnYHYlt9DRRbQ6YcPSZYilG6PaYB3rNmqE+j1mu3ff97/jt53DfwfmU2J1rHo+KFABO
wE0KLK+21SVN2IEdnO/YPhfke2HY92n+HqTlaHISbUaSgnXBoeQzLKhkzmXppJ++c0iIP1uR9k2b
kHfD8dTFvHvZel5qT9/fO/b+BC9X5NkOoswbVWy8R3sxtu8hnuBeDysswiro4OlgduQ5RBKw95tN
tM/WGk3mptuuWoXMU7tCKKl51vz8Fs9LOi8UwkRTbaNW7fpTuExEN7mUUlDjU6rU088vF5nqk0W7
CxUSXzBtL83uX4IysMaxbgGaE7HLwDsGHW7Nyslsz1g/BC2Hn1KvYUftCxZdoCYVoUD0dZ/Yr4jN
wpohvJbTqYF1h1jqeUsrk6fZ0TIgZPqZdsCnyxeSiVmoteXfp/M70flDCBOSWG03wa1yhM6H+P9x
9l1LrhtJlF+ECHjzioIhaJsG7V4Q3fc24b3H1+9Bz8YMCWKJlSSNpBhFMFEms9KcPFkXuRTAIVG1
+FR/NiHSq+JBuH6xWqQ39gopf2mRTOAxi3QvdgoabEIpRcoTYz0zpMywl3ygbnNDNOC0L41YmjMc
49huBGT4GwsH5H4vw65V0iCFrGbEdhyblcGtWjv8vIz2QgWYB6O/9DP/lh5QrwKs5htq025qsoQv
nnv67z6Eu/+QVM6lOk3wIbmo8vtAWYuOzpJOPtbSn4rEtZq1C3MNHrOH4z7frH2irmHW090QQuTr
Ztdp2V/D+PzcbTabVQY2u/KQQItFcuh/LmWu1rYeX5gxK5B/4HlOlpO0sxqEchovcJiJjE6l+w1g
mDREAUagLpGr1xn4qza0e8gqDDU3asWUIyJ2e/9D6UjbmKViLFz10Ug+6C+eEKRLAZpA//FEeqbw
Xl23MKKS6uwS9Cj5xA201mDB6fs3HWeCLFGczy4YRyCiC5lluF+TchNUJQEVhmktYXotc2iwtXSa
LPkAD+Vd/LygIMmB0BOjmcXpnmaO2/V17dmsvAfIgMSBxYXHjHoXeZDfJgZFYl0EHYDjvibch7zh
BoIN7rO1wG6EQB8UZ8HbnNU39JNLHDrLQUnwa3JuFo2x9UXqA9NhD9TRq6wuP/Kt3XVvJbJ7GZFT
wuavbF+pXPnesFowSHozqMNr0H5JEmnQoyy5qcYNahb9UC3xFZ8MqdGKO4nTMCW+8Kslf3H0HKYX
YxwKjhHxPIaKTqE0rpQ5GKLduDZnSA5mIUTvvASHsUrUoVb5lMicnhRm7pIeIVr8ErkLLsWvQzr9
ABAqCJh1zoIgYoo5lKo2LqNc8Ow4QQ3vRQYDvwY/LrHar4rX2q8BzNNa+TpkOyb/qDIQZYhglpe+
05QAuhLkgSYYMVgKDLkiNTfmNnk9pb6GU27HCmFclRZPvKL6etPrtKDHkoEhs4zpbBWZKEYXWuJb
NpBh71u1o6IDnVG0dO2JhoMO9b8OEhGXaucQjBwKYpWj1NrXvK8Ws7+cv89VdNZcKZzCy4A0jbd6
4lt5Ze0ItCN6NhUQ75CrwTtL5LVHIs0AIzyBAmk68IiJ+nLgtWgVanp2WofGl/S1kixBqwxl1bqL
6Z2ZR1JCrQwsJmPMBi6TieGOWY+X3J6Hjg07JlP9gWQvtUSrQuGu8nzX7PyYUJGanuVUS6iV4JyL
Tm1OlUhqfkm7Hk0KvoXFFEK4wcjiT93gHlWuZOgD367QmZxZPaNFXzjh/EcIjD7s1Cy8FC5hGY0S
1qMf1Kpl0Kg9Sgqur7ORQVmKQJJQZ5q3llryDh+NERLM+AO6BL8F1eh7ExtnQR6mbezbnkW9e0bq
vJTBir6WCL33Tq5maKpO1ZD6M/zE4WdA75QAzQL0iv3HIGgF38HjCqG9GmPJuIm/nHadWFRt4dtR
/6KcoT7CNrZRZqj7I1X7YPExih8RGfhBo2UzP0vNwrs7E5mBaAYVFmZ85jAZbbIRPhUPBeNRgZ0D
YNCQciCpRNKf0nlLdarftDkYRbaNWtR7uKtUcepSI3f1VlbTb/cQCjuHgttnlMEhOFUFERaSEKNT
d29v7r9uvGM3FrrovHLgxq+r0K7rkcDHwwQTPOyU9OTQalNpz/V6JkCW8CKgIsBhkvLI7HIvMC+G
uq8GL7YDdpthHsYX7eh1oOX0Jt05jgET41/oYsVwqmenARly1V1CMDwmODFpGyPDQcxDowLGTN1A
JykCuuHCxK7NBNNuXpwPQLxgXbX2rbYim3YXnpUZRb2TN7kCsYgh204AeQl9VfDcATn5fFcf/Zlx
QTx8d3hSIgaI329qFyeM5CpJYoO90sVA4Gv7/f/RnTZ6RZO7cidlclcYB12VolskdiNb9bHbcEa1
UdZIVrvFKtX4DVUv6M54F6YCOUWWMAQBiBZ2mlQA3qOiOM5Lbae4Vp7RVa9Nun2+czOhI7hEb2SM
i75RgNQfZ+PmkJFZ7xWr0sFGvFAmvSl6VKWey5o7JR7BFcy1xAuSMtk/R4ldtmqq1IYvUfc6sl0J
eMdLnXmlFjsJ587qVtZEzbImDyJhKFNb+tMWsDsqvfG8bRi8UtVBfC9rUjZGlOrPFziTZ4XjCf9W
ROc/XqVfJoqbzQzqnEsUX8psDzPlBzgQ0nuYWA1lYOywx22bUotDnX7hrnk0qMhnV+HFrVfU0VW2
lPDpM4HKMmrurmTAsVpVCDQ2JlGykqT3inqtS2sodbm0Gh/ZlnUPzwQtej38xICk9dlZypU+3j7k
KPF4jWoFd3oaD2cJ13h+2+a252uC8JkmO75eCEQerS9EIIeADILIIuIe3dGb/YqS0qEcZchtsH2r
XXcuADPwT3QrrHorOYqn58fzWHJQZBC8cSLYpeA3IHNxLw5oOK6n6TK3kQxtalViSGN5henVe9Eq
teLEnAQ0ZithCH/zr5ib1JKyjXboXqHxAdBmBdk7+CtT2osgiNuY8TustwPYDpRoLtL/QA63arNz
SqK81KuMX3hxHjm9xlXfCJ2kJqWupYHehNBdd2Htb+M7OEeDFm0YMM6sKzR2GDqRTJCcnAWLBM3q
+abPHbEyRhPQe8wdmyp9VjYOx7RVbguDljlq28lm2AFVrCha8uVXRChp8lziLxPzwy6LLBYNAhAG
vIH3xxwpXOXkdY8ZTRrXGSnqiknCqAyry9f8tQZVUa4qekIRh9aiRGd8o07VlifDCTgb1d/0IklQ
efvKA+Rw2V6DZxah1ajA0CCPFBEZXFK+dD9JRjpARmorA/utT+ph13mrIl6J32xJGmqVZ3qG2GSR
Oetx9gACyZF0DguTQNI2vURMx/ry0AiF7XEqXUUkKt6CmLi5UYQ94dpPPzVp51XxjPCjF04dr/Ht
mftBkUkQQNpPEgUMbgYn60q8ClDeKQG4LqwGMCpWoxGKohQmrZRO86RNzWipYuD/FJDPfn5Iv813
k0O6W8XkVjJ5lIm0IBY2Wtp9RZMAOJJ2HFi5hm15Hb6BlkAJyDGTH8wCdz8G2QoCg5FMpyeSvCoD
Eg5rljZ7rRe1oFq1iakMLxG95Sk9zYzCId5J4A7pi/Tpn7hM97k3t8VESRSWe9098H8qR5fSLWYk
Om8dtSlMTlyLylFCUPeTB2YRa5T/GipmGR5CxhiolRMarECKfYqYO9v3QaaHTU54Tx1MNEp4+BVv
TQlqIBIO4rdlrtOFwTSkb1+879rTcoVFKgd/vbTAvnrCwnY+9nZOLsX4Ht5YUr8qObGQ+cJm14G1
o94PtRnnaoRcmklrIO/0VBGurTr8ZBjZi+hVT8zC9I2l8r8wHtv0WEU0DcC7BBEK8xsN3HxH3lAe
iMnkwuYO7VX6k+7zfWV5BgMSCPcSb40Es2YOPRmMcO+q0k4wgz0mqCI9b0fqGwHbJUYS0ZhBhl5D
mrxilq+9EkzW8A/BQvQ4k4KUmdsvnQRGfZFyYUlJhU1LJUnK69iuLZ6Tk2DiVEPDW5L36P3cy5uk
l/Os47jCxc4wh8IoUa8ZJ9YOoAWRNc9wLMdg9vwhwuziesECz5Rp7iRPy5FcQosxbAbuxjF8dTeN
cBo++F0rk7JUxfpj6C34HakWhOtUwNVgz89VnZ159W53mpuoehuKDq4/dlpZscR3SYekM9BA7y40
QfUN1OQ0zko3CRE+HFKuUz3dcNYITnn+Hf+PuymCTBbNYCDmm5yAgEpoG8fjd2zyL/FYkm6TaMVg
sCKizw3UhR7nPUZWlqj1lX7LXrpcy5Fo2Vd/6YAof6RVHMeqsM7NtNGDUHVUqlSVnFBgNqqN8daE
h/ZCMWY7bB1SabHW7F1Wrb+DYwMjsg41R1pY04z7jrOVOGAKgKZgpd9S9I2+MW0fKbHkl3bfal4H
5/EqpgqRk2hVs1uazkmQU/tC+sdRM6TCh0JOQVaQfJmcqEw3seALDu4yrzuRWr92nadKn97Gbc7i
EqPrTLVplCYhTS0jaJZ+bd/NGnOeBSSHCkrbQ3an/PEq1hCrXZG+ARjEZ6sh+CM0vlpxpo+JBTVJ
InbBo5hV3ZsPmOTiAq/2WjoNS5sPrQggUbjdVhVacrnpFqzETNrvfq0TqyQOSeFxMtZKr3fUIbgM
Bv11AHWQSOJVNbayIeNXjW375K0GlU9sIVZTI5KQSv/K1Ny4RtYKkxPwVBHXWIqqZiKCu4OYKBA6
Brk+5sePCy0mW8UBr4rd6bmWPhJG4SWTkF5EQIDelActFRMRac/K/b3RQfmRC5dIWAmHOAT/qmSL
/SavTSozJDAJUUBM7PIKeVq96j468CL2Ju0fnn/QTMZm/CAJMR0+BxWbMdN3e/1kN+obEacv4Qmv
vX1ntPD74DVVmAFKbQeM8BFoIisA8aiU8xIR4W+0TpYAnHN3EKElWBlF6B2Yle+/AmhlMcuFCncQ
nP11bjje65D+cUoADJxuIU6Zk4U+WkmSxnHB/DR3mWdh2LaiV9nAY1d/4MhQyHAjWYj6AzLfC9vL
zngM8ohMBUhFglM7iQE9qWy6dMgrm2s3MvMuXylwDksSyH/U0DU5oSSyq+dluGbDhfTKXDzI3Iqe
6DUjZnHmJ1llF3+Y75DjCNdrvEDSSgZ5lE9Ktea19CwKZrcveZ8kQBmkxUZeCrRnSsBAhN1swUTp
06RNMdS4rGxMFrYuwVmAmfuQzLOMZPFB0tgFFZs1qLfyJnrc8Jmb0QzkOfQawwZDdpdjxmwWoOJy
rFpLrgkTqjRDpGYlXZRmwZrOel4Kw424+98HZHLiCjc4KVXVlV3HKKhkm4zX+Zw43S6rBL1QAlIy
aAPIVUe8LNy18Zen3umt5MmB90ktMiVajOygbNU6gVMsxSQedJdGJfAnLLWh+kryP3F/LusNq1hu
/xZXpPt4/hmPDDBjKRAeMgebQtPcr8N0Y1FCxuuESMIG9HCCX8CCzmtsQvJdH6iKnX1e5f1RQA3H
NxhiC1a8kfVAr9VyJVjskgqMK37YEZTZeGSCR9bKUTtvPsUL/ZrLU5j0Jvzsd02uI80oj5mRvsUw
zeGLSjchb0ke8d+Zg9xqabZ6vhm/3t/DF4B1FAkCGa+7NDkTdhy7zpZxaTPvqS68tEgIVmyk8rRO
+xvEKYA4lSbwwmVn9Btwi5hOhJJ88FMh2loXBepg/jsG7u48lwgdkXwT8MGmPT7/yjmLiJzefz9y
oqGZk7NKIGCbilTtc+LjdY03eYYyrUvgNT4X9thaNd4PhcXkA1DZ41gm7pXAxJhvWhZ4AgkIskTV
GtAvgEBT69/DS295OlJ/C/WqWc24ETm5B7WUhGCvKku7CpFNRODqOfsk0AJpIRiYKSDer20MFm4u
XFEHKWaP/65NAdVItq3RFsdpyNrr6IuwwFy65UB0FukJKKWf7+vsIY6I3t+WdhBD3ouOkqiRsrop
bXnNHFo3IsUAKUF9iKSFB3R8jB/u9I2kyQEyQ5spkQdJVQIi+TahBMMt87fny5kp44xb+b/1TM7M
5QKm4UGmZiOlZlPf4jXIVwkwHNxWTFQ6tbxd6SwkE2c8QHDV8wwjMorAYi7H/RbWre/yUiOAnrry
9AC2Mcw+BG7hjvwGpJPtu5MyMQm108k+SLJKu133hNfrn3zkws60epXrlRa9uBvuu0NSjiG00RAf
f+dIazU6bXXog+324XkJIT9zdXBrQOg7Vstk9ODdr1spBGRuA6q0o/bNlzBquzk2aEv1DQ4xdNt0
/2abb8RN7k/re1E+UE5p58lPnWK4ivydhf6COsyeJY+GoPE4RcxZuV8TPPBgqDCa164VEjrXmEM3
RbgECJ4TwsgyXhaaQYJfmBxlxnQ11QdBbbuO7vKYmFuB7HyprWz2wgD2g3YulF9YefqGUIXIU/AU
a7vQIqvTGI3/8cBBOqAttUCbpC5bPokt+RBaCBm9E1jGQW9IuAOgFTq/YrVCvT7XzRnkDyD+yPPT
SDWgyjvNgymtIyt5mtY2k6i5mdvMN11rrq6Q0qiQ45IIktJoOOZp0HhownaDxivJ4MmmQWNYp+ab
aOmhn7vBtx80OW0pHJQ64ZPalpiTL5I02lDt2g99TQ5Ul3dVwNGQzjBiWWW5dj28s6aIYRuvYr9g
GuceAAwwUtAWhwKI+BDIdExXyE1T1PYmRqEd3GFWcxhW0qk/9OiGRnI90mO12WrZmtkVC8/4jF2+
kz3e1pvHx+FyuQlpnEqHovrA7KouXXi7x/s8NV0YmTQC3TC9RJImNrkf+DKLh7q2uRhAs25XZRun
XkXlC+8YC1dsNAK3opQRh4MeRtQ4gOLDv9wvxm8YWap5t7XdVqveAWcCJMsEsCIB+eMOjZz91gUb
jUxabYXC4nPhD3kn1B949G0AmQQUqSxNUatDl/JDFuXNJQ2s9wEqVn07B5B9t9t04TWYXtxfSSKq
hBjKghzQdMpnE9VOGgVsfakjlW3jddbSOy/AJDGvOga9BeTswsZOL8l/BIKscITNoHlvYrJEn2aD
qpDrC8UiH4y+wYYvF+z7rIgRN47SOzA5U1AORolHSaj4zSWKUellPTS//EPj/rsINB8CfiQoKIRP
QjxR8agk9ovmwgyiQSkvOReqrpsvrOOh7DCKAYQERzP2OdIKd38Ha7FmmmEUU2iiWWxlU17L6/ZV
XrsrRks0Spd0HzNtcoshipla2b62vBWrtrB3Cxdy+tCMXwK0HE/zKIuB9XuyYGaQywHOUnNBocVf
IaKSQUegxhTGJW08ekVv2dSqv9NNierHPxctK8jLYIgFEjP4jskm0FEgF0rYXURUEny936WYDh/s
61PIn4XywtdWw+5E9kVI9GAPpr0F+VOTg5XLwFYhPcrhEcfsool4JfPyIM27i+97JKeAe5RtVKNK
3iqlhciVG8/z3uaMsjg0dgDHAXzo5Lzllqda160hS6JVPK1KcOSbHY9iHYWeZthzVL+kJtYCRHCi
ZMa8R5rqr1PqIleoffHmleswe23LTYRed24TMmaa6E6gZhURmTVguGemWoupzoRAO+b80tvzaDLv
P39yUkLhtFQhYasqyWLRA8uoqPi5p1C5RqGqcGqkkOjz39wOBqBaHmAKXNDJxfQ93gk9r+kuoaxV
5arUuXqTbZo1y+vZW8qce/AkKVYT7oWPGujAfyMdU2YQXMMTUaaOK3r9K4kequ5SFye+q0mB/uPe
UaHOqgPYI8eobLZK5AJ5GIsKdCYlafvKyN3Cd4wbe39vFPRC40mElYC3yU/uqAjEDALLjr7QWUiR
jOVj+Jp9smAExujjTgoQHABag/GfRp8IqpD3mpCnLNV3aMm+RHKoctGu742WfmEC/fmmPvTqQtsg
BzX4Xzmw4vdycI2c0Md/vnQH5ZwWarnurJKgHHxxtjKlFq7arOPt9qO1+o239pkF2/7wIv6Kl/Dw
Akg1pkzvxTdSg8l6KcQLW7fb+a2e+R8Ng3IiMwJyh4XVPpQPf1fLw4uFfRV4IDjvxfW12CEagTgm
u+TMSspXZaLHHOYwBapfSqQaspWHIcplnO2Cuv7y8/IL869I0Jv5kpmfPWHgJkURFwmB/GTnuSFM
Umb8lq4AeXEXmUOwK6iXkFtc9biJ07sEeCQnsuizg3mfbPIg5DwKpz5zEUqd74/JhU+ITJ3iEzvW
9z3EMEWvufWhoxgVICYtDOMFl33umNGIBOwMi1wF6ATu912UnUxqs4i5RO11UMwqOrI1RNJgn48u
Qk4vuD0PWcnxnLGvMppCMGdAfHjG0j4JO0eiQTQIPhT1dYMJNp+Hg3WxGlBTb99qDWBv9eyhiXJ1
fH2uUnPneit7stsxV7KK642a2+3r8rXY5AD9V4P5XMoDPu93ibIAWBucu7HGdL+ldRD7bSUlzGWH
tYEdkjcR52C8nWqkxATZv2mGYIi2Lowa6oMKNjub0/HX19h136vXRQqhh8D1Px8EHwqsPjjqKTqq
kZwgykWHvmgNKJVTcvncfb6/70IykNpozVyL9oW5WZ3P+/0RbFtvz/fjofAwiocNw1RSRcbow4eu
2RZg5C4smYtU6qUdg64hEgvCIf8eJDnGHXIqCw/y2AwfsZSslZcF8XM6JgGRh0cRZG0PHFxx37hw
LQvmwiGlGQHeXawKLwJe6ag0n10bo1HZ7lhBrwQMKww1rr3k8TgJ7flnjDZjqukjdywL68bxAAbc
XwoJbUmhx3fMhRWNNNLzFlXtr+yVDY2mtX04M8/F/Zbkp/IAxYcRQwslqnkTG1bUglxmIcNcxHQf
MpiCag6dgtd4j/nwVYsOgEFYcZHWOYbiaGVmB688Jt6JodmJFy5WRXcrCqTD8KFg0OmGYD5cXHwD
2xVZabcbykTtYz1bGvz3UDMarwqcSxwWLBLid/Z+l/quArNHAdWBr+C9DxsfRTF+xYBh63wFE+Lz
PZq5GBIqgcAlj9N/HwhUgHsLIwozaS/cO5Dp4KD+ef77M0d+9/uTIxhEN084vwKH+l+kPwT06lrN
RhbM1XMxD575WEP93zKm/oiC0krQ9FjGJ2IQrdfqBf1d2KYpsCaWejfPKfw+ozmasmM+nn/+Q6EO
Z373/ZMzr4S+ocUGvz/yQ0r4X7vn142lej5JF2TNPAB3oiaBhcK1mZQpEOXsvn1d2AXH52tZ2qrR
Qb3J/GS+I3D9+Pvs1TNQq1/ss1kSMP73GwF+H9a1MF6pUEU/mjpsZbQbafUWfffXkXdgmRVu4RL/
UrbeSBwcL2mBXeMxfqjElDdFPTAqIjCAQ/4AS6f3RrdfXZdAVDNOyd05jVf+RihaFLkijrFMDK8Q
CfW1kk9/n5/U3KMEG4P0EtKDiJimMWZIiWXYjcOzdvQuOTMkXTdq/RJgiNymXah6zSjonajJrQh8
v5P4pMcot49wI+m8r7KbJaLVJRmTi6E0yFZ4HGTQOSmJ6u3rpQ0bH6jJgyIjukJAgM4XxOQT3fEi
ia6oiBmvHhB1BKABExS1vbok5yF6HlvIbuRMdguTIFiewjN6cVG25r8s1+LM8AUQ2v0Sy8P4S89W
NNkzKsycIvGxIrDxOwuh6Ox53Kxi4gMiQBLSMMBvx6UKbGy7XcwHLe3TREf4VCiycpyndMFc1xOg
47zBoa8gOS0p44wFuDuQUVlvlFEErL0YPAjauCfjOySc3moLztGMvt+JGD/hRoQroFshoMDtL653
7sbRGr216IVncsb238qYAqwCsKOKAagQL/6pNqNXRVsayzkrAC42qIbgY0tTN1cKXNYBsAruhMpo
LoDPzy3W0s9PAmTMLMpSPsbPl9fgJTWHHqPRn0uY876APfvfCiYvsewwbOXAAIwN+6mKW3Xq1J+1
Yp5X0cKBLy1mYkykPk2aDpnOiyYge1KT9LKwlFntwIBZVB7RD/KQpInC2GtqBnz24HBNVV/9KTV2
ca7bzGs8Jr//K2RyJFXS503UQoinZbryj9OIoyG8+fXJadBSLuR9jV9PESmzxADdjoAhVUte8EOB
H/7XnZzJWbiB34RlAn53DVOBj6+JJRjMimkXyZBn7cjNeiaGvR24FkYL6xl9lxgT4S+ZqS0c+6zZ
vZExMek4Dzr1A6zl9RVpeSA/4K9glnflquz2eDwuQVUfsH3TvRvv+Y3hUkS/cjq87hd/Ze2kE7HP
mJG0ed9rW/v6fGmzJvJmZRNznw5Z0fqhAtfyGBm8tR3A4ba0nKXdm1h63gvTQK6wmsAqVX+7vh6f
r2HO1b+7ahM736MtGWN0cTy7jbtPrMvlVIHvQV0QM3/RFJCfgRqSBQ7//lCGUE6KShDGyaQJuiN/
0Bhjp0sse3NCGAFlNTzyYJWbousasIwEcuqBWJfIZq8ziIzAAqAWC37EnKG8FTNVmgwdZn2NiQiy
6a8Qq5vuAvB47l7dCphojFO6ElUNEAAUzDW32fc/wbpfUss5a3wrZKImTtpWfUdDCB1hHmOpcsfU
Eg/M2tXKVfov3vlbWRNFCXJwHYkdZLEms3VWqbXkzs8fCWqAEmphQF5MrD54j8Dq3GG+x6Cgj1Tl
rWCAT7SgKXPXC8QXAjKIyOAov+15N4alEpsgLByOQwT0zmnFW7JBNoZkBDlRWLENxqK+/huJyLnI
wJ4j/T7N9w+021cpxipcfDXdqe467cxu3ezJCsjDo6D9pYyadIel03qYgTFaUDD1/Ffs5Gr0qRM4
VCBzmEWhCbQanBO0voHdTrsewe92vaLzEH+WKxnYVAGcZkve7W82dhoF3H7A5L7QmInaSCk+ADs9
GHgCX18rLdxJuvrycjox+/PV0z39uvr7fL/Z8fl+kDtCVNA1O3adTDQ7aZw2prNgfA4hGb2VsS2C
MzcDNfN6T3QGx+1cAtTrgCFWF1c9F839glT+r/SJ2gsN6wcVC+mvr5C+MZiQOJZouebHGm1yZ3De
+lpiLgHcZn2NW7GT08ZUC6YSS4h1QAsm/03WGFg6TnB5vrezynOztZMj7fyMp90CUmhRO4wspJ2K
MJLxFpzY2RzC7Wom76VUVjUVNZBTrsGJmKq79lTvhEgDtur4d8GG8nOP862wyasWVmFFCRGE8bsx
UdZGKrdyXpTTNxjGPls9eHM0uOtjx3eHFTebWHxJmZGDOSN+hiFOlUq9JD+gAHW183Vtf9koNSw8
vMLoKj7cadRfUQZGgUcQJ6axclpRCOX2Py7e+3tkSUhSSapsjnyg3Wo8iotl8S89Awg6TcJYV//8
CUFWjjHAxSrTK8AtSy3QZVz/9ervdUxouUZCrpl5vf5dtHnzxgfJf0AaBCA6piAcjnWjtI+RBCp1
9phtOwzDuaSmZ3hvhWWUZqm6lvMnMTmy9g/gV9RSDS3b1vPL+oDD/rWANx8xuUVBF6fhEOEjuEO0
5dDMGp3jXWgruxzSXMPb5C9L1IqjbXk4J4AUUHNEtxtCpHsPKW+lgsvyASndrMnISAxF4EhlC2o4
6+5xDEfDB8M4KtAB3ovJWjlFE1+OyVHvaH61BqvlAc/QAK7SF27erCN+K2piWNiW4sRYSvkLIGqD
JbwllkeY3FQ+r1IAECargmbnKhuuJi5QH835T7eCJ7amkUHIyg0Zfym2vg7tIyIaBpYM2iMQDhO4
8EixAKcpNLBQkxitKAMf2CNpuGRlrgr9W1Cd+8DMecF86yJAk5lC5ZOlktXM0tAuhPo3AHj45xS6
m3R8HzRVQ182iqCXpvMHtEHpYYmhe+YlupMysWsRX2UNi7jtEghX94uqSYMpL4MRdX/7vxXoKiRv
scr0+PRC28deFLAWCwIrTTQujJtI4hCOXjKMG3EizlCG19JDrR3tdm5CsqY4A2xd8sQRbI81FvT9
ccH30icLzqq87vKGaS90ow3ofsgrznBSX814K6t4IkqrImQ3oGRakPv4gECuLIDKjAMbI81PHI42
6mu5l1PAknojataUVKpDOgC1mel8uPf6a6EYgQv6sG4jCJjZoUgnQHnNKiVO87eqF96zGVcAnwMS
wLGjGDjW37fkxsPlXZeVQqXoLtKfkj8OxTEfVin12VzFBrQLZ7yh9WqJHnLGTNwLneyBz8PvZXhA
syi60mWm1ItabbptLmE4ZbDq+3eqAk2QJaftd6r1waFlQEtI+eqQfPX8rkrshTMZH8R7Q3z/PRML
SedN6+P2d5ch1/pkI4V4GFNdTNDseXSZl15lg1RbxEn9+paPYkFSA/oEpJimrZdD1KY507TdhV6z
LpH4k1R2pssKZpl9BvIHJxm5GO+DCJz8ZwX9iF26y0orHCyu2XERifOXjmnVyrtwvSnyB9nPF1yr
cd3PPnByTo2HlraSBgIwaLn3TKE806+9DZWww4I2PjQCAxmLa/i/rZicgBT2HgU6z+7iFq+hc5bA
94wsKPrww8ygxIuE5sFe4wB7whbE6yInrLOjylPAHIvozLAG7X4s3Ik56yQBxoeGCRTD0bB2/2oK
/pDJnMt0FyXy5U5P4iwkLh/yX0ovD0Yi5D8VsOGHQsgdnWa6DRUAJYky9lcbyfFCEnK0RTfngDYH
8OaPHRUgksOou1+Uwa2SeqVXFmlRbaPIEPLVZx+azqpEHwyv+/8wJ/wrC/2KwM0AiARI8XTdGDTZ
9U5Vb0OaUiNGIUqikNjg3X7hco2XZ7Io2D9AQkBAOmZwJo+p05VoSmHYelvVzasr97GhKBS3IESZ
2Tpw3orYQezc2HZ8f4z1SCfg1uWwLYSUaojI9RG6DpKG/46cKKs0IaASbt9hyF+0CdC7clI4T1bM
sBEjaZc6KdpY5IKTB5VXMNoNr1En/uWqTMh0R5D8T1kImEvq0AxohjqlQs9+WfN7rm3DWsspJj/F
RYLu1ipLlde087hr2qf5H6FihwOAxOElCdniGFU9pUeug+kmvMRl54btGk6tuTRKtWyo21PQ1/EB
PUlgdAwkhar1hmvzP2ySht9x7/iXwPGiRBWSLD064cBHJBsEccdldO7pfQOSAZIXvvfuhSyNGluD
SjLa6NveYIeyUUwg4iIQqTZp6F/4NPFSwCmVflfwxf8h7bx640aatv2LCDCHU3KCAiVZsi17fUJY
Dsw589d/V/sDntVwBkN43/XuyQpWsburqyvcdZekH6JYle7A5WhvZpDIcBaXnSbDxxpnz0MuLcVj
EUsMoVnkOez2EUlFGApyyIZDOU6/LtZQfhut1rpN5Hr+ih1ModhI+qL0tKKxvxdJltX7Ni8HeDtB
/sf7jFldH8NaHWRaU+l52+WGUide1xU8zVnUtblb96r5GSLHqd+3RVKCb6Vx7nsUl0Z6008z3QJB
DwXvICd1Dmdr3ZU7pyXg3ad14gQubErjP3ERlsttz96ZrjGMzH2ZpzDfwm6ug0Vxl+hyFXM3GVYN
+aKwMe/ubawmUauO0+hDlFxMnjIPZUum1Ryjg7w4Y7YLMBovfVPCDpZnTvyxKzsrZkM0JuIOfclR
KLUzMLtjVvLvQZWBHbJSyCRVBqSAyVQgd2RXDN3cqZVpD/sMtt3Uq8w4B+iWWt2DnVokjuIZmgEv
0CxBY8Rj9ACrXb5vqqX+0QdLU+8cZel+SVVYpLtisGO4ZEeYBAUyO7qnvRGDHOe5dKP0Wd4faOJv
pmPnNCAUtSybChf8pvUytaMs76TZCCFQn5aZmeBGGy6VC1GeRUN909jzhtcvLu/KhNBYRHZZ9MZA
K7cyIck8VFFhzqM/mpXXjUdTiw5D/UvKtsDG6xyDOEkoUEjIKdAn6to6RLUlCmW9HE6+nYTKyyKZ
k+s4rXmAHErmbagB4/ZTl7h1YRNkw4u06wNLOpTWXNPO6MBxqtfJVjPABQsKl4BB3hvGPpy3lQs7
aVNqdno++RrZaU+zGOGXmebv6w/hyl9l5USmbC8toLQfwdJ1qsNT37dlH+uLb1rGgVGoXmR1d31r
kv2YfzGid8NgXxIn+irwRk3HUtcY9mUxB71cQtkvQQY/9YHOyJwK5c2befhQ5ovlaQyg319f47ke
8QSJMgWRCM1H60cis1trbCdp8eMqcfZG3+c3vLf9Hc95uStpiNkIAsQbeqq3Qh5HRgzJYA9rpbdD
O5UcaiT7URJbXhjq1YMzSANV2EHaCOxW0eOf46ODQ5Yx0XTKyCsXzhpJ0DVqIvuyEcy3hll8Vzt7
PE4x1At6sCyPhal0XqZI9eH6nl64MoIGnW5QXniRPRcB2DvjJ0vMKStVbfGnqfacWt3L9nAz9s4z
XeHerMN3OX0aOtCv2m1ctswEWxi9VQVbYLB1ZlnsgKDepdJE1Z887+o78DlbZ+gKxYeeX/aGEvfK
tUZzYFxGAQUCkwMh5W9MD1MJQfwSk4lJBpoj4z7lr0yhm4/Drzq2dK9XuuI+72XpQZaX5XM3tjRg
R3mzoxiR3RbN5NwUdVR9pCDduXMxB4ciT+pHOyy7j9c39/zmsyZBAaU5ODW0H672torVqlV72dem
+bFS6y9dpel/r6QmauqwbYQnFFpOZVRz3DB6Zpn8Jey6B5WJUjv0OX6z1N65ub6c8/sA8otcgAL+
k6zKusci14a4jLRK9cu01l3H6OabNl9yT5+6aeM+XBJFHoxkGvxZvBjrnSvMMpnwHnySKebotcER
6PH11Zy7nGyZqKbQESzQ1iuzzLi8SMQ6mt/IcX2vdi3tmoNhvhQg3+/xCMD39iZkmJMZes4yMzf+
uvx1TI/Giw+gNU78C5PRKhnWOFljaFStfGU6GOk4u4HDvIf0TdL1nTPvW0ht9AX+F3k8DGHpFfPt
f/kAaNpJapLcZMT5qerYua05uSl2QM93/RTuGWnrZXJ9Z+nLqyJ/rpX6trA0P5HsJ3ls3SFuNyz6
hWPG9SJ8Q74lBoSffkHdI38eFMxemQ+fG0Uv7xIrs3WoLgKydNfXe+HAhXdAq5y4LtqfdMc7Szdq
VtIleif7uaw1JS76wtSvQdcPVtqOr6MUB/tWHdJDYVFf0hZSC9flnz9ftOVqGn6EGJkDyvx0sXY0
SQHaJMM5rDj3xhwPe7S8xac1s29FIf1ll67QL/UPoY9CidKGveFUXqBI8lI7huzHRWLeWEpR3IWB
nR3sUB0+ZGmQP0rBSD6itOqtBLNYyunLyf6yz6pOIlZwhp6KVrPAHu2BpWZq5AWl8zwn82spqD77
kR4l5zkqo09tQm+5vpW5O39JhWjbJpwUD9r6JYUMI5ps2L/8Wi6EU0A+7p8y8XUzdYEze3F7vH6q
62yz2OYTgULH36mVFjOzXO8R6NSjK9X/pHZ6aLX8iTmKLsRsd3EU3xU1lPqjpWzIvnB9YKIxOV98
MQIC9VT0kmZaZEq16pu5ne/UNFSoEg05Wm2kG6LOnzJdt3ST7mtRZifrcCpqppEV6Hyh+gdGn2w4
k+u0ktjC9798/YbFFf1sRPyqP5UlQbhbTP2dXZgPS5D9lOP2saMtUUrr26qOX8Yl2qtv4zh8SZwW
lihpH6T0AsnArJPfag2V7Gh+uH7EFy6ujuuOVyacTp7A07Xbs2lVydSpvqHRO2uWXlx/S4rRS6E6
ui5JmPzVvTmRtNKlfgnzoBiRZEX7SoLqhzJklN1/vi5laz2r2wnoy2Qo4Kj6aTrs5OGhM7tDYNxW
ztZMqYuCyBli4SnJQDJ/unGw4zntFDSqX7TO49h8S7rqYI8GXZEboPFLgnhAmewBqwn9gSt3wUim
ifZoW/WzJNsV5veyMm80bdxLqbWhq5fuAaElsRyVW3DdK6PqBBZcO3qo+UbSFTehlX/Gj9gi6L7g
GjBqh/VARwAjGXPBTjdOAXCvhFmq+FobhN5o9+Ntmynh4jam2jMY3Vj2JmOTbhpbDFlhtPF+xg2F
P9bpPju6NWxs7/miKWkJS06tmndz7cd2kaQPUZPKftuqizu0S3ukCJXurqvluTVjNDGDFYjuoIKH
WPF00Wlq8XpykH4+JLeLGTx0XX8bmhue5fn7gAOLqdQY3kBWYs1+0825lMrRovipCqsZ447ryiCL
t9wzi+w7nGLP2haB6LlyUjZjXB4U9wxYwH6erivXndEZyF/7elEszwr067u0CMw72+wXXxrNLX6f
C6dFdV7DsaMGyipXt04i4WOXS4Nb16nFfVSazHIxI3qirx/XuRiTshixuBipAzJn5c4kDQXkWJ50
v8x1hhvpaXscy/Dv7xvAMdx0oK5UVtGL083LpCYdohYpkZ6DZ5rI6JR9bm/c6nPVQ4rg1cRGCVqT
1X1brLwIpk7TfXsKap/QEW4gnNbnum23wGrnJh41RpoYqEU7zdora3NliZMsMXyp6pKjUeW8WHIh
3+SZqh0pIc+vkdRvvd6X1ic693hnybJDmHW6i7QQB3lRdoYfNzrdk1GfJEy6JcOsu3pbhsZfqwYt
8DA6Y/MxkgQ3p+LKYu6rZawNf8lrw7OHpT/0bbdFCnNpUWJQCqEo+YIzxhanSoelpr/At8LCLZcn
J4XhJFE3rNKl8yJ6h1yDq6Sq61b7XIcBU+1y04/tmCECg57dmpk23thBGd04HcUACIzC/fW7dWFp
NBYIMk4qSgadwKsN1M1pcHrd8FOzGnZ2FFFlTsfKnRWn2xB1wX8FJSHoJlmdoBBZHZY2G2mjB47h
17aVHct8lu5hwjFvTKXp/d5qwtsii/qbWTI1Tx/V5D6fZmUTsyFu2KnnwyRRGaownUQm7GSrGxhP
QygPQWH6jlwQFUx3nR7u9eIfM4M5T3FLBYZlk8qFq+Ufrc2g4dJ+855DmgSFAXkH8fN3PnzVOHIY
LLLhR6lFE28bTTs9YioZvne1sd8XRRFrUyuEYJYY5VRUOEmW1Pe26dsmzfX3htZO44dkjjMmrUvD
pG3UJM+tNONcSIjr0CaZurXGwuRZFtU6gwh8qWQSc5NZ7a9qCuSN6OB8UUIK3oFBrRCfZeVRtosp
YV1l01cbu/muDo52yDTKXW6ctltYiIsrws9T4U7BhK6JzksLYF8mwQ/pdNEI16jWjgxgZB6tvvEo
XBQEqQXFXJi8YGE4PSmlto2iHTgpHuviNQus/IZR8dUGpcSauYTgR7xugpzsD7rDXsEA24SCT2nG
gW+ETvnVqXLHhWxcemrGZrjrR0O+D6dFuSsmad4n8M4f0kTOj22e9y+1kt3qSZJ5chowVjmpg6Mt
Dfo3Gfjjl6SaqycrGs3d0HTpT4vS4oaZv3DqTNGkLZSjgPhsPQ/RGhtC/7gNfCsPA68MSaeaufHR
yDYh8ef5BC7nn3mCwCXJK6y87t6aqMAaauB3PF/MjZGj6KvJWw0laSHFP+rSrD8xPrVmuow5REya
TMfydUgNZWvJa/yhOC0cVNxhNIKS+LqYU2Yq/HlJZPuBnSS7KpGnT40UOd3ODtNDnVjBzcD07V2a
49Y1MBvtuzl4jHOneRqjMX3IUvtVbxLtPsPwb4SpF44D9wV/jB5dFHY9cU1W+sHp+tD27d6cP5kh
ZckyD6vnhWTLxtU4fxSJ5pjyyPReiIxo4ju9Gl0vslxFlT6MTu6Z+Q+NnqGmp9eVGYp/O/SKLXfo
PIaiCOo+0JFrJslZC9veKK38obQfTadxlQUeq29/++CKkgPZQbLo2Kl1MpilUF1LoTNfCiqz+aT8
1GFR88yQnNV1SWfRAO3A1CdpheDewKOwMpVa6hRaFJbZQ8Bj+pSlsUi9RpaXBUZyx9UZDtflief7
5GEVQBQIljgwqoPYstOjisSs7p7q+kORy/rHmTTLbtB7uuGj8dcSdAbolG7ZKZHmvKjyVGxIP4u2
kI7jTqIb+0B1YrXavg46remG8mFIQ/0hKaBCqtRpOrZR9yuVovipjOTGi5xU+Xh92WcaKgTj6Apk
EG/Funan9bkWLrlTPoAedBZX00KmeElBEMJjDuvIdMiXrvmVVNP8t7cQwRgoMs3EetR9VqYqZijG
UChR9dAvBTgTPMo96hS7djZ2G6/uuesmZMHiCkwRCwzs6PRsE6OA1E2D48mox2BXNJXjdxNumlIq
yoclkqPfNoD7u6CbQKdZYax+UJypuLm+02uYID4FXyGmMVBEFJP2xFG8c55GO4yAMlTVw6I05kdd
ArYiG5NAL1hM+1WZwpWMc3GQIfn8mBu9MboxRGPPc9ll7uKk5h1QfevQBc6bGi7FYXGgSTAbZoGl
XfX9+reemcg/n0rFgcILiba19a7iwXCquKke0iDR9xlDqQu87GNV2NrbdUlnzgOSsMNUM8ENUnNf
RceUfVLFlMDBLY4S72pzgN9WnvINOyyuz+nlFrdL9O4BVRVlwNOtj+02qGOz1qiABl26q4dCJfvb
mPlz18rJ6JlFZ0y311d2vocwQMBHJRxYkdZY2X5i8TnjVpt+rS/h8rGoUwbNFOCL6qdqKpnl9bfi
dMrCMprFfT4n/TJ6bVy6PrP9dOwBWllUbe0HWKFlw43lKGz/Gq0h4GfcKDGhj1dsneuq9Katpdm2
/FBNmX0WyHYyHArIO8MNz/x8HyHtESxLMLoITO/q8qIyS5MWse1PQPw82i2i2AUqln4cg8jYIpY+
V8dTYatXgAxeZBRQO/k9+B6XiAqO0ymx/9raE7oB4iMlBPoGcPCpOtptGS35IFl+XA/qUVsaRjuj
RYMb6wDGx5HJDqbR0cPaaGa6ATI6N/i4oWS8qPzgLOBSn8pug2RuRiNy/MWedtUQ3MdTDDqg/bQM
yrGWPl3Xygv7CTcY9GgQrtOku85Vht1cjgkeot/X2Wy5syFnktfZZupsuAtnWgL7FTEONKqAMEXK
6HRZul0rxCBV6ctmehNbvNdqr0h7R92qm20JWr3UZm1rQWGUDOAzB0Zf/C7HZ6uKN96Ks21jNUSI
sgHfJGWBPz0w756KIJjbKA6mEthQlxySsvxUyH2+keG9KOQP3IrEOY3N4ufvhDSRlEmBzSjBfogB
MhphHz/KYVEUG8b3ohz4a///QHhmr5/KMZyMlJFjl/4UxsHtmDOKh7ryFmvwWq951dFp3BhAXfQh
rGt8UZfbgp7MuDdnr6LxsO8TN0j2jTUfp/AvTTuygOlBvKYKznaw/acrGs3ZMiojMO4z+YPdTV69
s7pud/3mnLkLf4SYouDnkAABRnIqZM5mkalwzHs5MSUwrFHyuuhW8ToQEt3VsxN+7YhV7xYwesdQ
W2LP1lr9i9yb4bM5Nczik+zCbfSwvSuqrPGmXP9Rlo7G3LxED80Nh2Htv4qPpeuC4PwPHf86xCW+
CxJ7Kcz78NWq9gfjqOyHh+Gf61uy7qwDAEJtikwDE1kpSJCfPd2SSlvmxs4z+x5wX+4FelHSf+lI
HjWf5khFcNoVc8Ocham2d4kdp49mSwuC1JlFSEqwD+5K1a73gVVGj1bbBg+WFJefGrnsXrLcrnbj
PErHZYmCZNe0obzrOsXpXXPuBY+mBb7bjRQQvRuWa+2bsCgYDC2gZWA+yZuuDArg6nyZFtO+17OZ
wPCoqO2t1H9LyW9c374tQSv/s5JncB2tZd8Pyz3QBuatam4eP6XD63+QwzNKhpCsNkXN01Na1KLr
Yh05ljG70mLunSL+Vun1flqsw3VRFy494eG/olamZTb7Us4j277vnP5DkJuvVn3o5ofOkF1VHTfs
5Zaw1UFJFjRpKkyC9ynLCncPUvNy022xZVw6JIcHEbIBIgXSVKebp2Z9rA2gvmGZXgpv1PLiti0b
+8ae+0fdmpWNs1rbZqF8wD8s+uVFR+WaBF0etChQSsSNjTO5qVn0u0aNiw3NW7cGEUEwCggHTrHo
i4PaYqUSKTmvxLHqyB/VuGIGkREGzMyJuuFLGw4Wg2ysUf3ejq2wpXMWTd7U0j7jyZPazV5aOv2n
3paLaNeEUHi75NW1UHPnMtU1Vwvn5W0w8+zZLBiSvS9SXQ1wn0JN+SFXDfMy5LlvRntH0YdwNlbD
eqsqdmb8TIWSGN2+mCSBDF1drFzTp8VIDOkeCH/9ebBc84YJZFLC9KeNjTyLZNlIPFyI0kX/h0W6
4lQ9qtZMCtvuQx8qy+5QP9Zu8SaaX/Onauv9OVMNwLwULlVSZQTfZ3BsZe7jwFKm0HcSMDmD/Qyi
/0ZvGLMqF5LbKd+GmukuWkJlLP+y8L8SrrveD/tZ2sJunt2800+xVqvOSdcoZTyGfifd5cwzVfv6
mMF+OzLuSyqOf2lT/gijQ4qx8UDQ1vXasStnI+rm0I+zL7Em7Yf59xB9ypg6Mkxfr4ta+5KcpiWL
wpXFaYqmntPTlLpUA46+hL6S1Ds1uJvoc5ijDS6WM4tCRypZD54X4l/hUp4KcYxyUOXSiv0mtx/6
4DVQ0uMYQSDcb0QWZ/AkloMk1kLrLbbLXhnIwXGCIGJEjq8r0r1hleNeI87oaq38ONY09aVTOe0z
xQgPZqikH6bIbg9zBN/5GNnDkX4c9Vkega2XCq51jefyIcCtf+oL7aUcaBwFoDxussxf2B6GreP/
0rQljkDkBd95wXpA70g8xokf0Xqj3yqhPxm31HvzD86dku6M7+3PINgdgufiF998/fzF736flkAg
somgsb8czjqbahZB1CoUJvyeod3MDy795Rl6BSc5TiODdK4LOwPLnEo7oyyeYyDstYa0OvkZhfVt
XM07ddGPmJmD5dCJNN8PEP0XX7ClmbVsrPWieIrDdAKICVzkY043uqb9p5llI/GVfHD1ugSUFlC+
NAaXViW3lieeBeODYfwTNl/6Vt9FCQi961twwY447z9hdRVKJU2N1DDZ7/l7mLxacwf/+W7oZE/b
QlpdeBMEVxSIDOp8Isw/XW00WTrcWqw2mG/G+vcUQG46fMvpclTDz0bab8RY51oMaxA7KyoAeA5/
WrfeafFYaF3WqH3kK7E/2KbX2DCtgAk38rfrW3jhBUKSSvgDtAuo/jossYM4VBM8aH84GBDI1Q+Z
W3uRyYizdkNhz60jWTMxCwFIC2/rOms7SpVsl7oWkdFSRccFE1E+51tC1nQSuCZIwQqLXAxJunVJ
NlHahQpiGPvjfvKDO9N7MfV9uJN2zW5rbvulQ3ovauUnJFlBb2iGqLr8JUle+Fw4912zEYmdNaqI
BQEohkZKxefS1jUnM5nbuCza2FeP9Yv2Vd7Tjec21uG5fssmQdfy+bpGXDqm9/JWHmtaz4aa9Mgr
ldbLql0WUXqat9Kb56bydFWr+5Qac8sMO6TEyz7eH8A4Kfvm2fm1OWfl3O0BX0+YiUW2SOCuHXDJ
CjUrMI2YXpQvlpZ/kMPyWFrRi92kh2pxvLhovUb/6oRwCdhd87TM0u+aPlSpv7m+rxcMJhEUgSGh
NbAEln9qQmrc6MrK88S3npQn89X+ae5+lDv5hgGe/Lku7JJqvpclDvmd/VimuXIE3Mpvi7tKpaHJ
emvq3h2nLY6oS9rCfcZDIOAg2BV2852gLK6jOrPHxDelxCsYadcbMAslGz7PWflZXAJaJUj4M5VV
RB6nYgQcICzaJfEpOD8nH8w7MKH5S/7CSACfeb27MoVr/qbfsFiXdlFMNaGdgLQ/Kc9TqZFeStGi
64kfyr3LtCGXdmeXHM2gb7haF62WwPuJyQdw4KydVIs4XkFNY/+rcTBnd7kfGd6d7dtbAqANf/ii
Hr6XtXo1qyWZlExC1gjxpeN+a90veAmQEnbeuPFAX7p870WtHOK2gTiN7HDst3tj/59+OcApKsog
cHi9Tk9HVgY1CgN6HNqkg8UqH13hmO3+/iKByf2fkNUKiA4Vc5ka3EkmYZtV91RppZs6z2GzRc59
ca/I4lsOYRqZt5WyqRCOOE7aJ35i5bDMSMmTLMHHdX05F597wFc4FQzNIo2/kjLVZdU0Gfd1Vofp
2EQKz6SzGLsGgDDlCfvHLGkyNVMj23fF5OyD0dka2HfuteEjA/GDKoKrTAxzem6E85NJ/RA7GBvR
TnLs+4Y29H0ka7/ntjJ2k05scX3Zl6yUg/WgQxgePZA0pyKDRW+mIBUXOXGOJGuWG4Lf1Etgtd3Y
4AsmA+8GmAN4Pnqx12Vws5L7eizC1FeM3yX7h0ugpY0nGmn/ekknglYHGUZ9X+mJlPiGmu3BqN8F
o+FDiLG/LubCOy1iTdpfYBkRLZCnOxfSpT/kcZr68ejU+yoowtGdF+fNTBgqSTGS8dcwQrtdYY8h
Xf7jJgTqwtGdfMDq6BYpbghuytRvFfmrKsnHXjaeslm6CWRzdCdbf0xM7Usd1jezmFlGiRP8ZFLD
P5NA6TplOWNNQSbvrm/Lpa8ix4bZocxN7+7qq4oSLB7sDqkfNYxYmJJ9trxYlbGRobykTJTbqDqT
1iNJtIpl60SLejBsYu3tQ11/j7QnRY1vHBI1f78c5qGRigKZicFeXcmYPFQsOxnL0Zq9otMebL21
9V+XdCDkfy9lbbB7zRqDNk/9fm+CgYiKz0r7q6TH+vP11QidPA3DxTAbZgI6YGvBT61WM2qDk4zN
kvmS6hReM1QlIem4vy7kkga8F7JazGx0lR6WcuZHGcSuauH+h/ttka4jFUYPOO7P6cXLw4Z5zkbF
c9B+VbPXRL1pkt/Xl3BJvahEEWPCIQuNwip+Ueo8gFCiRkT4mAcvU3rbBzszv70u5dJpAILlsQFU
wNSe1UbVfWA0k4FF1KCn/kXzWusZBn3OG4b3UpwEMPZfOauXummrUhqVKPWrrxneoBS5AQOPgyFw
5bDzmlo+Bnl2l1W1u8x+ZkWPhaJv3NdLr+vJN6wOrWyzvrJkvoEkWPGTqpX5y/6num/sXVTuo+fr
G3vhHRUTBEQbM3h58nOnGkJUGLfGmKR+KflznD9NGZMr25sxhYq22mrNuqDuJFBJFTCdm0d0jczv
m1gPrURJGZm9uJ35O2S4U2YZG5fqgkbSwgN6lpo/GTRlpZGDVEdj0Mycof0mM51UCg/w0HCIW3jW
i8shGUx3GIi1s8FXSWj3dTupPNN946pl6C3L3VxsYR4vqL4oooruJ9FHqa2WM9ZF3CaWhVm1TbQx
9OS2+Q87xtFTswa7o4OuP1WCbGyTsGvN1K+bH/HyPAwwkcEKmDYfryvbpZOhMY+2aVQNx231FDEU
g8FxhsNS8IO1MYInKPS07AhV18ZFvnQ0GAqB3STggx7jdEUUehgU2oeZbzCQuNe/ODD1WMnfR3bC
VAgcryA6WWPc06EegnxoEWLGbmjvnfBJiR7qbAtdcsF9opQkkFyimATCdrUYukqmNkdOmwZuHKf7
polvU7Nm/Ko/lOFd1Nt3NEIcrx/WpRAPeXS2oBa86GfdY3nfzMuo8Dj56jMdA70rH4snG3aVXf9z
SIHkbRzaeXpU4Cf+FbhSj0pOaLBKhcBP6j7bSZ+XfbHXNl6SS0IEOg00HEESbYWnm5kai5znw5z5
i/IhnRhcr1bg/Q4/9erLxv4JD2HlQRi8iuQPwfmT713dqgTSfqCLWkazipvvbcblHJjKa70uvxhx
N2/VLC7drffSVhpfyFUtkTdFGYcQVPmbHsI3KbfednJU/KZr6xIG6122ZilDJTIknR3s7xcru5m+
8TQW474zvTL1hvQ+Tg5ttevru/RwfUuFqbsmWdz6d5IrU9PyyVHpanqoIn/atz/b3rXf/m9CVrdt
CJclDi2ObWqP35Lv6T8LtKQv12VcMk80QhM64/wDWVnLkJuod+Ys99su+VnSfNMudDOZ7e7/Jmb1
dEitPEWzlOd+1Ro3RRHdLtn8zdKTLbfp0nJwAf+A1Yky1oYQqFugFUua+yNd0G5Pe80hHUNRaDC2
smmXXkPeD0BOglcR1/xUBUCNAIBSitx3tMT0lIBGXZOZ19f37cJdAnJPRAaOlMTQ2oOYwsZxxgUb
QW7ZiwyIBFrVozQKJm5D0p/Qd6XSdAJj9BSK9xRpVtfWsms76+0p85P+rm8j1+ge1exLXR77CuTF
D3m4m+O3PPxO6blWDG/uttyLi2sVJD4kcwSPzsqzToKm1KYRdS/lG4ugrYoPYxB74Zaz9Eenz1ZK
TQX3D+AaPZOnJxe1cDvyX+7DvXjQvWX3lt8x9MnVyFsXe8NLKa9cP8bLm/tO5EpZljScU32Mc6oe
w0G+G/fyPnajzv2g3NW307HwjA2JFy6CKVt0jzsEQ2A+hPa+M1CKUhrOIGMagyw/lvCBUZ2Sog/X
l3XBCsLPogvyOHFea+ah3qzo++iCzGeAHa27xyVTvEZ77oJXqd1ImV94LHFrYe7Q6T+B52llcDuY
mWsj5bYVkN+4Qx4mUAIm+TGf9em26oknc3owH2I6MP/DTorpzaLnQCQUVs80yRpVzfnHt3R/GH71
fjL8PYCEdjPw6tT4MSUQp50eljYEZRWFUeT33VsFDF82aIXs73JaVx0K0dcP7YJmkJEFOAL+TbSX
re45HGatKS1z7C9R5RX1XRvqDNzeCOYu3GW8Q1xoALyE4+u8LCSfuZoaOvUw/Tlf+p1s/DYdahp/
jx4RfV7/ylmpRWxFOIY65TDLeDEDa9dL35PyBVD3hnW8oOnYeOpuwjSigyuH0FaMqYG2NvahPN3b
BAy72FAozSs4n3n6bRkqZeOYLu7g/ySCGT7VCb1VtIq+g9ivrMzTCf/V5KWAY9VknNB/UIh3ktbm
MKuSQikCSoptAJRqlFmg+X3qrY0g5aLivZOzsoFOX0+CMjD285oKnpbsjJwwcosYRNyVlXHHkSE9
owMdJEG3ukv0rwWpYReAKBpjOjpKejNo41aYelkIyESadUAlrg8nHVtDHhOyWVRhFzP8DaP2z+uH
csHesYx/JawOZQjDtM8UJKRyu8/07zD4eo1s3UjKA7wFO0I777rAS0siEqYq/yfEXxMk9E5CC7CJ
QEq9TwXMCPLcvF4Xca4AmnhtATIJiAabd6rScP4Ek5Jjw6XK9soodbvubdqqjZxvnBACNZxgAwab
vhIytFa69OTJ/bIKDpljPCba59jU76NpeoryDroW6+b6ss5vKtB+HghquRgjbOrpsppA0h0w3LlP
k7Y78BBNH0L705D8tUE4FbO6PnrvZJ3Ul7lPBwH8ylb/uFSP5hZKbmsxq9chroIuaoqKd9bcZ5kR
u3FLhjGvM7dxfl3ft3ObyoJEYYnqnUWZeLUg1ZEyO5HHHETQUxBXrx3cNtXUsiwwtJG5uy7tkl5A
NUACXYwvozHh9JQCuZcoFOBJRwmV/ZjkmDS91nrn1U33m36n7aTMmbqL20vJDG9WNCmu2fOk0Oom
eal6X8+SZtcC0dzB1FXeaP20xRV0QRS+A8wN4BZw4NdhggW2qpwjZfDTOGBU0pR9nZjMelgsoz9e
38YzM8GTDixCUHyIViZ59RA2galKdT0MPiXVnWRVuyjbSIuI33BiwE8lrLEReZCZbVOxFm6r5Pa9
3O+R2ByWIu1uAO8lniQ36kE3Wmc3pZPy+foCz5NNQj5PPHVTgK9M6zhVlMgulQIndPCHH7r6rHu3
isVIpAKMJ8yZXuO1G+s9U8w/8kiYEHNR3Fn3Odl5aaa1zXqn1it/RaCh4KHvd4u08cyfXbeVnNW6
hjqIaPlUkTMdQqN2LfVTuGu0R3WzKH9RG61/V7S6alqvJ2rgsCI0vn6FWPY2/uUw56rZx97n3/Iu
PWyc2dbSxM/fBTthGEcM00Hgw/LjQ7RjxuLG43hmFcXewf5N5pOqMU/YqQA89rAda/Zu+VHG3uKV
6m5/Xe22JKyMYVmRccyFFrTmfQatadAaUJvCkPzjupzzSHS1lJWBp3u7V2tD43rFL0m7i5sPuu52
N34wuFXmMhviy8TscYPRh/9HwcKyvDukyqjDJQsRbDypTsWY2vEQ1d6X8aDJN8bdP833yt3Y04t6
+O7UxM/fSVy6OlUihVPr5NdUe9DD10zboH3ZErFS9TKI5TlOdHZT+zBMb6P9UGrfNjbuLHu7OrGV
doNbXPJcKF8a5Ttov5zI079WrZvuuhenOAbqhqG4ZOJhRKQhHf+ZmHS1JljSEw3u1cGX48mVAx5j
bWtK2qVtey9itaQ2op06CePRVyd3vDXv443HfmsJwua+O3mGMRTIYAld8k3tnpLhZeNMtgSsnsFI
U6S21qPRD8g+VLc0DtTRo/Z9/DQ82I/y/ef4KfGy5+tCNzZtTfGedSHQWSsc/ayod6VSeyX4xGJr
tttFKfBtQHQosi22+Pm7ratiuAeygqMJJk91AQI0G7b00nsHydT/BKzUCxKdMWu7dPSLn2A3vMT4
1ObHYdg38VHfKkVctHaEaMwFsSn2QQ5zupqoyAIVJqHRn5VvsqAhP5ChciOXEau2p3/jkDZWd8l7
+Z9A0SO9EjikU9dYQqBXaZ4ce9ZbB0vLyGgZMmQbav7/OPuy3raVpdtfRIDz8NocNVmyTHnIC+HE
Ced55q+/i97f3Udq8YjIwUacABtwsafq6qpVay1P5f+NDsburqU27tUo75HIHP9ohAx/PleQnAu7
AURIeOOiHwPhMR2jq63So5kNe66onrPITYLDGLmPt/XCIG5MUBdSnheFEoPsdM9zH3nyheNa5sca
/f8nLl85tvPWokLLG1Pzqb7a23xboOsYEi/7NKmR6PgU1I8BCiLc2ht02Q6KvSjFfmtc3NqZnVvf
CThD2AJar+qZikQelGFEbW0HLEQ+GNF/LFGObmbA4EYFh6nJIz2GXo+YMWYs6Iw3EHll9hZ8Hkij
VaRUIKKpActzOyqfHflRLZIeGPeWZOJEemS/Hu+FxYmDds/3Mxp8hpTzkThhauICG7pnt2npW6BM
JKLsiEPqPDa0NG9IWKOijC4Y1OWpnaCWg9SLSTug6b8l4bBJijc1+5jza1z79/E90uMoz8/6ETMO
5Hbakjzqw1DIB+DkO7dmSMaZRakDbxL/NTQJRHrXlqhBQTbP71mxHvZQPAATlRAFeltlaw/pe1TQ
bAZQA/xB5RCB8e2AQPfkK1IIBcFG0Is9a3q5zTLOIJMpsctNvtadu+Qfrs1R265XIXHKDFiqQIh3
8hfD+0Y4vvG+yXE2UMZ/SeeC997N4KjVGpGX1IYYg5O6yEhzlqRQbf5L7kOA1FDQw60EvDCANGjn
uJ3BSGOGLKqnwQWyC3qCUiZuVF9eK1xQE3dnhbr7sjhIQiGBpp70HvU2qFR6DjSLZ4jqMf374+NE
NzTQtujuOTmqhJSpYStm9kz6oaYgJfsh/+CzfYiqWtORIHaip3x44ccnvGzXql00Wu4f+yjGgsQK
L/e74mUQqqUAzrfBRX84mOWMtDMJOOakTXRA169qvT4e7zcO6eomubNHHbVMzpQQizy4op00L9Jk
dBDStKDYnKGWl9m9M/7EHye0RvxkNoltyObjT/iWIXz0CZSv7OacUy1B1kdlPxL12KDJJ886M4+c
Gi2r0U5B40XPhcc2bowq/5CbzxGgvSnboGCoq/kuDn7npSlDbHDYNUWD6OQ8ZXZcS08qA71DtdcL
5lQ35aaRuW0v9vq4Ug9Y3jRALKnI+gN/QHt7r5Hltg2UwYW6BKt79vxftYEwLP4O9KGyBt4Otsbj
eaM8/z8rB0jeN0stSjqU9ypGDT2WPDO4A2BuolHkJQo6/iiGpAeTs+Ep4wTONzStPza7vGOu7FJu
bCj9RhZjeXBrHq/7zgiz3pIQH4jeCQWeWIytnnnjCtvvDq226X0QgGkk5IncS0Ygv6cxUL9Sr4dQ
4sx2+crX0Q07/8yKgkouWDFlPPqosDVRIb41dViKSoyIHH4lxRPye4mKqtMGHEVKz5Bq660WHWjW
1H/szsw7cyoRkF3qIZgwIppQfayGFHRWJIP9BUwjsgcBdzUzPG0kvp9A9s5kvF2FnAF3KAoXWQsO
HBBTG5J0EnYKxNLl05hvCzArP160pWnBKwigM6RVwRRChzyd3GeyV6itWw1PKaSLivCMvTqIoR53
GXQCXb8g/bhfk0df2KNo0RLAB4i2FtAG0bOilBlU0pjOndjXmsvtSbbrvLSGLDWF/u8eLPMKwBaI
y8BTgtIODRTQtBStDqLaueJwLMSAdP1rzFgyj6z8Dr0y4nllSqlsxj/2Zvwo4CzgnaPpTTuRyaSJ
Ezp3jNv8ZRh83ixgFy3eos6iTcgUEgjZhFjMF97vlW2SQb/y8TcsXIwg6QUACEyaeNjQotCFmCR8
FWqde1YDHhlmkbBoomS+kqnSk7Wu2u+CI+WnAQEGJgk+jgWVJHVVJJPWMlkq924sj9nTJErMOVEa
BuqFsS+DQqXJt0OLHS8U1Wj4DdiWM9T9s1FrzXCc+D0zqRBZlIVRHz2QbCE8LqxWiVS9bcp214bq
BbqRgqHwo6xPChi/O6/I9FKDM4PIbWMKkP6suLqwmTbgLKaH7qc4NiJpwd5tieyIVHDdCvA3klBO
Ky5+aSPD54EKBDUQAHqpjTwEbOmHaYy0SJK9gX/9WWR+Kv1zVz7VwuXxotJ5+++NBcAwEAeoL0Jq
jIrcErXpwc2S967omZq4gVbpRuOgtxUUpOj/dCAdBBrsbax7PVUYoIrXyug0rOj/PgBhMeR1UQyk
UZZF1/qTwpS9W4qWN6h2WwbWLAFb5AbID3fVtMnCbYpKviz+YtuXvAXBcSmDLuY9i/zT49lY2uIy
+JyhVQlVBzwDbyNMKZukTpSK3mW8H2X7a9SOcUEqmSj502qATqU8/hk3Ck+ohQO4DUT1rS2QjaV9
kLW9yzfRT8AwSazIiMHCo/yrYwodCsAtv4IGWl7sK5vUbepXA1/kfNe7gsf8ElQ78uy8wBXqb/Ok
tgFvMcYWbDrcQLxsMvhmFS03T+DdqUYfizaXmlmwSN8OeioasFlyTe+m4k6MNmW7l5JD3B6h1tuY
4aDn6NKpih0XwYVORnaY1piYFlf46gOoo1W1aSmO824TAsaUkpQMUmZ5JxHk4S2oxZRMXInx10Y8
f9BV8gRXuBxFMpY5Grmngas3ZartpXYt/7h45+IA/zuz1LOF6SGhpkWY2ZGpHS4uDRav8kLehMxA
IGOHbM2s9xZYkURSyX58bP7LvvrXOJ1j9QZe6UcRg2wS6yDLemEi266+m9PlpXZWgq7lFYQyIq76
WbKB2sOMVyHJXsOWkn6UrNPELxnwneNZ8F61FVPLkzoTDwqzNbw7bxcvDPyBD9mqd/vsdx8eZDBV
e3i9Zwba15ALyz3rT978+V8mE51Y4KueyfHvoqe8ydimwyFtcXepoNuxJDyXCmgt64xGOslR22bT
Nk7w+7Hhb6riu8N5ZZi6CqBXpSa51ONwTmDgO4Oq8jKxgJsU8IHwg8GsX5xHhA0hZudDJmPT94ei
UR0NwV3fRDpkSTeR6AblqWRfeK8F/bGNXNeApFrLdyQWHbVbeVHO/uLRJ1NRQl32zdDmmCtwCyUb
FRk2v3caZq1ncWlqkFYDy+XMqYlwj/JbwdDn7QSxCjfSDpIVmFmrC3VB0ldPsmUf8tZGAl4AMA8n
P+uLVrlMhsaHySO55p145oAXvJwfQGS2rYA9OQ2T3QvOgPf94xVcOBrA77BoAgLHOl4j1FeiEzng
CmaeDTudtoP3LAkbiKAbo3gspTWGw2VjECYA3TBuS7oPwwunIWZSCecwAwGy4ws9lAmIHP9i0YOf
ddFK9Lmw0hjbf8xR/g2QcQ5U7mLvaqTae7aljP/T5P1rgAZQRIMkQWuc7d0iqfWSlc0x+/S3vi1N
6HHr14jp541Jbdzr4Xx7nqtroWSKXqxHDGcnkW5lqr5xK49+OeUixUJo4qzDL+ejFw9AOF6pkW8R
N5lfGpXYGHVzZBqiNBsVJ8UbWBA1iUDyVMfKq7Z82BzicS1FTac/53AHA0afHdB56EWi23HBv8z7
6F/D3mTzk6Z4xVMwJrOCfMMrutqP8UfHSb8R3CtbKaqrjEht9pfA63++AX2S+ACgX6EFdevOO7Fo
tUDAli3K54A/o5YOaXDZ93WR3zw+iUs34kzu8q8pKs6IyiHXKkHG6SiVY5k5zXuJfOgY1nuW2Ya/
KsmIDh54WLw1FfjFjYWXw3d2AMUtyiMKsedVFcfAcJurhNF6aBUPUbO2xRbCmvnZ+6+Z+f9f7d96
yIpoVL3eZUdHDUerq3e5PhQVaT/81q7aY7tTJwJqomQE+WT2ya1M8Hfz2t0ev/oAai2bgouqRAqQ
DN4MVudCfiMksdnatd6cjpIlWD8YMhmHiCWj8dQlTqMPdqPjFZE7zytrPa/l3aeIIrrN1Tn1QNO2
+N6YtqgmISGXPA3QKQcGhQWZaGUk1XsU2Yj/SC2ey/embogw6d70pLXnRm+9j8cfQhNy/rO/rz6E
elKUcZ5PaZgjLXTscvKO+efOdeo0CsQJ7BTKoglW5KxEeod3K9/vp/jMVVYz6XXcGk1pgQEkPgbo
UM3+kk7qny9D9h4PvDnRTBN51wiBNTUMB1fo8vdQK7/GZhekn4/Hv7gO6MeaKeXBGE0/LlShGSUu
wjpkA8cgqwvyZI8NDbnKzNxrwHi5hh9cPGtzIRG4aVy49FnLUPHo0zYaXJB9RFuhnuLPMYiylX7y
xaN2ZYU6aoMmeInClZi7uBX3EC32d4UQBFYuNdrL4xn8lhK628oorSDY0SBxTlOkqC2bVWGDKUQ8
1VmNNW55m7fRNH9hrMAu3rFbrOGXEW3YbW2O4zG3/f1bvBkt7Udr+ZvCbC3O7q3sT/ApKXrdbvCz
M19CK9HXAoKl4FzDQ/3fb6U8APhZgSgo4AEiPiD5SAYOWQHvAM2fmOeJWjqef24O/0sm7sYs5dk9
8HGEcoOtzBSHkP2Rey+dsFGzowQYWHoqOHiZx4uyuP5X46RekHmscnGgJoOrdOG4zYehMvO2qzay
Gq51XS8lYzA4pLBmdUacU2pwFVieUz+sBjc3+21j8XZ24gzml/wyry5o8feyldm183iAi+f2yig1
wI4Z5raEDP6T6b0dFMFCvahycV/VgUSCXPAJAMDKSri3fENfWaUCyhRsemoWYKh8n5uDIzUToM3H
yoGeWpUdwHzEe8jqmky65jWW1/PfOaYflVyLSNNDZdtlpebI492AApPK9CvO8L8cj/+YoS+DBEpx
bVOg0KUhzX+KNVXv2G3oEV758j+6LCAK98KsxZ5LpQmk/fmZSxKt0xINGE89PuZa0Oi5Iev4qaYr
yJk2IRRzQwPOeCMNk954FuDJdpX5BhBIhsid6uxDqz9LZcN8+swfftiBc02XxbUny1Lp7ObjqO3N
VUyXxQKOUuqZfmTX7XMTuapojP0mRWuADvHy3JDiXdSqpAHFkfb3id0b+9ROZ0IN+tYMlr7IfD00
03wfK2ZTVLpSrNX/F99LuHcFSNSBgYkWjWOErOvECreGJ77zoyO3HzIDth378dH9L8v9HzNUuOnJ
fjbN4Ak3YiwRNA0ohYjqS5Me0epjlmhWQsjDAyqiGgn2moQNoQKuliP+SBWHzY8DU5Ak3HFxp/Mh
t3LG1+aAujlDRixVvmsGFxxxuhgHeuZZEpM/t6sEiMuO82q6qcto8HKl49gWt0KcW1G4j7Wnsow+
Cu2kRU7mF7uJ/RCmc8puo8bx2tYA7+WWUfeltgZYXxo06ApwYcxSlHdqvqEaNIOUj3AvSjl8imE3
2xEHYyhkbt+lqbQ2y/OmpWOGa4MC9RRoNDEKSoAI/KdaPglsQ0CE24ZWmG9Tfq1csHRXoLTIgtR5
ZkmkGUjUsRH4Ifdwgj/9/GcdbFjQhbelYvc/H+/sJUOosSPZw2toCaa7rjxG6tWZycwdytKYCjgx
pr0UVe9MeXhUxTVvvVDfA8oJSU3I7836UpRnGGO8z70OpdEpV+y4vfRDCpG2TlfbraDttILbCuEf
LfvLrtbvuPzaLHUJ+lwjxFKgjG4IhpB6G5bv8Rrnw9L2uDJB18gnaRjzjIEmY1e/992xqgbo7Vlh
IhI1dqt47XZdWjdkTTmgEIDIAAfA7W5kQq8UmJwZ3SZAGifGs0955ltH7VsnQKXwbzcJGu9B/Qb/
h2I3lPZujflqNURBABVMEYCVyur4T+FHzhMlXrk37s/0rR36iKlxlIQ+7DDatlF+TMp7gV7Q8+PB
3L9mbo1QrrzpEggwRkDGAOlQ6rzosVsmH1nrsZWFhzvMQDxtrv4gm0qntyF2OLIdoPKuNHD6oP5E
9DPw4KQ1J8bwa0iLdJv8nQ+/mPE1lXbK+DUig1AEjCEBNVCKkRM0v4Lwtwhow7jN1MLhxQ2fGz5u
mr7toTSxMi33+/f2e6m5B1o8lJQeqLM0P43Tc+PURicTtLLI/gpqeM0StQApgCpol4GlStkE6iaW
SjP239CXp7MRC7TGCmZvAVuDkeGCQDoM/aXo0r7dvRgUE8SDhpHFyUHoAqcuzKp7GYSBlH37koEt
SLX6miV9PBGASiKR1dFgS0LPbthN2+lc9hll4CPsUVLa8GtN6vdxsgw3j/oHOMBUlIepz+s70KQO
NT+iDsJ5plqVI4kL8At3cfR7ZU8unK/5SlGAhAM39B2vlZBzag2YD++KFa7oQefQ65WbyviiSWdI
3RTlsZMDEjMvlS+hC5JI+XPBPDeAGYV/ImkXBdGvVP1S0PcGze72HSKUTOtbebOyQVY+k9YJ8bkC
LswTebcTY94CJa3ZKGW4RcI1PgVjs9YO8s1pcHuz4/4DwGWmMp2LbdQTAhRsSRoDy+rucoJ0WkmO
sv7z509R/3nav729fXx8PD19bi9IsZE/PUn0r79eFthHHgf9fTPPDt0KWgSy3IOmVXKDPXAWRLYH
S7LAiHTw7dBudoLtWcI5tSdH3nBmfpRN1lYikmyjyypt9/39PKuQKTP/OmQ37lrXQ81X5QSaZ64E
YAKxGghO+SC3Yj5qZw2iuJAqR1kT9wkYSGaoMK08wwWRElatIrvsNvjQrMkBqctTZsrgCH88wdx8
vdMLPNPtgF4SPSt3abmRFSJhbDXZzclx1MEMrr8fffJbJKVx2n9sA9KT18cmv7ErdybRJgUOmTl+
o0nJFLRGFOAil11jd6hO7tH6YR2MRB91LSQ/rc0RrdPEtQjcyrk+OY6jO1vTtEmEwRvPu5V7deFB
iKm++hoq/gkmlM3ZvJBdhYRm3hn1BUC+0I0cXS/3wzZBNmm7Bm1aMypQVWXsaAjRDpgCPDhf9R/j
zzIxhTdhPz1B0ax7baAk/eK/rMz7fE09mHcawMmGEZ7gQYl5Nw7Gj8PROh4zwzoGOkN+lOTnPOlW
CrU5km+qJwPz/hIR/ZMn+dF5lk4tcVY2Aq0rg9BznnoQw+CVos3ceLe3T5Ulsj8Otex6h/Z8sKp9
Elr7N97STBt9Pzr3+xn4zj/jVlmDJy5u+ivDs5e9Kl1ABQjpYR6GJ87g9fygvVSdXcZ4/1uN8P54
2heyTBglCKK++6JFtATdGhtA35GHbIMTlpJp32mXfgJ5x2nwD96bEurROYDw2MrU3ofAgAZD4gmM
UGgzgA7RrU0QETN9OPiqW2BFJfNS2LmzMqz7u/nWxBzKXM1hFkJJufc8xWVtcQvArRlZocnoHXl7
QzXNEZ1VKMaaReqkAojQConPKO5gdEav+w7zVO3iC3fmjdzCBnWyg7fiHr+rEtSZAZErgJ4aJIbB
uUBtUZkrR95PaowSHPndLtA1s9R/Bgb4yvWEoPxv5VZGzqVdbku7PgANYc1zkNo+Ya1zYoROZAzk
JNkViczoGSzZJCbz17f4V2GHRkIY/Q3wRb3fSZvkwGwa3bc8PdiU4Ml/YSx1ZUSLO+NqQNRulNMq
DRmlUlyjsPznS35c6+P7LhBQUwZEugp6RhCEzoq0txtDQZm+STtFcRtD1IWdd2LOhRVZmDFzcuIf
gTE5/ra2ubfaqoi6y61gF5DGbuwYi+idecwDyL0d76lfv1cXXCBqNXi9AFu5QPcQqV2YqUmoulCZ
M1vzR7VRrGnPm8R3k1D33h6fkYXUGLARV+aoMwJzaTJlkeq2JvrTAc23FBN5IKKZn7kRWpEdmIip
iWI8tks3b86O9cYudVJ8rw7ESsAwZVvdNpv8KSQD6UAj8FZuOrt78szHBhf86TfaWoNoBVhJ6N7N
qYIQd5QMquvZkSE4zQ4La7FOueJz1sxQwagA0TBkTWEGYaAzbPxnzY6cQlc+Ho9mATwBbRaAx///
cKhnRwKJZ6Xse9V9zzZowLHiZyBiz/5B3k92C4UMBVckkpof3Jrh+RfTRwfMc9BNRysV+FqpAcoI
5fNEGlW32Zdb+VPeJkZlioZijy/xL+n0eJjz5qONQXoB2QsRmF+FZt9hI6/k+i7QXKE0Q5HAQ6GI
5qM9YE2fYymaRfb5P5ao+fQbIYAYXqS5WmD2uhQA17qvBSNuX2Sz53R+JaSbXdj9wGSoW4BdCG57
3kZXN1ON1pVmSjPNzfbRi/zCG2uSZ8sz968ButoPIUFu9GYD8oFxgAw/+3vWElc2+/Ks4aEBrSwJ
LIF0+h6gFE3p5FJzxQP7WW75r+oPiMxM/syvvCkXLSFKmME5aFJFEut2wtrUE1ul6TUX9BnlOfql
QD7NQjET7M7Tp7Ky7Rad07U1KsfRxHIXSl6rIT03w8XQJJM/+8/codopT2ysVz8gPcmnZO2Fv3Dx
zaHQv4OkbvIIDcwez8GsdgSvwYv4xf1u19iPlxzUtQ3qctXyQuHCuNMQ0AYd6T/REXas/uRWs0Ke
sVBrUHGHo/cHr1E0HtGwAy70oMKUZp5rxDVJTv1lw59GQ5f0es+Z2/CYXB77ioVEEQwCwMUhF4Mm
Y5pFMmG7jFEbGGS3CintAE9Sadfi/gxQFQbPPOGtFBgAQYdgqd7u+p+rLCiLc3v1BdTcQnvYh5gV
vqAy0ND1TBQzsISftS1v3p54A+QeH8klstfEFe99CXAQc/EMmBIwN4nUQ21Uq5QDGZTnKuxkefym
rLjt9IdpeuvxBC/ZgVo65hZMibNEwu0RrOSyrtuiZlxWK7aIQ3+Vk684oHzrzIIf2JUAYf5tNx5S
RHKBQxYDLwSwUdHNY6MQQ+ajiHk3YeCE477KjBzqDCYvtMJKvCnerRvS8KCsQzkK6lkzgvZ2ZHwA
eMw4CZLLTE9cuWWLnRptCo0o6ETzmDfP+wqhZBIdWMBM/JdpOEk5kfgLojRdEezhi/U/W0fxXopE
ny4cKtj4+3f1meeOpr70lc6i58nfjQMUxzzL8422Nho0L8iQTgL/X0ratzghTWfKJQLzFDWwyxDv
BH8FoXN3JWCUuEIRV87Chnd3jgh5ljSbX5RZoHpmWY8QOlWQRoxAnGAmYVQ6AV/4ZtmO3srOWbKs
ijPzPzRoQHY876yr206UBrADMpXsygODvu4B/PK+wBebesAkh5KW2kodZ8+SNq4V+peWdu5QQmIW
oRKKLdS90TNV6UNBQQb8BjgJjjAeNDbirZRdBI4UhzSw2nwLonQ5Okz+NlKPmRbrJXdge53lnIDR
J5Al/9TG3TRZdUV8+cS1QGMWP3jfiVVTAFVzbTH5a/InLA9p46GH026TDz/VO4m0sa7u+PdsK4nP
rDpZYUS83qrUvYB/PT6c93H89w4Gq5mE1B+aC6mByiI4S5sJ6ThI2Z7wfqqAPQaXZFsWvlPUzWhU
XcIbcSV0m1Kqn5tEBlfXWL74ctoaPOepuqR5Rp9mf9J5hNCLyfVGSJWQ8EIqkBJ8eKTLlGHz+Lvv
ASAz1k4DMg3xLIZAx5NCwPfy5KvJRajVZAOKv/SJZ+RNkEDfIASAvRugmCd4g6UVOGsIiQtLSqO/
FbeGu1IkCTLFeAzOmWTauXU5gPJRNXluEUHKoeHy5whHVqx6AgoTUmIlY7k5BcpryK14n/vkC0yr
eLmDahyiGCwdC4qeLJRsxfqXNLe9XhecnrM61u4bI7z0zRZwTMn7La52Wc0b4tbBwizGDNkcvIMl
WpJFjnOBjevMv0Stpposg3JR77GeOeZdYNchB1Herq6dKfDELR8wnYW+EtJGU2GoEG43tb5s1sLJ
u7eFCEYVXpOg7Qp9EET9lJ/oGvCuR7V/qWIRmbao1mU2lvRZLNuqhHy0WkAKjbgpVVvz2QmaaHVm
NWEUbdSRX0Mo3CcJ8DUgm0dZHcI1cB3UfedHbFiAYsO/cC9qoKfxYfzDgphr0tFQGuGdJRp9b2ah
KXhHTjRr3wI0JxdLwqbHJP/F73n0fxdOCr2thESojn2NnS1F21wyFW4nCYamvSoXX9QVZm0e5/CU
Wto5WYneHNzTILae77srf5tKEGfI0x476tWTSeDjvSvs0+dWeSpFjdTNe97/HnfRZKfytOKHvjO0
d7bx+kSFCj/BJHJrexR6HtoGhX/h1Sc4D8/wzyMDaBwJim2r6nznxOKpkSzWM3ij+kye2XP/Kprj
YEjRjtMVU+SJcJLcVDV6z+gYUwP//prTub/wsbRXH0lfSG0pKUGZ+xfQJWpHprYHwRSUrX+QUDds
jpwp7qAr/y74jvLMwOtXBqez0soyfReGqKkCMwJO4QxinfEbt1MloDO0byXVv9R9bObPY/malebg
216uy97vhtl3hV22H9kUEUHcB+OvijVkzlaACxokwmU2cgydCX1EKGsTtjCTzhAZexrRmvCUJGbk
nSCUIVYmEzutRrjElJ6FL1RIvRft3ESbClQSDZK7zG9Rfg5AQdByh3Y7NR+KRgbIvIab8CUeIceS
bRtpDcP5TXv+aPBUHkFk0k5MIdR0kQ+1bKHZkdTDOfQPWqfH2zB6K0uSOWn8hpYmXNpozv/ITlHu
xJIxBXu/sWTpjR+M8Uv2Nz5zFoEMz7fKaLTw2Fp9lL2ECNUZ3oZkwwVt6OPcPaKH/UmRLfDZKz88
caN0lyTelNkRKMNg1iDfy4olToes2CXAlYakYza+qhcoHOevWWUUilkOu8oOlefiHU0qj2/ChRsc
hSYZAH2EaMitSFRCfFTqxmcZ2b80sSWXOrDxpb8BE35nAKyVED601UYfD3mDdjUT7W+1nqGfayur
ujwexDVRj6Vr6eZz5qDuyokkGcSM+trzL+MhFdH2a9Wx0aOIHrAkD16bURdFU2RjQ+XX6DQWTueN
Zcp9tQk/TKnI+BcmI2magOeo0LVaIZJsgVmpylKCjvOV2b9/8iM2RvQPZz9zCIOe6na4aO8WxKry
g0vDPjG4eaJpOAS+SuoCeIpspkk043okYE7acgiaOxXHMRg3mrpKa3f3zsKXCP80Is35NbrlOo0K
vhRbIbjkqtSDpC/UnqSWH+yyUzi9H+tsXyuJ6uZcf/Ibttllmj8YeTqCFCzg+PdcbjV9ZJPY4Esu
/yoYbw3qff+0xxdCmBQqAzxI8EC/dztX6EdSwrQOwkvrCU4VRoamVDqg7LViF7UVtJ1ZM5ss6qAk
d46Y16Taa5UVK4Ar/3x8Zu6LlCh2g3kLYSEWTlVkypHLhSiMcprHF9mOAWni3hRrPMBZxaLOexte
cirCf8RHUAVdHlu+BwjNlqHmK+CGBYRRomKVDlgMvtaC5CKXT5lmVT44eZw8PineRZB/RcohrYmH
dgv2qZHNWq2NzGPfC94dwBgQZLOURg6g6XvPAlmdeLpahFuYghZgowvSV6CCKyZYeQDepZeoT57D
hqsTzYmJyCDuii+8nAqXAW7Iivq6BoongYRIFWW6OOTByl27sJtRhEMkAn0NJHHp7ASTAeMbslVy
qQCJ2Ndr5DbzVqOukZtfT10jId9XwKnj13PjkzK+9l+KsC2eOlVfS+x/14RuLSELgX4dgJGQ+0aO
6Xb2lCr1ciGIk8uYTFs/OojjlquUg9fuy0s5iWaffxSj0+mILQxG9NzH++0+AYr0DhAu4HKB6CAH
ZfZb8ynPiK0XeMGl4mYarKgn8YiOT6tLDlkVkbSy2bXelfv9cmuSOlzJCK4ortOCyywmEvMtSQQO
DVgf0yT9ZpBkejzCeQDU/CK5q6DmBbIgUOpRB2pI8wFMlUp4EYI+MYJ2qgmbszrTK7H+2NJ9UR9z
CVlIIPs0AV6DjuzzsvYHTomiS57tRvnZ7ybQ/qDXjP+NjI70Cb7SJDNLi4tIv5fVo9ZY0wH8PKSt
Scbv4rUK7j3ABd8D3kik0ME+PQsX3q6t0hRRxDNJdGmYQz/TS/B6ypylZ89iJlJkm/SooiQ5kvok
XDT5VA2OXyDNB1m5bGVq7utK86eISB8ALjoTpFPnqWCHtMrBlXWpxK+icLvquWZOQgpJqMD0QyJ7
aOqPLtJgCKgVi1sPcn0IL/mWhzKl+XiZlrbf7DCAv0TtB5fN7azEeTn0HJQ4Lq0gIBzS2syuhKgB
LjefnEgpEwNBwtr7ZckoyJnA6YO1wM1CGZXiOuDSIIwvSaCqjtjV7KZvP7im2wGFNOGJF2krL6aF
DMg3fwJWHgLjM1fE7TjH0oM4x4hZncRf4rgZFQ6aDHhviDVJXwYE43Vocq2prsGClw6cBN4etOCz
c3aMCrP4vi0iPMKjiyJ304EDw0mcotelqaYV3zXfK/TJVkBAxSHBAhI/utlGaHt2VNQgRoID8kdC
COe1csksOWf+2sS8rFdXmwffjC7/KL4ENUc4NSbthLj9SwB04ZXNPkaBQFOqjvfRQIaV0tTSjrk2
TQVDsi9oCIfK+KIWkgJqloHRo4QDJKlQ8NxVchW0U2lq//3ZUPDCR++SDMQjHYFNQcBNrFbHl2aM
0DDrekJpBIKvR0OB85iubdH7W3YWRxIR8EjACeEmp6Y37+JgyjFGtKtyVt6rPFTUh3I7cdMZouez
koMSGz5iVYdrCyDDIrTqikEbGg1TgQpBnTIzBsbeamv5S4lGAdRWTLhLJ361pX12UHebDeUmJLrR
3gUGn9tPbUCMUaQTh+VId62EtCta9YgqPNXQg5u2aE1lazte4+tZ3H+YIvCqQ8EMmQ/Kg7O5NAri
KMUXLa0NUHlD9/yFmfQ0c5HrFiqrxQt9UHc1a6Dnl/XXoqD5qNKDRg/dXBvVQKpBs800rMcXE18k
FzbvwgOTq2ihVpPkFInBJQaN/TH7f6R9V3PkRpPtL0IEvHmtgmkDsOma7gVBDkl4FLz79Xsw395V
N7pvI7QbI4VGmhAT5bKyMvOcM0HBTdH9jI5F//6v9yLyF6i7oUMT6vJ/Y/STs6dIQVIMRZMeQU0E
tO1eUsy+tOQclCwfty1dQsexBU9NLVwlmFUhACXV6VH0gLncvmmp3fjWa/sWURAIWKkNEOauSKgG
qb/sEEO/axMc1NVq9GVMi45fHc4MUpSzoPXiyEOOV5qSKM2OSE/XJhMFMI4lkJj+9xfgmZmFgy51
lmZxn2THbIqBUt6BayoU92CPGdZynVfeUWcjWga3YhmEfKvDlPQkOhMj2qv+DvFkHSowtLGQAovs
oSeofT2trKh4uXPRq4wmQERis5LyIt4Aj3/cVVGRHdFuZiHh/jkeay+2f+JDTezY1NFc0pv1vbqH
+Ou4x/2xFnxduZzOPmD+wNPdO6oR2hTz7FjxuUFG1UitIBlz+/Y4r2RTMMEn41zEFYHM0LlfsOxY
mKp/3/YmqONEqPWCC9PmxE39LFY7Nd+sWL1yN51ZXThDVa8rKJ5gcNrhu/qTEdSmElN+GygywduK
SjtqjV8Pt41euStgE1TYoKbDg+9vouVkQvlADMBh0GRHLsGLEtSoX7g0oGTRdgmNuohz2l4cqJyz
tYbSK6nn+TmOnho0liGnutR9RwUnQKGoTY8p2PkOcTMUAq7iQG5pUHACmrGUctKf5tzbS8AnY0OG
lFWKWzDWMBqNSfYSBnH3nXBG3X3jvVePSEV3LQdKDkOvQsBHSjDJVoJcVCYfq9rkBcoEHpGoqgsV
xYje+MNBOlixh4TJDClFQ7GEdAi/pCEKIrMd4irxIOQ95JTlKm4EWWny3rw9/VeP8kwChlsaFyCK
SucbWmSdopRFmR6RSWi4ztRrIgSgR/AfNIP2roKCtU6TCGxQPQW+F8jW2x8gXrmMoNL2zwcsjrQs
83kMUSw8lONNq/BoIW0jSFMnuxpq7BJNwDj7B+yUg62jvRSlETusibLnWjAsN78V9xa+YJbT5rEJ
MOMRMbKnUvVQbflffCZanUGPCuZ5ZHAWTrwH8HUs4ikFe9hP9MlvYpcLZZDyVnbUml1vqxXpdIJH
Ei2DllbKG+ffZejE7qhRpXRAcJ5sfd9CmTIRaZVsu2FbRbjxSakRfk1H4ZLaCzefjPI5enzRrYmX
2fmqtkiQc9MgpEc2bkp135YJSUIb+UEJWOZY+mn7yGqQ2+9igXTJ2wgGen8XQYElAfwHBcxyq0sv
xkjVHmi21zF+HNHekJlVyZF+reh+zQPgDYWHPN7z89Pt/Fu5sIr6MTbSI6r6nRm0amGW2egTA1Nu
oZyqkjTN2KaquDV2rCtPmrlTELxJMyAHCjfnlqGt5JeJKmOWVD7Y1INUo9FgnO6UrCxWLudrMQAK
j5AeQfQNzrJFSFxoZaBUUwSHLgky+Kzb0YoN9oIyz45PyrVyydX7A0EtVLzRo49fi0PFIb6MWvC4
HPkMMCfBsOOWNKDFap7V0UY9IHpNJnMM166t2VksAkvp1OzidvT1MPLjss2OpUrU8l5TvJbf6zYO
KJfsi8EZq5WHzWUXFzY6yHuRWUbRFQ1kiyUclLIWQkj2HccOOQh0FkEt60tEs3pNWvEVxRD9PkQ0
FFvcaHY11WweNyma+g1wWU+/wrjz5ZVPuubP0C8DmlsNrTOoUJ9vKr4UuKjlOMRGodHtwEOL1pFG
eRK5WvEgQh3uBVYGlOeyiLbo2F15Xl5LD0hwUQYeXiiNgyvr3Hyi+SE4zZP8CFEiosZv2ojqnrzh
tJ0kOfnQOGnwUOm1Fa1JvV2NtmFUlGcdCOQeFx5SFjJ0EXWw3CtkKB9qPjcNCIP4sZV0Ga14Rmv1
tWtcYPlJkNmKWsM14i1YWIDZTwIKeSFEOsErdjdEL3pq8j4FC99tN37lGEKnFSE4UoPIWS2PITc2
SixkQn6EUjXlpG1Qd+DE8Iy1/por9SF0MOHFbczpSRVNIufLUJatqheJlB9Tt3rithmpKcSzyOOj
8PinIuIal+O1nOCZvcWu66e8a6oQ9hjxQlv+nUEbjz/T3X3iquS1gJ75sYZa4urtfeXEn9ldXDR5
LtT6FIv5sfuDd0Ai7/PwM9cchRWgzICKU6UTX/HA0cUPTzW39/E5hZkm1gDoULtnhcXSlU7SK+fv
7IvmLXASUHKTrPp4duZHFMlnlEBhdnyGXT8QIfyph1WykKv20KrGg58SoM4lu9A4ppFWF7A3DoBP
bpBsJVvmhE8D1hyd9ZQntPBmlIzVlZRuemJ+Z3u/Ji+3d/bfTomF751jk//5jsXxyzpAjkMDO2AP
GhJiEAkFYQI6V+y7n/bdqU03R0trQXbHp/7r4WEt/XotFXxmf3GN13knlUI5zztBOys4CCsXrxYW
O8OO+Rh+iEdhZD4EX7fHfa3ScWp3yTwUjS1YJiKMu6WjQgCyxyObpj7kLRxT2t42duWBdGZrea3K
fZTqIcaoa/sOLLBxc++PL0Pws9oYcy1FdGZqcZVmeiKzUcKwpEMGeA0yMUAGd/u6x9OWVPJd/NGj
RdHz1zLa1z3XP/toWVhRggBBRYgTPQobVpKWUd7jX/hpl/ygM2dKTA60K8wqn0R1JV9z1TmfWF74
MGyfvk8nzC4vPagCWulie4Dw3GpwfNVnzalskLyicWLJplH1KierAXo6FW4/9zwqdiYA7AAG/C0H
3WFtru0kdvUpvvJKS3ndNuI75CczFAmNao29fN4yl8f2n49ZuKu8FdJwELDOceF1oTXgXcNRqC4A
Bp+ib2efmdxaXuz6Lv7H5PznJx5yfvSCXAbzLCmuENsNeFHlN/QVC6tUIsvDiYoQ2P5P9KEWS1oN
Q2+MUjO4YnWHlhqV4lHZ3fGZh0cc11ncCk5m6YQu7C2uo94X1L5XIBDFrA6g+vjAjshdmD5piAD0
YUi+MzP0jM1tt7C4Av7bKnpCwd+DZMLyyFQCGujqphrcsdxHfgWiYOTCyveqJJL/rae23IYrccxi
CWeLGtBHYJufO0ARcp8v4VRWSdrmPXS3zNIryOduDfM4L8zJtrwwsLhNakntOC4aBreXPKaEpPL/
/ZydjWBxXUhIOvNyixGoyWD1SUzbgoB9IFEkkooa7osiKMzby7R47i3H9Heznuz7ATQkScvBpFBC
i0/x8DCAGMfKyiwd94WVxR0xBqlvFDJUw9AFaEtvkt18ucpufGssH9lI9np7TMtr/7/N4cEBkU4k
9Jeqlg2ojzO5x47vaXgPaa8tZC2JTBSnthVHNiNkSWsH5Iru3TRAoo0DFjUDuPj79mdcO+hYzv/3
Gcby2RED9KUXEDN3k3jbjQGZJJWWgCt0rUqS2OSDlmgTlXh1JeyZ9+HlPv3H7nK2U75Kgg7DT7fF
c2/5761bPPIre3V5Jy4m2eAXlzEIVuIpM6Cmp9egyDeFloh9NCu4f5TtmxQxi0eHJTO+5EQhI9JA
KHj1yVoK4fr2/WeoiyeFD6ZeEJ5jqM/3dI1EcGUbIW107lB8lldgucYPD0SZcNAuBhmLqYZeg6HG
HK0Rx0+a6WePZWiB5mjK7RpaKiVJ0akMZe/W6Uqbdf5WTgo6TQ7QC41xV0Nz4/Y+u+73kEVDAWkW
p1rcluhP78bGwBFueadGGxtg1wZqi5YvWP83QwsHW6mxXoEoDafYht7Vdtdu1oSd/j+b6p+xLFws
N0CzJAlxZBowNsQ4tYKtEcEMPztQGj6Y0Pymt8d0/ZAiV4LiG7Tx0D9yvsi6ELSyH/ODGwloUYT6
QtVUJO1+WjRsaIBT+3dxY7fRWsvCIq77z+k5Mbtw9RMoMZQsxFwO/JMRMJK+BrJPuGDtlF49IP9j
5yL1ERqqzlcy7EjGp5466T3XOeMRcMJ5B4fvXfBRm0UnkakR8c+IrqGCr4QByGHyCACQjELj1yL1
IhZKEAMnAy8R8cDscFZf/EKDw55ASC9Gnc0NR87frqzpfOovHOCJ0YUDTNu+QQMUjEKr+UHn0CUY
AqPFduhlUJR9ALI98UXW0i2P8xrmeBWxlZhr2R71n+WFe0fySgP+YVlCF6BJ1YuTANevZLkjNc+t
lFiNX38IpS3zndVq47bsS6RWzRDUdTmkcBLhqQNYSgzZNgmghvShGV6b+rssWLkelumwi4+b98zJ
nd9XUJQDzx38mqrYip+ZjXHvt440mH7l9ZiSR2HcFhC8v70s80m6WJWZCw5OGZHa8lGaZyzzp342
6wd0CpxGomkWeBVnfE6DYuk69y/zfv8Z6InFxT6QxlCsphYWlSdu8+zfC7thJ96XprGNVkKO647r
xNTyNsyiNCwHmKozS7CffVM1FefOguirk965a0wM173WibnFvZeXUR6j7XlwOcEcJwpFT9XlfrnM
LB5yupbOWTYrX8zj4iIMdSOJALcf3CJXttPUboISHbYiUVwV5BahV8sC/uhFQjozRwYggBgiijkT
rqNK+t/EqzP+EaRZBpS3F0uqQkGMFYGIT2kdsfMU8bmQVrbN5T5VgaSDKI+O1zCAbAvXzOpikAIm
jO4bWiMseMS1wOLSJ8IAKvXIgeI3qLeen79prKVoLGBAC/JnrqI1SOiQz4hkqywZlKPfxaJbiUWv
jmnWOoMPBjhsiZPxwcTYTKjjuNJbj/6tmEK24L6d2ztun/G/+LLzQ44hnRharI/IN5DMG2EIp1uk
zRdSjNJmfJFMgUQ7zRqsaFvbP5UFCbQSQATTuO+/ntY0sq6PFsg8FPpwmfytBJ04OAAC1EGpMMGi
SgNaUXnPmWtND5cXOAYKZcgZC4yft+RtMPyyztVUHd1Mpz4UP/TSEmKzXiUcvjqWEzuLs5dAGm+q
ZGV042deJXnlcBmpXiv+oRXZSiy0rP7jnJ+PaXExcEIaFQ2vje5gJ0S3GhvcPg7Ecnc6He/IBIop
Y/5FKwvsKDRxCvi3XU52FZ3ZbfzVCPwyeDn/nkVkWyYGS4RMx/fgqZTGtq/WUOhbGfV1I6CYRMAA
koVl72g5dKkU9DCiynaDMu84YRWbFbd1xWHPQ/nHyiJ2NtD6V6gcrMjxa6499k4OYWHEQKn00QeW
oWVUGpSVkV0+DIAehNgzKP9wFHAOzv2MHOojtHhgU0vs2PjTx47W3BUGNQBGvn3sr2xSlNdmEuV5
GlHhObc0CpksFXU5uH5Cqmcf1Ix7/1DtjPvbZq4sFSjW1JkWGu96aMWfm2kEfTSSOpncIuYxZ+2h
MNwpKq3bVq7ER0haofdjvmNgZHkBtEXTDP0UT67GDuyxcguMKis2UkvQBjiAMB4E5yn+bcXs5XLN
zAIgoMAmFNSLcriGgFFLcoxO9zhyyLeNzVvMmvAI4qyf1pZCOoL2Yy2pdbl051bnPz/xlUD+TH2h
wGotK1Rk+xw9NQNVpOcgjmkTbVYGOQcm5/fDubnFTpFnWIjSwNyU2H7oyRX4Z6rnrt/5j0nqtBpn
yZLFzSzLIeQMu6//m/nlDgoSFfqJTTa5zR/92KPjiKEKbEMzqHICG4QSEQLwterByrouyVWbEtgP
lueTm0cFlfm3Un0d33jkgvr+9/bwrluCvCsQ1+gd0Rf+Uq7bFLcFh23SPsXckfc/wupX8n/YGgPO
lYQelnHWJEd/ATbrX1Hfk12jG10bFWM4uXGrmWUcWUkZEVy4HBKJdWeXjBZ+CuixOwrcQ/HRNfUK
p7Fwef/OXwBZKlGZe5SXHfFTimbdsUknN9wyqwlNFm7Qq1ZZ/lP4aOx8+gRe44fwJ3m9PcWXsdts
dsa8oOUffAuLKRYzvuGNAPt3RDeHin4KR5igh0CaJqWlthMfb5u7cm+c25uX/GSixaxtskqHLxp5
j5ue6k9GkT8FiDnSSTFtkS9ZuTSuTywmFOz06AO64G0FRUTGtIKBw9IGYYHlVQc0Hc6/tjLxyXeM
4m2wcjte9UEnJhdOQW+loQ76YnJ5KuxBhLZTthpZy0Qs22KwVzCV/1hZsrFWWpB04QQrrZUfRPo8
kZBOm8PjV0feA6DT8U6nqQPGPlOiK+H31c16YnpxE2vAkjYJDxfQTCWNZNSgpwqkIAegX1f2y+UV
eT5IcbFfDLURFAZLMgg7xcBUs8lUJjvhn1n6BlqlIlRA/e2IfECLQtjipUDHetu0K452jkov3PzJ
gOdr4GTbVnWu14OBTWT475HxlQwr5+Kqpzv5+bP9k5+vT0AxhWE5r2VWPOr+SyodxNJM5LW375VM
DpApaFHH32Axxrvz3FJeKX6dVtg1gw1Kl5dpM5Bi02xSU7MPOZF2AoUjsMFPA3DM66r1a9flqfXF
PPZBW3dcDOvqTrFRPaAZhaSCV200K6IDxQdQn1am7MXgFJX3SLGTlVTWsovm77FBK9kcR+LRqhoL
DwT6MYEFNaa6sWuLO6Dn1ApsxaytYiuOyM2iHbLRCFLOYmpDD5TR1WTHNfcAvjrA6iByg9L0YhJQ
/hrrLuwml700LU0eq+f8XvzUOjO/61/FPdC+kB6DNum+P6zhtNWrC3Bie7HRNCXVc5lvJ7e0SjKi
B7jaVvfD1v8F0+cD0i6yiT4iJ6Cf7wV9UfAKauk3yD6to3N3POokogZ9TMlnQN+d55psQXVEOPQ9
WZ9uQAfLvavuRFuhjfN07Pfq41pMec3vnM7c7C1Ojkk7pZrIMswcWNXdZp+5EONYcTjz/l+edLSL
ol8dfJZ4QC7ix6LO0zGtJ/juIPUUFmagPKr1DcfzKToPJ87LemA+pbzuKFNBsKGxcptVbYzyUCDZ
tz/mmtcBNg4vEHSXAV2yuJwbvhPGMhInNyr/aOEhT1e866XXwSDBuoomCXSt8suYI0WDny+Hiu42
MkUTWevmIA6/PYQr1Xo0/osgaMR2R/ZpGWBEYi2nWh/7rn4sX3iw36FFkKb2QHlb3I6mSsDCl1r9
622zV9wczIL7D/3ugjBztp/vFCUE9V8tVr5rF6E1vWYl2XZf8jNCKojkOgUZt/Ir2v1BOQMqFe5+
WHnZXbmcYV9FZIUDDjezpM/mskDqW5B/uXsjpepOfOHuko/8eyDi1vgwvN5kz+V9AyLYeqNQ6Z6/
W4PtXjoZMBGAil/WeXRdS8uWNXQw+X4hqr4bZCDkgAbCeK9w90iQIaHZiytPzL9pyvNTc25tcWqE
phAMpmg+KtSMcIfokyMzjY7o9JZiR49ge7QTRzUHgrQgeX5UzYDc372ia/FOoNl9vx0s3hTtzuHR
FDBZEKIxb++Hy5MErWekzoDxRscuGjbPt4MRTonGksB3w7wkMgDLa2IrS4wFrpVzC4sNB2LC1G8G
znBlh7OVt9phx8Kqj92rcazu2FPuCPfhWnbySjR9bnRxmfsZQK4gTPfd+rHZT+BlnqycJiSna20V
VzwF0iGgZAMBFuRCl5em3hdhNuh4/0BWHqpVd5klJQ+ykMDT316oawfX4KHfCWNYJ/FvOH/i4n3W
9A3UwDk3AyuRF953W2mfPjGv4Im85bf+JrwbXeUo74ODf8e5a8yZy4GiojgDywGhNUC7AwDx+UYR
MrUbykLiXA4puiD6zouOpNDorKSasnJlsNeMIQhAlg5jRSp7YcznR1FlUxx4Tb3N73G7bLJgInoO
4O60QqWwdAfzuE5NLXZKM1YVwKBJ4Em+v4WqHTD6JWeXNRJ1ATTtYmQJ+GDtibJ8XC6NLgKdYQwK
UPNgfNXzQY/NyFO3CbwttujX7V1zEdT9x5I8u3vUKNGhe75sSEVKOaSWsB8gZuqKtLBTMzarPVK6
KYIW6KtaFWF2djDu10RALw7h0va8yic7Vq1bOW6BBnAN6A+1wbM6OX2/CbxoOxS/wQROyej79nCv
zivCd3Sdo54D8PW5xZGJvlZzmFehcUTFLAee8G8xC4jmP45bLfq3IfPfEcJpouINH4pr5dweS3ox
nRJsnilKn9KBmWWXE6EOkFbbSscwexKjY+DPaOaSHeL0IdUKWoOxfSbRAv6o+BGniNyegou4YvFN
SxKZVBgqyHNgDoyQIMF48HetlxzHHl4icZkLQMRdu52FbslqA+K1swTuCZTrECDNOdXz6QibPm/D
pAA1HNopvfhP8eq/F4fW0WgA6ZVJsuuQcK50HG1uu6bBsqQEw+0FyyfGF2sv9GU76gWMl1ACyKxh
3xyyT5UymniRq4QUwfm47yz+6Y6774DkWgP+L0Nw2JdFdALMNAMG4uNFCM5kuMcWUs5ekDtZe6jD
h8G/F4U12NaamcWBlvJ+FMoWZurfbjfRFW+4DAf+DgLUt4Dnz2Dtv6+kkyPLK0KUI0CC49W7dz+q
tkGbrCT0/qZfTkOi2YakgMkUJQSwdy3hWSF0TvDO7kIPVJROYeu7ycx2tadsPM5Sv2uPAdG4M8zJ
Kx7AAXvwkaXZbFBuQJEq9QzU9P/9gTn7nsUNkOY68CrgcfXq6qXTP1AHJAwUeeAse9fL41ib2DwV
ZIOr79pNWtKBazU7Ksjt3P6OK4fn7DMWd4JuRBoXiZiWFLS7BlrbDelB5sCqv5MSJ1ZWrF3Ub7EK
CgosUOuZVaLw7D8/q1UWApXHhsgLGUSiEiq8NjkZRwIOX6gHTBmahgtLPgwWEg6/4543w5IwQDfo
5vawL4ow//kQpHdBwYn0y9+452TL9Vo6SqHaR54xPIkKyaW7PoB8bjSQcJMckPz0lLUnwF801mIL
KgihwAQ+98Ej53M+eGEAgmwwxgjEY65mlwNA/Hal7WLZjh6GfCMZtlwCew4Rke/Azkiou3gPMX1l
DS6S6/PQTz9jPo0nQ+egxdYH6hR5UvDZCzUt0C/q14fs3gfZ2bBvi2exMAvohAGWzSmvtyf+yl0J
5OfcQw3WcNTYFv5yqEJwUQRa7CXqqw66Wh/ksYJPkg8GxbUI+nx5scqicxHXoS8BrgWQXBEZ2gu4
EJSNyiJJy8HLCEOCBJy1tCYqFa3uXqXTG/7zx9f9+2iCQZhO5LUiiQktGeRPCvQxTIhWfv4qEk10
omgo3rTEMHs8jKjJI7jfB2aBRBmIqKDJc3uulslWPJV1PNVR90RiSgVJ9vlCTYWRtC1aYL2ueI64
gEDfWQlXDsKF651tIMKfEflgcVoiCNMw7AKfdYPXagXpQd6YALZ6exjCEqaozQNBbo83ABmVMI7F
orcN16dGGI7eSD+8fWdu6FtlTn9AJ7FB1lOkXwN5jchHhhl8ky1ysHMTjPzo66WH5wN4UQnZfjxv
/0BFxXydBWieHh4kYu7cjr7/ZmTX2zJRyT1SQ3jApnQzN9XcCQ5+W5m/Hf38ba0Esn8p7emvepAB
yZLwr9+dreD/pZX9pJOB6iTZpuQOSTblgBS940rOa2++5+TopsRq6e05uTgGixlZhHB6xaMTdQww
I85UPyucyf8ZcmxNHhwlWyNfyQdI8wSfeZ5zc8u6JNexvpU1mNt7Hx5PzYS8MLL1vj+2zqNneodt
ZeEv19rtPh33p3LeNubt8f7VHb71BYu3VRYNcdYL+AL1ozErV6Xbj4P9Y9v3lmnB55MnqyOOShxi
baw7l75sXIuQe7Ijzqep07Utec0jnGzIpWKpOspyoE34moSU1ptGV6lZV9Z3yfXehWoUGz0MNBC3
QL8CLrnf9of7o7YWUJg5Nv12suq9fEijByBEeTN/g5z57Tm/jMkXq75w9LWugyO8xEew4p5Hcy56
ncUZQEcQo0NHOfzm/D0DfwNAogF6f1A6TnJgg9eCu7XJXoSoeef7QS7jM+yXHIfaezswwtN9Qjyw
udBngsNHsQfebPuxwf3vOtb9znGfXiVK98cHnMDvteW/vIlBqQ4qd5QbkFgGblw896x+1xljEYGY
MRPRH7Ot62PNcrP8iPJXsKqzOjYz3gUhSD56vU/5Gt32NcD8BEAEI16TIl/Ko87uESKWM586Og9B
brs4Gxqnxb3CTan3xkHVzWy2wT43ubv0MJi5ThSIv0HwwBScaqNvMUGNA0ZbH87SBO+1Wdq/sdcc
87W2/ytzJOJVgTgNnLtoMv6bUj0NE0our4U8rL0oZ2hiBoLew2WUmH7h844h+o0lKkHpCOPQWGCk
a/7IuWhswUmc3SVamprpmId2rouRlRtj5vQ14zxeUwNrivg1tMjlTYlvlcGQP6dXka1a7PRBlCeN
iXHtFey9lSCsnD3Fwxrg+9KJzkawUjORrYqnyvmmKTUjLDsDRtQ5a/sMoP0EUhqdqGtcYSAPmH/W
ubtEfQF7QpXQ+Drvj3NbAxNZKVXc8IyoBpwnKVr0JkiTQF1dbgPhM5C7+M8UDilPIesDSCrHNT/j
CGlZB9AkH3qrY5a7VQ++VDOC+MxHlZfC3Thy0S9LE3XWnu0NPI0lYB/TAuF4bzD/MCHV91LlfQGO
rl4BLUlXdeii7CquCzYSiipOz4nB4AjtlD+HIExTaKyGA6Qn/BSNNgqkFZ1xwl4i/sA4YZsqXfpa
dr0OFmypGgDI7uXmuxxi/aViZShtC1DPthTUjSAoFrV0euHLuq5BDlZmbCxcpahBTkRAaMfHv6Gk
+QEwfroPQSu0mNb9ZDNZydk2ao1stKNE70VAnts2/hpbTkEwJ0lVY8ZKNyGSiEaQ7ahBM40VGRMp
AnVMkcgg3lFDtTTTOoqVO5npLNvWRg5AnFBEYMnzpRZEUKqSTj4dpxjdl0lXS7zVzZphVCoTPXPE
SW2jDT4F7TdcwJrvJsDuQZeyzFKK6i4o21MeLXG6hh8M9he1eWW6P+BQK02k7uWeA595BkqNLVDO
w2OZJhVw+kwp3DBVm87sCqF+GDI+eJ3irPmq5EzkKQOprifGidGgiwmUSaUmGqUT8zzjSDrKTW8K
Y6eYCkvA6RQUdQwC/UJPQD/Y9tXPALIvwVQ0VqUm9KFKXFDSGMf2GEmJj7cfr2yLJhN/SgiOcE4u
5xzqzzkHDhOmD5Oda/NyD1KrKURPsyYE9RnXBA5EILJnX+OBRxIjJQA1UxxWnNkArD8hY5v0Mm2M
nM+sGdLhpfXMzN1XSXHI8zB9UpqUpSQArjyys6rwGzKNafXA/EiI9xOkCDGmImycqC98gTKOF8eN
VhrNvh/4cVaAF4KfRGURt5UY2Ca3UdWItc2APInJyHjlO2aVBuGQnqWGJXJSKpFqAOy5ksCXQcNO
8YdNC7nkllRlzQumISfhH5bp7R9D6gBIirm6ATZbGQCnYbnevHC10IEzUJ2wXkHQtBA1V8UK9Af6
1GVWWoAg11TlzkCmWk6qY5KIGg+VFgMc+FxWR5JZGWoAga8OGUJwZgkjHccOHCFxyIe/CmCSoCyp
RsUp4lAQqMRpDCZ5NELpEVbDZgIQD2Yb6eiUlyahHXc91J45TwM2VvdqDrg1S8gjhgyGMskiRSWm
+xz6yngefF596DGNDy3fGE6ao5eZggx8+O5AjAjdtAgpcirwE2pxEWukl0mO4mPGgU48UNTQJ+Jg
IJfVdgHGz3xsMaINrfrKZ72GFYXs4Q+wETneSBUIHYM4wtFvcPslRGqAJUL3flNDf8kHqxdYSwoj
JVqdMmCGhj55EdqkSShy1dXXkA/DVuCyMQJ5iRLucy00SqvQu8CgM1Zt08cQaCA94DgBZJ99nlZx
CLfV6oX2xpVSXm2EuE075GFjfzInPwstvqzmG54pnDfGApIPoFQtj0WhZK3b6WKK2UoiblbTEbPv
tOlLUMa0LT40mtRUp42SCRE4PSIR8rSMB51TA0W4Z3R2lCiI+AAPgGhTwVsNiHblW6n8HoQUfWhg
0KqaoRnRr4SjBvjiaCIFoX5VWoO4b6oZREtCPkqe8ygbPou+TEKgc2MN6iThvKipEaEmqcUFSK16
kI7MmwwOwRCbasf5QKGQJFfhsBoxVXJr0iZe2sTAaX61EHDSAPzyecWShDKIXDTA1iBAGn3UbvAe
7EnPS4kArYARC9H1Rq9aghCPCiSHjB7vZHlqCsqDUPFNFRomgxa9ZR0xqpE3rHwIRDAPRrX+0MY5
Ysw4CdptrobxS5iVGudobZ69GrnEVVvdqJkz8UNbOKBpYwLBmnCJnbLM0L0wNKL4AQovgWhydQYm
axRi+v3QBvGcHwKUi1Spmnr1VDLVmQaueTKKhLtDSjhJn3ow/YAcjG+ZgE5BeRYhkgLA7OD131CQ
7kciCVPzVbea0VhIEUSfA9pSn0YW1xIRO115ADtqU1I916rnqUlRFZGKQVEoUMUS8EtaxneOjqBx
slKjRUY5CoY228qyX4N3Rw+K3OGiVO1IHJTsuUpQeN8IasupTq2M/mEQcNNQNekwaE7OtK+hzsvk
MCll19AsBcbgiVcqVCtkyS8Lb6gL3StUyBzBE2ksNCWWignt9bJpTbFXgnEP6bgQ8sG8AEmgepTy
3MqDxkAx3cfXUwH7s6AqOpgwjXGcgs1wgMQyIg3Ia0G3Vpn2WVhCjUCuZB0U5WITFFQQkUWmoVTV
72iE1h5Z1IfveLP1MS5oAZTAihENlVv3ftlukowbHhI0acZ2GfGIgVLFYKjqTCNn8XwLeQxwbvWg
QQ91EWc80ZWtGDQFpJPEmDdeABWZOKIH0KExlbxqO6JzzfQRKDwmwcdEg5+N6+VPqSs4ieZA/0MJ
schEO8yRxyW+wPvDVikrKJGgPBhF/0XRmTTZiQNB+BcRwb5c4W3d7XZvdnu5EB4vrJJACIH49fP1
ZebgGM97D1GqyszKpENfXfMGDF8MJ7Eu+ObZFi8iypJKx/vGDU32YruCUzQJPzOVnXyL8diHOvtE
PU8QOflZK9nW43BXdbFM73mT+niqL7uHRHpsTH+NzRTLs9/o5t+eDPt0Fn2SPSEo+kBOomwbTuPm
jaZc0m3mBe1Qi51qwFB98jYVrgQ9Z55PMHPE/+W6NjN6h9Cjpdm1bs09z8J/8tLe1Q9LsIr2RqKE
11z3urDp1QbKfMm6XPaVrafFv8ypGOaHpuu8B69upj+yT8ZXl1hCekw7IitIm2ntzkVjNrzAZhUv
d8URx+KT8tyHO0IjcYXABgDoU0WhDS7YrduXMTa2eVPRMOunfFra5ktiTPhVGJXjcQ13tjykJnSW
29xh9sSW3ex379LsPmhuXEMz0XlQbsw+u42kG7rUypnDIOww0/pNYRb+77DjJLGNicPthgq2a0oa
9yK41GYe6fXoQVHyiMi2TMkqtZd1CDrSbbD+PKtszidWj82W3JoQR9TXQxZhe8qnWTKrDfh6vNV7
HTQn39VYtfuZ2k6NX4/xp8xmR386lnVqrkerFQpQTBCLOwYahuBgH6z85TVF1rzVvEOi9DxkYadt
zTefDmugf6JbyLPNvalB2fCz5FOpk8326JvhdPwM6zSYLvXBP7bWNOJFdYyYZYGc93sUeHtbRSzU
vC5ec/xOjJ+3Z/LcxIuAObxXNmdWsd04vDV10mP7uQr/NdpzSOCPS5e2cgzzPwAK7U+ILudeRT3k
zUWKZqZ9WHXSXvxWHlPVrkGLPf6kmr7qpJ3bUtExPJLEtf+OR5vn5dYtc0E+V1cjtks1z1BziUUl
KXwxfxo24k9LosB8EWrV/8So6q9zZoPlPFMaxyrqkpzM4px9Pdgm3XTnWmRRW9pDQPM6afEY05G/
VF2fNZ971EY0Lv4cPnOHpGM55E7+UI42p1wKy1Dhuo33aB8OrPNFw69c5lvXFswfo3V/A5P1L8FQ
Hyz7GfG7oKp9pCJaCiNZiNiZ0GoU30KZpDQBXipXVgsi91h0S8vs4keHOIc9t8Fk2uJl3TPxPu1B
fR1kCKPjFcl1OPz8W4Mb9yfrSftCxFtdV2NcExYWWR38LFof5KZd557HYfIYT9EkHm6kq2U8ULWm
7TVr/Nmc23nd5X24+pM9dwkhbeXuHziQwPPH8WmJjd4+8xPRf3e5BlYfcWGDbZon775JGIzPyT7M
73W4AoK3OW1+eYyEEJReu7NPt5gw389mH4rsPGjVMt7NeE/RjNRxd0pW5asTw8whad0PiCIAdba4
xqyd2srrs2L+67aM3zxamhafzL4T/dX2xWIoW1w/j4xfSl91n4i7pNHdcIs8G4en0NfT8pKhzRS8
mNxZ4zVuPNuf2PfG6SUbo7GS/orhi42BUvzmo9MIo5Eezd9JfKwIiM/yUgU5sZrcnen3VcrkW2R6
Bo4p3sjs9fJ+Rh9j7PbZW3Uhyi0dhgQOAKkden+768opogdL1UzHOaFSE/SsIdwJ0kkk8PtGUESZ
htH60CRsXItE8K2KeFOfwrUTBZ1VkN/P3bqjlEwR2pZH7k1HOfjFDtnYZd+bsMO1a5FuRXi7O1z9
k1gWT3uk4qkc5yaFmFqTIS3jRQyERY4fjp0wI+533WSjj/tsMfan1qRWse0xyRc1DN4fP18zMLbC
CiwQjR5lhTcd5sWW86RoVTu8yhIdvyzjZvJzvOhsKWev2ZtSizB79Noi6SoXQ5SULG3Dj8ymoxPd
kLH/01A3+EDENn6Y+TPC7mwyPrFjxtguokH8teE2fA6GtpHnfNK8kn0q864a6ZqaauyGKMMHPkvY
oeglnymJrXv2/bbXFz+k0FBR5uwLJ699s1ubg9X5beOdgmLE23mUoX7ad9Xo83iwkYwtFT8Af4fa
nkUT+/25mYeOEcrmJOsc4TBWfjrJrUq3VX5eU8iFJugxRaVxOxrG2N1iE243nwxPdhG+mWjsX7HV
T8GZOtphXw1k+YmPoBDi6fyZeCfeBkLr4oAfS4TT8LcXOiA4O2kog63NC3cu0qP97dbleDXdFrtT
VANx8J/0/QO/rMbjNkjVZ5EwtPKrZ96bC8f4V6Ai5Z993afsWQZDlJ5CNAdNGRCW90613sVpaPrB
3OqsdekpZ7L7kY917JPvloon0R17ei68sf3hmFaBhdbEJOU80Q7h5DvmTyzmShwJRkfVDbXXFa9b
skbqGndDi/VimvjreVuTjnw9SvBNwKSirNdqDMowzpsfQRxbec8woQJawhXcsss9xlWElQdhBvU4
q3PmgiY4N1E63Katd9kZe6/29zxa8azAo9tbOA/RfJvFMk9vU9GMXNarv6hqsxIRyTgL0ZBbJXV3
ydvDxKdcDcLemUDo73gm59yMS4I5sxDTUX1coVkZH/7EGEwScFs1Ip6C2zHu83AlC9hEl6Cl3807
fHErhWnMweURBSRMe0HwlDY9lXuX/vKkw0DRXA9eyHtPWhRudsoL209KB3p9SPTKwMiKIPwIAtmC
Xh8A/8bacXvgkxKsH5UyZEt2amMMk1sjoqlMOYJA7Xtf83OF8WRPS7vHeaU75oAT2PA7f91+ZdkG
xKltkvXbkSu1V2bWimHMg6p8Ep6/gMAY4Kiy2NnuuI+SYO/oqIzOTwRpZOx0cRLCKtBxE5BfwV5C
mWU9WQYN4/NMhVpC+ZD2Ye2flL+Nn6NCFFPJcES1O3wZR9UWNXFfRVmD3n1YGpWda3UMeKwIOaPP
JHgkoPR10XkL+uF4k5uil5QfSy2li2pvrpYxhUMAYYe4zxlP/vqH8n4cc2KCS0p3bbg0hzgiKJnt
9lKmqymeprYpasD+IXuadLMVwIR7IOkuB74GKUo4kijdhPltjBLxswjm4z30QsfGh/X2f6E4dmaZ
aA0wK49xq85rV78Ws8eJ38KB+y+LGq7xFUXBN6/PLfNFMgB/FUBWM2+ydJcpp0SXBQY4VL2DPcsL
8/SEOGyMl/RxxeALL3Q3ZgSEhB01diXyPT+PvUdCSOuydam2fvfzqq/x/6jaPTU/okVik9f2jY5L
xmvQnnZbj1/5tkZ/pItS4BuZhG92dgvGZAu9EXanMS+zyloVYS2vBu7QIhK/7ZAWsko/OnzAQS0o
4EsTfcgx1CorYwK2AcZipI5tHcNTLZznMXfZjA2fcFBP9eby45z7+9ScCBeJoqdgr3dTDZSDv+M0
FH5pY189Ki0joMFOLd/CIBmxi/UP85jns+pOToHTlF2Lq+tjMQxpe0szuwSX0G1ReOk9Cx/cDkLy
kgV1ZC9wPRteJMmH99sQar85eTaI+pultj8XST96p7BLAZiAkrKumo9EdU+J8/ruYYt62ZRLEOCg
ojfSjYiuyru4cvNqfketCaZTMvkiPxchgtBqCkSX460Zh//lLLrybI5hthi06zg8H1Gz6MrqcPuW
28x+FsTVcgtgrb9WYTPrn97qFXSvy5rg4i1HAj1l2xPrtAVT+n1LPiDIHSXknSo8td1Nym/nanJB
pM6eXJNbAZrjToK1gKCUjQhu2coAci6KUXRX6YTIS6ifglraePnn2XgEIM0tXZUq7U5pOJEvGLEf
6riwPQc+szZ6fJ3FMAIZbyrNrr3B1bPqaazy0rp818D9KmJBh9UnMkr6OK+rQDQ+4LKAWb0UswYZ
npnLWuIe8SvEXdobTog5BZiebuOHJZ4zfWuaj9FiHnZesZorArE7gCZ6uUxoUwXzns2nVYb7z55T
psgoHwea3invAD6LdjptNuzvvTUVHmIZLwKE4UfEtH3gBqTNiqcHUmCAcnbA0s8Yq5NrXjC13TSZ
8QsRlbu/gX0L9cm0q89HSFYEBZhIYM9zqO533ubUwMb574A6gzsFmGHSMEmWPmllZkXQJeuWhtg+
ujaQIpP/C7oCE3ZP2cW/hlPG1do7pP4nTDx8eaMREaoKOKO/LY+LrsDFbXbNHLjw9zXS9S86MtdW
bb93pHtO8xQuN7UHRLlnsy+8+z6Q83Y5LP8qYZLg4PJonUPcfcCmPvxucmAht7rshLo/15dELunb
MAfD/daMKWvGUzwnpFOyI/ve2H2YXrzRNoFfboffhWXeF2S/7AMC6nnfnYOyWmtCd0FVKvCVKCn9
UdnjpIcaS9sMiPi763Y6JKX67ZVY7vp70h7J77nuD/l9kLSZzwtXSPIl5NJ2d0c9BO0zn3InG8xf
Eq42fOrCBz+pw/rnpvTBA5Pz9CmYNmErWYyNqni/LOZmUTYT14NTyA/N4hSHIZb5l3nLWReofSto
Tvy9lm9uGjbKmhC47NIauSbfqtEogXlCvqTYWdZ+HqunLd4XddeERgUYXal0lm+j8wKexWTT7mno
+947JbS5PGmtutdxVB0qLKYl+2eUvckByCELGPMReYj0k44kUUF1e/jiUtetV1TcexvuIqtNmvXe
9F4WUrBl6508utXtHnuQ4CvouHmcMwa460AXQVyZtn3y6I5N/9eMuXYshMvYfI5GH5eEqHUCBJtp
kdG7UDksPX+TuBODtfPNpPs+ntYl2+29ha2iTH/4S9C5BeujWLSb3heXjh3Ig0pZ3wWBZ/NzmeLb
uK++uBmr0CeXSb6b+oqwdwjOc1/n+PhhltCSUHPwuFbr+T/oddO+7PPBx+kjFwl8UBAdH5+JBPZq
m3wsVoTa+HirSLMHALtlOdOZJhihyzVdyjjQqLu8EMijGoxNp1fNjDSeu5w6eiKbp54vWGQ39ZX9
kOhrnNGl8LPlnXfqzOh+tiSa0kOuU13b84GGjHjZzY79nSmWWD7sQb6mp7YnLe+UDkZ037aDknjX
17Q3NRifC9qg5Jowyd/IT31UdUeQ3pkmNmlZqCj/wZZv8F14y+T+dKbJ6t8gdXv2wvUaMYQ4+aFM
1IImqQ0IlIqVyuCuupEuVoLU0Nq33m2JYwXQpVuFv2kNtAUrgFjR7YBjOi6OG5VK+9VRkCryT1t1
iAcvacV2aadMPhFmPiOL846ILk0vB46CrQ7HqpsnebwO9CHvXk+DV7k0Hb9AokPl4NiqnHdfdIXN
v01jiBPSfNBLHBhjjXfu4PFUU+6L6dQsvsquqdhU8lRsQYeXyDQs/wVdlKLIdds4lBNBXuktx9f4
KduWPi3dYoJz2pM1XIedDM9TTct3jpQ4Hnbl67Rs6gJ5ZEyy45+wHfzs0ap59cGiAMJoUtM9rSg4
S4sHvNX6NVHhDs+hhM+CZT/Q7DaDiIGk91yAcJq8ZRQJ2aqwUhx34Zz3X9oPk+vz6KXIP1dL3Ma8
Kvdq6a67OyQNwAuSuzEtp0kxEbW1H77zY+bPTBj742C29KcteFililt7zbqjzsssFcuPIylMVIpk
pOVq5zRqOAXZjEh/6gwA6abTlwAcU4AXpBlbH/Oc7yUggCPVYEu9LwOQu1ei4qwp95LwAYwXG8bn
YnLkVcBixJpPo9hGybijeYvm0J0zqvWXzU3ylwa+e+6toQ/zfK2qmLDKu24EezpPjkmvCgbDZ+ri
Uc/kB1r/nxRBZMp4moPvY+upX004eGs52V28xjRY8Wll6N7PS6j1y4b7CHle5OV9W0dJqzblMjkf
rZtJbfxoMOEv0uG9TQ+GcpG2UD1p2Nbvw0hWQCc/gHrD4H3eET109LJzv53a3XbbyQ5jWvA+xPqt
gIMGozKdQ0kIkCKrpZ2K765FWXk30vx/PlgifGs6C4dXBzPpTPVm3dPoaSDowLX2V1NntPttNyLc
CEDO7hfZD+llC2R/Vy8b/sAsSB14VABl8hwZ5DmjXlzcoIASGppepM8ODOCdyyH6jc4HZiiHDYdj
q4/4i9dzuzMxrdN7xA+JF7zgTi89LQhlSGQX/krXJf+8jPMEgxHM81B5ubEUsSjU76bw65cgxn8h
N0fxxeX14EPtWMyog04D9I/rCGK3d4F+Ya0t6c9UR7oS0TTJtzXc2u46Z9i+t3HiE8cDD/Vp3yQB
XN7gCNHdCwM7o+Le6iqlA7zbi1gozC4L86fJ4EBKwE/xNW0CCRAGaPiKFYTczkj/l6IalPOxtQva
JaqSkSaaGcLWPOnWRfcZlm99Oe+d/d36kj1KLmWA2iDZ5u1GD2ljQHqo7IpteQFpNsV7f5mW2n+e
69nPym0H56pytfN819jfzFVPxPWQws5O0L6FAi7ZjvvXwdb9v20qZlk10mSwSL1Jv0hPqgiLtki9
w/aTSV1szMCVXMZcXfnW4eemjbujXLauuPYRHQMcRM3is+i6Vz0f4XI3D4ZDFZN1pBgScX3jJXfq
Ns09cdFEtAxv7bwcgojNYpfnZMUkqvIjl/8++ojFs1XU2ysCgeFZ8DGf1ibZOBHLB6vBUGy+K8+o
TwADzR9n24XRka7tl5mj41EMIRBO7tJ7EXzsrlhTJG9R2yZsbMgx/Sf3IyzOtl9T+bZHUG2cQTfd
rYZjpf04/MZs8QGZ2wyNmW2kepjXdlwA3MKFfsgP79rR1dl5iRKHEi0d2l/FuJsXkun4qoZp2V3A
J/e62rdo/+XFUsqLW/X0HZUEXU/eJF16oq308A4HD7jfQoel5rY1ePxLvyM/ZxBumy49Le9b1kbH
/APJ6UqCjU7UIq6Rh4a2Epk3X7y90fPDuhQwzWnkPk5ZP9vjlm5hG9/gK8IWutwX4m6dLElje7qT
5NEa7whv/ViIbz2vWgxSq5PoP7BYE3xlqTbSP+gtG9QVGy4+8N9Rewm9XgUVhTv4AQAv06vZl84/
j2oz/IB6Tz3GKP7XgPkZ4rJ1DXBuQAJtkmcfXQDtYFdP831y0MmeQhjhH6mEGj/V1Cj/LMchRjIB
vY+UnOmjuzGX1VuV71tdXI7D4MwUD8BT16IPxpn9MjcDUmSb+psXEFAgb715zxjKck57yg9pES4O
FS+E+T3muRCIww/WmYp184L7md5eXyKxAoKXop/lV9lA0vzO+ePsYep8r6v0RMromcS2fIWOaER0
OgiP87rSQX1kJ33wF36ipsXFw1QvPUFg4OfUkzp7Tlwa/1tn59dnkwdTUDauy37mxF2ARfirDxsM
E39Jk97bbn3LnghyaAZSxEw+FshuiS25mtooIAOyTL3lnGw7RXb3gCcvrCeny5ljByoAVx2jozuc
ZKHeeryo0nniOVJD1z0tiQIbTUFPUELEqGvu6VtjDMI6VWPY2sUoiGquXFGNSdzJKtKho3Od8+TN
D4qD8KnJMUomyzzA24ts3hj2ihYoLfKH8YIMhi15FyM5gvXMJFTdmgdfhzD44DlGPHbudrfVWaly
mwbU7SIx1dgWDD8rHX1eehkQ6VbA8VbA8fl/vMc7opFpNTCSu1maEy4lufsaDpobPxeb8c5Ip6b+
Xnd+z8E8Wmgxi4wiPduUqbWioGYrW1KNi074pnf8QK4X6jSIMNqfmm0JYHg1/Nxx9sKlP87rJFz7
vOsmxdVogYF6TiKEfy311Gbr8waatp1koo72Xk1WDE869Vv/auMx3O4KvQHXi6X3vWckVXt769Kx
yBg3d/mYL6oxNOFeYfuvAHiDZdCZtHqNtOt8B+MTT92XoE6G4i5XGaTLOnpJwi8MzPytaadgvspA
gNEXh799iRjP0rLFZf/DfLddxtPuis1di1pl4He9x/a58qb9D1ox4DAChDN7QeZHBh5oZaQuw3Dk
y6V2kK0qdtt/NvLW9RJ4tVQnqXK3V96hCd7YYoVAz/G5IFiY7p5Fa9fmZjFw5X6SW70/ILwzRErk
MLNVm1jgCB8ICuRSbLKo1o/wxYr+Y2MPSYTsyQlzgMjmRk/TayNakHou2u04B0PC3sTcFR/CIn9L
3XWYc/ODKad5yfYGPiTMuiWsFnQMM8gH9ltnM0j7qOH5j4vw5qbBRIHG4ntvM8OGXjfl9YWHjBBO
jrC/5KZNjTlN26QKVBXhUQB9yHr+VPTkLpfEQ239udsVh0mYaEdUpme1fx+RKpIcp8PFvh98S/Wy
1CjzzmsiovbVrrDn35vcG2JEaDUG3kmgRnrufRT2SbM28DgT0GS+BeFhJ/yW0pm3zXL5VvXcYR7b
BAtWtlODN2lR1gTDdW9CwNBUdcx6ATAw5C6gVnvUj06qGLooy4a2hMdI5R1ayT2+lwsy2zOAdbdf
prVgF9ROxR5c6FDz9AyII1kx4JHXd65r9JMHiaVujnWW/m0tALPe/Xxqw3vJ1dP+WWWWm4fAsbZc
9pmf7De3DemnQGWmvTb1Lo5Kti7ApTRFiPJY7yM72qgq8apajwN0rvXyg3kbUqH76vlZtJDYkKni
sym8fP0RT1HP6YqbLbw/6HMwfK1jrSvNlxWnw2w9dCSCkRVfqDHg1hrqLP+Eu1JWXNcdfvE2jqYY
wEpTurnKLLw/V5jgZS0jEcbBBRvL3p3nKKkLTpnJEGQkS9zey3zjVG6IrPbrrPxU/g1m/+jQa0UI
3cxUFAJObFG79zWPB5Gc+9Wr+ysqjX04eYkNpieq8vg8iYBrUAXZtD2PfL3iJvU+1u+SuEb76uPv
zkfnuqofh62mvd2FbX4HHnvZn4IhozKnYNTeA+whMQUjeC8mDVMb9H+2PQ0JfVhUpM/NrmLYU3D4
+q7vAAZQbBw7jBSFex/Px76NAfljeWK+eFA65oO2ge+j38zRJAJS1+3dSh7mb5CITXolopvInaR2
dVpaOLzxboUJgE0uhA4vniy87ZL4CRbsLuzz5j71lAmvCSnLXzJZd8fNc33YXq2F/y4XHde/h7RB
nrOydT7CknBtqxIsBmAXyQvDBvPxyppV5k3rCWYcNb5nTcr1UXBZI07T4YeUZMnMzVOrpx94zREy
5IeIh//kyDxWunAOkvNW2DA9xXZNgImCcEqxTdtl/5CqzD4Uc88I6IyHLZOJj3gnCrEn7cUnnr27
eG5AMBIlKo6rcElQ/HJLcq36k2Ms0DW99DzAwl4V2uO9FDQ9uvRtbryTkBLT67UOEeB1gD7QGAi0
2LApoD7PvZzT/segjP9TxrOdwRw0Ojx0F4Uu9ZZlP2CIY5KrchW8MR/hceTmPqb09cvcfYY0Edt1
l1A9d72MPt5l4++8+73YU2irdOea1nE6V/OgNfmUh+8bBjc2wO+9xgs5BEcCuB0mQ3+UU/wxX+k1
jBy6FRnkd5IFAHfzDtVDyYqGhsyLk+ijg1iYRVm/ToqTrJFNMAaOOXZE69EQPzktyz+hSLJr0r5P
zwJu5eVQKWhNsUqfNeA6O96pHGwazcyhL1EBGXqd62X/unktC/6FkssrgP70VORzVzMCLe6tw9Bj
u3az1MdlZLg/UBPO0V/JaUpKYB46my6IXAxleqSQi+kWoC4qcvMv8RYX35p0DfjyeH4MoEOuw7cj
S7xfkCimQ3U3pa+Lg2mr1qLXoqqlQVGmG98+4pFhcV+hQwlugSsKvAqNc0Rm7qb95ndF+IPpbPps
BRrvct0Kf6gsauPgpqHd/nhh3E8Ix1OhK5907eYE77qwU5j18yMmxw2LVW2PyMdBHHzNEAKqW+bQ
CP2ngbtXpIEZxxb9uOjugSniGedLYf1y3VWOqqzhzJ/RjG2GDjDkwA169kEXlnT/m9nxIFiQZFfv
YhqLqmInWv64oiTzP1nenuEki2SjheVZwDwlEc2rXrrwigFogTRA5iI8ywhs7bQi2eWeiSPX3Wpf
aQX8MBh5larD+4/Xlc3qLDU9kE7e+ndHlHvcm1k0Wuwa8uTB9wt0inoiiIS7gEsLhcHeNpd07fOw
siFNBy/YIqez8UPkiHsKgcuI9aEfTMN1ZzVNoVuCVdgCR3JHzQGvrWPgoTfy99sievu5RSkugeLo
IDDD6nHC0EDL25nWuL95RRFMj1DoxZcC/n88Z/HqoZNfRJpUqzce0V2PHHW/hzngbfAOZNVn0W30
Als0S3SsPbBQlXbNTHDglO1f85T5qALlJJt2S0c4/GEpdHfWqYiDyj+sD8sn1vlV98RplkmWyx9b
mkxIap2t01u45nxmvS+fIzPkfxPVe29IcrJnW2u0BtOC2u+eDwP+tffhOFZTulnU5nOOlxNjgPtt
sjmR33c9+VOZSRcu5ZD2TfIMWRG1GOkJT4TQLE0chHcjHB3HDnI5QIWP1vis/SU5vrY58G0JAtVh
SW0iXE6HeFrHy5IeyeeAp1NUKtHd/OlDS/MLSFyMlTjmbqkiqZrXutd09IKTdQ9RwtmPEmbKi+yW
5a0lpIfUFweZeDWm8UA7F7/+Tr0/8gst6FGfRD0BzemFN7zKDjn4jzKL3C06lgatrTOSVrszwMt8
88H7nmWHZvIcOpZm7BbF9U8DE3T7CJFIEGpwhN018cWCxl8P+5vnxcZVNgfy+ClNpJlXphkDPnxs
vQD3fSoxUMbgXkTtJBqvVJM/kU3slVyiINT7vaDEfYGHyX/rBHXj3Zgv688ZDUV7mpOYtytEX7zd
Op0JVqSzxdkXRUwR0VKtW9pvWby124XfVlIGTeS922XO0nPfUIereTTJfr+pptYZ2o44+rSxzWER
Y+mIFccuyYoSFOGwl2yoi/Riu0F9wDJD8TObgvw/uYb7hApYRl88oZfv8eyRbkkIk+vPMq1XV63d
kb8s09Bz31Jp9GVM+8Bjgb3BYwoBxwQ9K/Mhqj8jyOyWk7E5VmW0Hcn8BpuS4rGnaESrbEuxlPen
CUTbOOH/XGPbPvdLGxGfFTmgxnFkXPscFgex0lPT7ahhNm/GXVyaPDx9bHrMIBi7fg83Gc4V+pD6
y0Yw1oQAtusargQK2ZnJWDyIzORcanEDCk1fxQIGcPL4TfqT+UP/POyPatBgNtlm1/zs6VC1dx1P
4a9JpmH4Gfusg4BJUXlOdt1AKyKtuUKLiezh05I0rTmn7dIMv3iALdJsJtT1tLMCj/stt7E4pVE8
/Jq4Hp/8zd9/osEdkio/EvRLc2CTpToWP/217tGcXAyVs2MwTGfvazB8bMlBPXNLS1UX7r+IHYan
YUJr9p/W/e7dLaii/RN6vW5+6PEVPN6OBiqz6tIeVAGWFzz4zBKNGO9Ak+vlD21Q7F9Mnu7h/bDv
cnryAq2pa/uxRaWNNviRROsoQOkQ1EP0YFyy1CcEgmuKP46x8Wsy7TG2Hj1F4HZwL/xP2nk0t7Es
WfgXdURXta0tPEDC0IvcdEiU1N77/vXzQbORQA4R783mxnWhQnW5zJPnnKT5ht+HcPEK2QXraqr7
eBWYdZlsrNpPnV3HE61twYgpgNIVljq8LcxGLHgdA33lS4v6uE8yBubh+s19WCuydd0yy+c+KOxx
VtguFV8BZ+rBVk0oFjyGCaapElk71IqAcmiTuiWX+2QXh2KkxTrhVGV2KyjYgl/tjdDi6cIxQLCb
DC4NiuFdti4rLTdv2Y6Ovxwa8vi5LwDCZyVKC3PNPTi18xT9rLZRuoDF18AK4/PGBa3T9V57w8Sh
fEiqpmrvVJ0Y5jLvde+HXcM4CRMr8RZ95gU//cH0jJnfGGG4H5xRA5BBkhXcSiyRf4BsqB9d7pAC
x4NuufcJ2b4O1QRGW7yOKZdBMaZS2D546J+gYgRpTfhpWQNncXI8fVWHzRhsewv6L/eUHvQLvTLK
cZX0tevd6ronebl6VxYn2qME9Fuv6jN/L7Kd2n0zNXIFNmkyvvR5E4u1EBWEd9crlLjt7Inqz5BN
o7H3TAgwK+HIiUBDCNk5xTJDZFG2MHwSCG6gYNlQBGsrHK0CQkMuCvAA03Jwd4ymkZE0SMZZqkxt
LwSwrM/pFRYyZArRxWNKyTFbpQAC07ysPcndoNL4Z8h+g09J7dQh/RFNu0y1LNZ4585NmCI96o3v
TmzUiIGU0aNeo8d7jX9FHUzgz8Rifd9VPwrqYL/UaGaICCXGhvfaMGZ+MCs0NwHGKMbqMY4aXRGE
a1LLbxo9jrmiEr94qRC9UTzq9Px1KobusdLH1rhXg08rqLxos2+ySltz3qVNr88s2sTa3+gsUMAc
DWHzzmQwpGzAqS+BEiOCKTnvB2t0V4aLEQZaHWfKV8NYDzfSrEh/oKlNwbEHqRKkzCEITYsLcf5u
FhPAcePmDY3VUW8Y6bLu3el5DJR7ShErVcTLMnL2OnBlSrNnr/FvOxlE7hIWVxjvTb3K/LvByCaj
InxSYQqTgfBqhECZD+7dCMW5e6IwLl5rnQrREg8PLVkGDVwXrunA4aEFX+hnftbiG5IJK3jEbS7u
Np2AZU2ZZxjSo+HJs94GzV1PAkivjKWXaLwaXhJE7xTWdeA9SAOtOtkVZnEPiYth5JydyPsCvdp9
beoofYwdajwoadIUWJb8VazqWNnsJi9o5BwibHNL6Zfstc7N9AD/+SytHmrZz6QYrdfK0af0RP2T
6GnAaNlfOKJO38CtDF4xapFwf1orRzkhAN47O6IrsjWFNpqJ7Exw1kPRu7fwESi1Ja1Tw44iCUvm
fhzGine5oPbvWfzX38C/vr+1QZHyVWhDVSLqgGjPLdaIcoHwU6R7j76XYhkS8UKCcZMOUmSiG2l/
9IkYw23vRFO71vWseouoXmO9OhljR94vunDmREH5a7AG+y3Qy4JrIhPRPOrc+JR7vftNIAV5c7So
gojoo3ZeCMetrUXW5shDK5HHb1XfauImtAQ6CajsYbeUvqq3cd9Y9CuGK2fdGk0ftt+iymq9GUfY
oacHxdRq4dghDOfW1GD/FsrAkT/KEoNaeDm4L4TVNBC1ESXg8uT56NJg/MOHVN44sEJO6w1nzcYY
zPj0xFtd3FjlHPl3oxOkW/TfLOpU9K9tbQAP0vV+8DeuWZhoRtVZeUcxiYB+rlFCCtA/jqlEH+dW
d1bVGXvQiqYFY02a92xwHfQ2FkgocBMymukX8dLwPFBsa1d+URCOrnwH/mw2I5fqF9IOElzeyO9I
vs14aOdu6NF+oi7zTC68oEJmkZlB+pArOyigjqR2NW+6qMS2X3RaDl/Dy+7QbbLZlOz0HYG65y50
rQwe6HBgajeTTEW1iIbWGw+1HaTEvlWhzIUC5PcJwWzuKg4F5I6qEs0LrbRqe946VPw8rGo6KnTu
8OKFbdC/TMMEGF1JO2yhdp23ae/H5i/gGtYhQn/pbXQ6nBJ7c6xZpWEy5JziocVKmh1dRUyYWQun
NDW8NvozwOFN51Cp9A2UurWiqgmhPtRvxlAhbZdpaD6WflnSv9GVEHFs36/B03xNa2lI1LaPFH4z
ODkJGgTw/9DzFo6s+hvaw0TAonzJI9l5fLQbD0kRSFSezq287dslrbP1btbWZ5W0pemUdEPknuaM
sqa8ARtp37pYdP1s6KJxn5L0hTyAnjess+5M2aQKrd8NOh/l0DVULLaU1boCk8A6e4c8X5CmW1Z2
4ANGAygd3FbKIKFRrYSKc+oMnSkQGEFrRCORT9Wp1toiWfhJTsavKX7E0jIr97thtMgNgEJhoaem
bAnFfcxn6dw5ofnmOKQl7IQztbPXUtJH3c105LuQBOfAmurFdpT9I9OjnH8G1X5pEl2/JY0Np3lO
1enZ9wiZ52Y/5UgHWi++qxGxiZkLaxGUF3BuBp0cfIVHCc5vAcz8zu1b+iuY9EgGWZLBWA2hN4iZ
ZSQj591XWIETLbXOPpz05uSH2ngKpMj0BSXqtFzbqRp+pyWKlFlkNdQPXVLUJ+oYxRMSJJ4p10hi
ayNqWPg3FZXL9zT2UC1MsdFZy8AO4ntsVTtS/tJoD1ZBmf5MB+AZHuoyfTCHKpFLXNJgTvrTEO08
+rShyMt0fF3swnJI/oXhZRlXcFioPXewBvnLs6QLl0BoYfFmwkfCAQeVTx19D2FEQlhkR6Q7YWpl
v6gsSyEc8em3cKfr5OEns8zcasfd1f3GdcAsb0m02mBdplb2MtAFzYLfFeX1Y1SYubYKs8Q9hOCT
vK2hzsIyEUh1nQ40gpWAARWhiEwKeqSpjXkj0ESWyJ2SweyXaQaS+Tylln/qBwp7t0Cd+n2su0l1
EykbVLsxCiM89E5tVTdeZpyJ2a0SwTIZiN4RIsXTOzJi6kfkOQQ2pIEUnikU+69uTezE/+FZvw0H
XJfVDXLaIjIMpd0G0uGmmnpXzbNEekfMpcJ22Q2qvus1uihvLarF4ptXecaj2UT198kUfQlPqS2C
mZkUpKwQFlTjQKBIYy2YtbGiD6HjePa4rfREn25Qw+TuHfrq8cHIYggRQ1Qiuz8HZs2uLpxgYBkT
ZH6oPaimDUnkaouoqEoIlGFveEuppzwWEKm8DaWC7qmRmfEC9BLRN6htIozVa9t1537gV2+T6xqQ
vDt91GeIPsLv1aSaV0UkxwEcTOQoA+TTn5IIiTJiDY4zhx49dC+9FreU8lpuxRWVH8O8rcVAXoym
qLlNEL8ikVM+1xFJfLxQYz6YM99NoUx3ABE5b8JEibA1TB3VBO6Y9srUifPvVN8rdXJQDcHyc3r/
XgM17I6D3SvMGQxSmwzUXYNwi6DTw5ZKyyDVpIhUm7le5pWxMY0AJlpMTuEsRgp7al6afv2YxVaH
fq5FJkTl1/GWnWno5ras84KSTeBUr0Wl1fW6SxO0rEHbJgtRhbbN7e1lJex8+gkSbumvRTfp1KOz
IgdwjYx0I8B7zzK2Kl2CTFg152eY0nkXSfK41pTBpk+4LHbo4T347WGs9d+IdlJslyh2hYcYAk3z
izQuw0Qj8TAHmoGRJg7vejAeClQEz71sIM9mDbHEzJCyLx9GU5nw+SY4pfxc10qeiUnbcIu3V/cz
DhAozSAsldwPhWO8Wpk2HmJ9ZBPmYV7Eq65si6chGtIHJ0wmIIm+HN9aHuufHTQV+yyUak9ZEGrF
Ao/uUcLu12H1Ou5gPVjeCIfQqlzjJQmK81UwOl46R3SXJawHoR48QLiVs7BscNJpTGhhC8XvdGYj
d9GzhdcEjKsq9J8bL4jDBwM+F/V/7tXkoZRD8BSn7jDCVWzaE+hwVbAVJ8Q0ra+73YaCEEC85Tep
tdIFct1ZAQD5yxmJMxe1MUWHZvRQ6KI4q2G8II17TPCg8+DoSqxbaDU6IrIZw+StmQoXwWWvQVfl
afyuc7yrBSTS7M0Bf8d9Ci1it0DMgY9B1uvOnBJ1/4JD3GiiRYyiI379iuZ7rq7p64YQcw83IniB
jQSj3iqmCHtVrDtekHh11QqLYr9ce7CefIjidVx+n3jHicH02Hggz3SDeWpkcPv1sK7u4J4M4Q7e
ks+/tvsh29qYy+S3U5K2m3KqKnYJJaWQvWvaEKEpDLzg3M8SOHXTHeIpN98qCel05tD7GBPdqgfq
1hSCHghFNqwpoOH60SRJf0fpkTbr1KvEb3w7Srkc6P1EVyBq9HTN7PzzarQyhGGPqdnUUuHTJwux
SFFQ4C0LmRtzJy5G7NOZgHZwqil/BiCj9ON7ffbCpZsdBmICfQ5O6xIt1WF7bnMfhO/cAK2YIQob
1O2IawUFYxmpHXixYW2gwqbxvYkrQMc0c9DAqm1cwkQV93vHhJ3FlVfgIhqWhFSzME64cLrEqu2n
Dl+24DuyFT9YZ3YX3UKfMhT4Is5GbFq4GQWA5bABXCnLTR202CpYESTKuS0jemqNpu7I+VQ4PdoA
K1M/zwyrfUcVQV9PtdtbBOzlWN2cseTvIYYVMRQFx3iKLanAzoc+cI+56OvynmoVGrPUPVsbaGEs
qkNiZE28bJ3M+tZE/ojpMNHZ0aPyRCwP8elbIUZELZ3MJormWjhmtDgeSZFVF3dUAHI/yUCOztwN
UHg2AkehROKodxXxvlOO4pDVk3/EuSe6bYWNDnvGBVfFDymyPXWwnT4TRGlNhPJ7rpu6JvQDJiyk
Eas8Ki3PhdrbWvWPKaUfX7UAvYUuO0td0+mHFf1eO629g44vSnFyxxZ91VoEMkzR9KAHTP17NeKw
UN64BsxgMkXyLcNf2ijqLQeBCurwcEs3P1ejb7MlEo04tQrK73ZhTzoZIKynRRx2BcL0zHa8VejR
Pidb5JWU2JJGLtE3DlCdnv0uar+EmUnVuu/3Wq5M9QBHfXKXMu97Ii89xEbByBvHm7WGGH8ZeLfk
u8kj4KDEYBbZYx96abELuAmtRUv3iTeFeZN+qqnnn9XaXPLuT61Le/8knVFRuXFlrHCoHMKk3cZa
6kzrzOjp/3z2EwF46f3U/z6NdpVux6IPjE0D5unvVY/55w7XP+5MWU9Buuj1yBkeGs40jYgzx7bR
ZuCI8Fy2Mppuaje2vD0KI/RWkgQVFRc1UcgQgtPfyBmEPGRZs4zTZRG3IiFZgnxU2j3gCdKdIaaA
u9Ow2BxmOh4wnJ4JjwJ8jBLIOX6jRv5YSundjMy7PwN9Jf0w+zSDEqeEOGHiG8OsbwcxISVWlAng
XURPVlfZ3yUiGt6Lolf3opgyGhpLIM+RAiNioSSNiGx4dzISceVZs9jxxpPpWWZ3pEDFG8aJNJ9q
w6UFp88ZP3Ra12F4wHKrnWZV6n0ISv9HzAeYlgHEcB2gAWRn2VZ2/Z4GPeFjb4YAoU5KFckzev7M
0Jt6lHOmnF6Lyde8jYwLrdpQxBueu8zpV5lty3rd1N7QHbKhwnrFhVXw0CmAPsgTKIE3g1egOsX9
p2evODHupx078DDlvLA3gQMBCPIktwOGQZG3pNxdbaZ0aspl3pT5/Tj+ee8MMTyVBqW4RSUDapkI
aDJ7HjCuMw96JQaQcitGa1K25rDx8jh4wXQkJGtoU3WLnBXHk95M8mViCsuZwbeAqxpakNFnALht
vuF6L7izzA73nykI7gC7RDUjbQeuq3UysDNwJYxljRLzgUI+BWqjTLTjGAQAt5WfIl33OtX+7nu7
IT3lABXLCFYFqTp4cQ5IiC7t4CMR9TB+yEW7HcBQbtypgTo90KOdBqp4+Mib1ihcyNZ+DYNCp0Bb
cqDSIVoGRlEzNd9rplvpAIYiTq+8bt7XYNO4i4iJhKTGfviUVMYQrt3aDc4yrbLUb2WHuoACggZu
V1RDNyz0lIxrTv6rw6AYIxhZTl4jKPE7jBaoy0Uzv5ZGvpCx3/+CQE/u50E7xSQzcFpzndeOj5CE
93qdYy06LXEHs+6DEs+EBc4d3Z3euxS6W88jcYKlxz5LYL09NV5pUjJWdb1wTBBnCHR6dYcBTAie
hXChunUwGnse837wDjldZ19cfawWsZRt9zoaFL5B00cVEfdSted8U61FLoshKCzHqlMzijt6Nscm
FIMXEQFFLmGewHQ1sBiAdkFqJlBsVtZLcU57Fp6FTzC/2C7SrTIn76nSHVTPlG+tB6fQxwXS8u5Y
dlWymqC7+rDp7eYnIn4YPOhDQOHx6SPZmAB/9SVZvH7Ebkad9cpUS2cgkDGKdSTcYqmhcsK6AzYy
TEKYE4hLi4lyu0yr5CVO+8S7cZNEG2B6J/oijWzsApRw+XtVWLic9VY/7UuS9vccsQFSda2P7oOp
siRSOsQxM3jIrUG1EobxKhLU+dlnqr7JdeFJOp+oKrsvTB8cJdOz+ncmuuJHDjTML6gylyQdxGD8
0Vlp5SxdVQ7HFGirn4WZZ6hftq5RSDKo0K99ESvaN42iecBEwi5QjrspWVFTZCl8gdLYDWZFJaXO
rMDf5nbtTgtFIapYuq2kr44L9/5GnI2GlmMedEcu1i5eUm6Ciya4DrT1uXObcSjSduxv0AMgm+hx
IBHbMkQhpkiqYQPqdf3Ddhw13KIbUfYJ/FqZqGMRdjiDwlCq0xKOHFrDQIs2dtoiBQtNJ/iObiCC
F1yrvjkG/mDXe6Mdzuy0ToR7Ew1FcIzbNDX3eucNlE0QtITxCjaDy8btY4SBAg3wewgG/F2hvDjB
HoLzTUDROdgEKRSP/L3M9w4CB21L1tJJ1MFNnixLalE5jhAIaQAlQphqM49YSpsreozFqyohceJk
hdQG52FlaHJhJ57r7bjlcPK0DO1MJcJcDzeaburbE7R8jMzZ+IWLpYk/wftr5lZotsbRr6kZBDP0
xGHPoxag0Kjmgss6vQcDmlBo0nrMWvWN8vONsmLkiZTcWmM14c1p3ow9pbczEizZvDy/C1LTKZiH
iWh+9m1pnFITX+tkrlpQnv1Io0GsqDJb97gy/bEpb6DapOY3gaEEpWBL0/o7IKqgeoYzGSCoduAS
mIsI0gucGEmREGwQX5XsOXQ6+z3hooEDYlCjcKbOpOrT25g/QmxzkkVfQUaHE075dZUWceNtk97u
nDVePVW9Vj0BCw8iTA4116MqLmA82wpHzaGK2l2epWiSg64y9sPg674CpQ6E8WPKzOpWZqD73xxo
XeLUQEDE5msaG/c+KprSu1VIJUEvCk3DJ31imHWJ7Fb7Jsy6y+nny5/2kDjg/RtVVpT00cBISHiI
xGMzXUjPL+8arcnktgVbcLFgkvIhkqGPFbwuCa7LuIffo50FkRnFCH1HzOtH28HnxG4CVuW+qQRZ
pqoarAZSxw3eSDCHeo1tZnvqpFPWy7C32w6ycqP5W5TFvj4vunxE04UUQWg3LuA9pl2eCrw7Ly7k
e1Rofrkt3LJw4acrshAEvvYbV0qDv1BDyQ43J9/tYsAGx3ApodUQY8pv+cQDWKCiS4N4FwSR3ry5
OvE22AA6+GUejqVxsHCnCzZ5BB8BYzTco2YWQB4NgpPIj18waun9M1PX0u/zsi7yIz2AaTFRGWZd
n2pVQnqbWDJ9i1rIJ2aXmmWUj2Zb2BSq2xrQo+txfFukdWCmJ2DzYdgZNuQfrTNs9ACOmXuI2drO
JFIcrH6P6fT003Q7K4Sc20Q/rpjgfjS4llgYwiWxdMnzKy/MVeMuFS78p2YPe7gNH2SSLlOYeAwI
xUmfTZr/6E/Jqs3F1t008zkrdcV9WXzmTupKSEY6zUHoEnLxE0o7c4pB8RPoajdid+0vMRJZwA7Z
p1saVsz91dXuAmcD20v/UNolW2dLbwPJ4oUhqsa0usTx232flOOyq+iAUkHEoirc014QNQHUCsWt
Fg9lu9Js5zVDuLbVu0AefYQK3hUr4g/tI4RUcErpd+/oWKheOplbLW46QZ63e8ofy27cROkv5X/D
puvKYn+0Gj6Pg9k7HxvvH/fiS0+9aCUKpXbv3g3NYz4fh62zt7RlM3fEY5jtq4Xhr1PsGOY53RyP
6bXOLJ+s9D/jX/gKA4AEEo8FFKjfyaiLho6m1hJR3/jT2vcrCOYbKieBWAXqygcWn84cEFPRHVsy
98uZOyGt+PSmpf9KMZ/aw4RrBsmOr69xIFA8lFaBruA3aSew87I4E4+b7Wj8lr22KvL4ypb/+B0A
4HT9vNznTtN/OsH/5R1cNcg8O5zL9lR3jn65ooS2j8r7r1f700EEzRvY344tLjcVNVpjSJAx7IWZ
3sHouzHa+8h8+C8GIVWlDEBkJi9bj8eZbzS26XV7zGyflS1+oV2/cwPjikn25Vw4FoQgiAIdBa5o
uRfn1dZUrbtWgZdS+FKJe+k8ueWVIS53CEMIHYoJbsIWMaO46Lkmik7RWVxGR9ioRbOsEJXamyrZ
wLH4+pNdHvbLgS62IiG01bhEZceouGvi+9j7LdWPqj1+PconX+yf6VwctZCeBVNSiehYVz9k+NNV
x+lak65rX+zC8NkK4oRaJV8sMed1ezR4vMYlNHC7unJvXJvLxeoX2uAFQ2hERyd88qyDZ/408yt9
Hq4tyvkn/HUisWIbTNXxuXrvZPkHFkWP7sf6Pzwtl0t/0d4l6AykVjqj4CQ4TwRmGe430777/638
edn+mkqIWsCEBhodDQQosfYLE0Hkl1e21/mT//2A/u9MCCwNoUtOzsVM4AcUWqHb0fHsRTajcLbT
G+S4X8/k00VxKcZbPIo2XLd/Z0IiB6uZhijHoDi6OMpGWI6K8GfVF1cG+vA8nKcjLS4YwwFIMYyL
0+J0mdCDMU6OYXMLuhHWt26LnTMswql4HS1QO+pcuGSuJnn0nG8xBt9G6s4HKjMBDEyFGdjXU780
U7/8QRdna2gmc9Q8flAwyWWCCVpoSUq9/qLSCoR1NFN5+XrAz77131/g4ozRAsOza0ChY6fW8nuG
v2TqUte8+qXPa3a5cf4e5+KgTU4JaFr6yTHGxTSFuYzeDnYQpm9qjameQoAZDysHBcTX8/uzIy8H
dg2HV88QkL0vd2zrxkJHHZIcVaYdkU/CqzthsYceAPs+7SG+d36QKXa36c6+TTFtAga/1mfks2/s
mu65mwHBnmlffOPICKx2hMF3LBZBuww0eqmg77eya1M9vyAfpmoJW6IzsOjsc/GNR+F6UA+b5Fg2
90C+MzzTEpI08erNnDtzha0WhL5kfuUDX/b0cCSdmwhnbJ0Ay5b2xZUQQ/GqAJjGk8TOQyePrfGG
oEFz1N3b/aPIbwAGIwCb1lm78sdQJqfzWkCAGTEJKzagHiurS6/8qg9v1MWPurgMmzAcB4zfxlOL
/HIcHkPsEBQGYy3ohchXX3+CD5fieTBiawN7HSXpnfHvfVXgAWqlHl/A8e9BfmZV9es/H8Dmzz+3
hsKG6TJTArKEYmQV46mnimcYGHVrr1+P8CfM+WfvMIe/h7iYg9YNlktqPp6Ih2a2exuYP5nzwYyX
PebdlMW3GIF0pbqyTv/HuGRijmMRgKmLswHmiwNi1o2nODt0xSumiAvtLN5TR83FDOnH0GI6ea27
24cDyWT5jA4dAml0Qgj774LVCFpKavrTScNSukkRSHAmYa7szeDKmfxsJFpjC7JNWmTQOOTfkdzS
86reL/WT6WPAjrGUF21xD4codaWD9bWBLr+jyobY9BP91OIxcMDtVwOuxD+Xg5tsm1G5i683zKfj
ORJ8/k8y41680SPgAhnxoJ9kHc+S5kERP+GRX6bbr8f58CBK+4wRmFICjzpSXiyV5cNNgveiI4N3
jo0Vr5vy0S8rjJVMyjPy1OX6w9cjyo93B0M6xDagEiQdlxdaisK9NvtRPzk57qqJqf2oPdt9SidK
PSmuXzeWaeS7mrLdzqwn8RO0r9yYoKALHGPrQxpR0poEKuGZ50fpzdDAdcfDzdrhJzJrm+KtQfeC
QNtqNh32FLOG0sdc67VD6lrRFmfP4BWheXDlpH32IQ20MNhiseOldbETIdPkyFCkfhL9Q/YaxdyD
86lbNNWhuLIVPznT5LY4RYKzcB2Ky0aslGO0vC4Uxwvv8LgQq8K2l+G0M9xhXuCxM6DU6SfcnaZx
+fXafVy68zVCT3OXS9IhsPv3uOV1LGnbMUwnx9ZWeCDgAaKtunQXwF+rjbevB/vTDPHfO/Pf0S4+
KWJ/wcvXTafqHWJ68zr9FA/6Tq2ilbcwt3Lb+fggztT39NZ/bB+LXbX6+gf8aXfz4QdI0m/yVsuy
/zSY+yvkNzUMfCCjTqd+599TTrihWaR2sO7txbQung/hKaW3q9rWm2gPI+vK4B+iDcnsTcOlpbjF
X+T5hvhr8BhzJBjCznTyayycUFjdBLa1MaP0m0ip/eL2jENc8yNHL41ybNEY07f/5hcogFb2tTQA
Cf79BYO0YMPjPnKqa43DVT2D2269YdFH1ha5+htiabj4thvPWuLarwf/bKcR8dB62xJnb9aLe6kN
/SmqqfqfjKx+dHe1M1dZ9pBOv91i/f8a6c8u/Os7B1Tdka/Yf/Z0PjNRzlOP36VTstV6dE5u9vz1
eB9v9jNsRKwO0GnxPF6sa2ZAe1Kxr5+Y4a61vRVW0DhDFPdud2WkTy8K4F9UvzzGPP4XQwE6B5Op
p9xJx9LOEX68R/UjfeEiJG+aV8zKRF+WuXPtfvp0hn8Ne7FvcBg00rhiWM2pV1W3DpsKAUuxTyLv
0fMknPJl4Nd7v6hwil7g9dVq/S5U8bIAna+utR8/R+WXh5jXBoTSsbBosy920iDzLselVT9lfRKu
VTf8pt1QvxlibAK+XtnP9iwZkKUrQSMj63InpTKzYLMyb5P6Wzxh07yBOFn0TxYa5q+H+gNlXs7q
77Eu0K6pGorSTGL91Fstqi86y8wpP29MLXuCVHHopaHNI3O4ncrqjqLWTTqZD2ky3UZ4Ws3xmY6W
dQoZ2sJkf+YoPLsyYSDp0o8+ZtHB1Nz5ocDFUKumRQ6CiMMFhRlP/Axcay2hN85L6S3troeULesr
F7/4GPBTqsX7wlW6BP1UF5NzyiiEfloRlEgLX2OjObRx+6JbUzRPk6yYw5/8gSHyNi/NN2qD+9AN
dkmVS3TExgZe9nTlbf/09xi8AIClNBFWF8EYoScIuNfqp4ZYYtZbMprDrTWvjPLJcXUJECy63xik
e2CV/963RavotxVr4pTP8HXd9eu8X0ZH+MBRucL67usd9PGQ/jvYRTJboeTXDMOXJ7dCP1HI29Q5
TLRYg7mtb74e6vOJ0TjApi5k6FJdXAgGVpBGgaDnhC6kt1fRwnkLDthxIZh/Gv6riVmGklIneFb6
xcQgRE9hCyLNySAfxVMxwD8VogFSnK+n9fFi4QsSwnKTKypelxEf1kLJZI8MNLU1ri2ynNYN3a3W
fm74V6L0T4eydQrnCtsUW56Dz7/eKE2MadGSAJ0q6t+/kYyFcz/ss3c7tN+/ntTHO4xJndMBqH5S
6e7lUmFLbSmfkTIIGVA25km3g06R4qSVJ1dKA+IcwP17iTGYwqtZ2a4gEbm4muPEjGvalkhIEwWW
wLDunCeaS21M57Fx3lJIBGH4jAoSw9VNjM7TCK60Z/94sCmb22QhXNcuJcKLvZIFKAjLnkYh7giV
nRAnpdqe2v/FRiGLc0xCGQF382IULM4EpelengjqdZgxJnxCmc3l/ddL99mJ/nuYi9ferBDk07pZ
nvKES3CnhXe4usIF+3oU8TEu5ZudQxhmxL6/rPEW9VRoHpZ0p8j4NcKN1OLHBkPVLN3EyS8ISzMz
pbs6HO+7rwf+7Az8Pe7FVxwL8HfDGeXJp4BrpuaN029E0ay+HkXIT/bk38NcfEXDLox+SoU8ZTnO
Bq5nLHJ6kS3rCvT/zAqlo0fTbcmCqgNm3uEOA8p0HztxeDtiUXDl15wHuzggtKxXpsnbw7NgX5xG
s8mQ/fe+cxph7oA1kPnisjPzK8dYYkHcLr+e/Pm8XQynHHJzxfPDyl4O51FGsWMTE8AuejNwFQcr
m/vDnSzYsQ3KHr+9Ccr6yhn8OKjSEdxbpmsD75Fm8KP+utuQ0nTI2GLnFJZio2Wz6SExTv0obuPo
3rV3yr4y3icrjGOFqQgFDRJZ2rb+O6DhRQOcyl6dpGiXJQ4gdXhXxluM3LGkq2ZlB+2kfTINMXfQ
/HJ5XPnKn+S1kJRdJJnnm4+49LwF/5qxQkLjRuYY3KXtd0sdkazOzGgtoMTFw7yF3jPgwsgnp8uB
lt7BX5zGvYNqCkOoEvOw1k5pTPlTWeXi6+X/7Ms4LlmJMmgkSs57sfdzlNNQeYR3ipHcQKXSa+LH
HcT0DmJ8QGdVgCHExt/sVXitXfMHtsr5IcAUXJwzbeKpy2bt3WQ0MG99/65v5XNRbYt43rQrAEZc
8PdOOywVBq2VhgmVmtZ5urfCk9A2flhfOXKfPEoQOAjiSc4IWUjC/10d1DeIpETs36GZXBjWsz6B
qlQP+buEu7GHwKvn/hyvnUVfvDr+lef3I4r07+AXD32RWU2Hd4Z/F2fuqhyxOcd0QZlvmL7PC1h/
wrvW9fe82/8983xszPYN3icdx/GL0xDSzAQ5meHfYeGE8DCE1YadpNpgmnKtTvPJST8HFxw7mIWm
c1mnoX/XNDqj49/Ze8wlzXCbDQenV7PEjpd5+aq5Vw7atfEupmZG9FKhVZt/V7TnYhTuMtltS6M+
1PwLrES/PjwfYU0D4glcI8Aa8m2i3H/3DVw+aeODEt1N48HfJOZ29Pdm9LtjAePosTWpsuOLX6xG
2z8kPRDyXAzv0QJvJm0utbXS/oe071qO3Wa6fSJWMYdbkJwcNNJQYd+wFJlz5tP/i/IpewbDGhz7
842qLFtNAI3uRoe1thVAkV3gqBY5ZxbdEpOCPhDN4zBgPTRuzvz6UyXqPQNKReDzR014yp79Nxy4
/lB8F05vN+t4g240x0WrOmN7biItSiRl5TuQx4K9sAtPVfcmgdK7+b6//Teekvr7lE0FuJxWqS7+
vtwCdEQvTAwKF8F727z9ezm6qCLLq8I/SnTIqrdlnQ7jEJ7q7kUuq4OewyQl6nAKvI5jnNNNLI41
6TLuCwJH+GWeOqa0ULqai1ysSUvSJd9nMSBIC7yBxzxbVUPTrjH3yYiybt9qEtqBEG3AHMAaI0V/
rcb8gIcpAOTGfWOCy8TultDONWYfAmbb2s31hCQkV6XpQY0EDR0WJwoGFYPW4/fIWFv9mjsEpr7g
VwHDq91qxrUYyqkNhuYnIQe262bTW9EKzasi6317q9yTCANFDXRVTPHT9Z4ZgZbwnBzw+3qN7LSF
4SVSWZ/eg7kB5NTu699q4JUwujKEfCV480ZsW7TyLcMUd8L6voBbtbsWQF3VeIqPBv73XDrbN/Ud
2gcYZyLeWqBrGdR1LXgDEEmdz++1J8yFJBhqwfzNY7/D9r24x8B0sbLOCh6Q9D50n8bJJd0aMygL
bdcwLtmNx/3Vwr/PTpeuz64G9W+RdCG/r2wDdQXDNDaBpTHWe/tooqRMGnQR8nWYrqkANAoNsTob
qHUL3ZI/iUiQy2KsZ/5W/bMeyukB+Cxp2hDrwfzZNrQ4UzuJK85iiZm1Exc6r1PXChDGmDZOcYKV
jW4eCwlB2In0vV2y1FFgnRBlkYCLASzhFpLck7Fq7OkSY77kFDn51jiIa8ksFuILuL8MS2I4LdZN
oKIxENgDR02EZNH0zXwr2R57H1mro2zHWLRRgXkufj8ujEXSr6QPhN9mupWJYAKu1FQPxgMAW43G
8pjrm1dLZDQRkKGZFVHLtVoWaSgHih9PatnY7ia2xHVhoY9kAe4nhlW5fVxMV+BCFmVWRNEFESEI
G/bTIQ52tNJWrpWu/JVkZ1Zs37dhs/blQhhlX1JFl8ZpcGq/flyxPOT0/15FzNRCKItRImlVSGgF
2LfQxMBOoPed1dsm3uVW8HJ/HfPXTFU1dI8gCYBK2PUJAQ8n4bi04NFDHq2A2GLn2+gh37tmyLAb
TEmUiZI5INL7EiRNF6wirgX8r026cU3WrWJKokyUALBjvpjW1NntuiKBjXjQknflMmM0uM7awovN
o2xUDm6a2BvyyUb1lmxO7lLb1P/71tEWKm2GTFewIKAjrvt1aNVE+DEB6PX4P2oDZZCAB2IIoYQF
lQvgOJCKGIfIFEywSzG0gbVzlFVqQHqfuhFW1MArxhgaQQxo1ieesaBZ4/fPAdGFFTfnGkk1sJ7e
mpyvuEYR32RZnhkrjq5ABOwCjBxq2dTpoFUf5VEMOEOIb4YQMuyS/3BNr2RQBzOGMgjI9F+VBs6Q
RWpCsjW3Znndmf26EkMdS26AAAuDJtOxgLnX5OH8wEnBOPvb8hsa7S42TKW8ggcMhGAMwOBdEIzv
m/UOPKNWCFsdAH4cwySxqbNESrc29Uok5RxA0iUDbgoLk47qabKrnJkCSZ40Fm9tflh2Yc7voRxs
4HWDnAe6xqh9FIANGGatNvm9fp2/5dset0h7Dyyw9jGWdpvtm3bzH1l0t3UH7lEtr39lJYcWyM2P
HaxRhXQEuMR24pN7FMzsSyTxht+6j0xjO5ltyltdiad2FhR9JWYjf8VPZj220D76e5uLBbgZTB/v
PIaRmv7ijUQ0O6JTE/uL1mD8/iLWFQVViAHRh80NCObLt7ktk94E5bsJjGOGhZ/VVbxW0ReKBKIi
K5Sjryuk3+sqEvZJgiFrH2V99aTgCfY6difF21TJSUSHknQGRS7pMPKtcSprvTMPzOnB/PcnTLp9
sV7BL4IIWLMC3JloxpZxSD8wYN29uSvUVU39wO1cM/vgeYbc3xFCep8v5VIOe+wVDpAYkFvZ3BHI
4qUVWLo57roD/OpOfA7MBBDaIK+z3GP9Dkwqq2IV8GbcBApnhop3L0qhN9kQYL9g79Hribe1Am5f
yz8Hj8HjZGXBuLRIduBuA/OY/5geShJZLEM1e7UuxNPug6tiJNxAPbr3d8qxtvblTt7Uu2C1WAiH
Jch538Hq9jNC9dIlQ8fnbpViqDJGPDHcgJ/UmStdJvJDhTM/NbayqvY+fL67msyISMQt+53wm5O7
Oe0LiZTJ4tV28KSgFvbA1gNPsd2Z2lO3nEKadFWZg42HJRI2QK3a9utuOT1k3dVoGgB0/wSzYkyK
Bft9JM6Ewmh1+XsbFMpThFyA4eIR22CslKN+QnX/1GzGBVhgEGyBpj79qD5BRb/MTfBa4EFf4GHB
OImZSP/qEyj71rlBCGw0fEJvxRa4Caxs7z6I69EMV+kexNQmd2YFFHNPmSuZlNHBc61SOfBj4xjy
nEQr6fehjZl5C+0q3ZOxYqxx2sY7Z093GmilpHSSXgr7P9LWR1zeQ8ly07CYgljnSZmUGlzxScxj
YRKuU3aoTM4EJqwJcJTOApf2mrEuxi1SqIdACTAWd5zW1dnTu95FkJFsWiwveXBhL7z/9Ai9Ojnq
RYB3llYm4XRyuCzTM7TfVab2mK4GC73prCiaqShU6Dnxw8icC+X0d62VHEBo9Ht6nQUsok3Ocgis
7aSMUl9PqPEaTEQDR9SuMaYGNjartoBVZYtrd+XCCHAnBSF2bmpQHnCEI9fFPNVZp3BhFChLpXuA
MShVnCoYeX/zQkCZMtvjZKxkC9DXZvUw2QHD4pjJPGnytXduCh26qmAuBPcTzlc/uZviAFNog2nz
4L3UFtqksetHpPmOaHlbGeCVJe0mflZLazTBVd8SbdNY8SE+gMD1P+YAL3VPpSwVaNJ1Q2mhDJn9
XNkVcpwPS+XEE5ZbnI1u0TVsCCrmPRBWU0qOKfsobKJO2Kv78VP7tRhgK7bBEbJiJnLngr1LWZSG
l1zTqRXQT37TgMJTv+iW7RpsurD/6cp7qIm2jA+TWwxxoQEZQ+6bkEmlb8/7n6VSKg/s8AZMBxDf
bICDaSJxDKcXshpaWYukNDpUJTcA1DvslInI3UyPwWkyi6AxOP6nl9DFhtIuFbZeAN48ZKHqjrxq
e3atdvKeOD6RyP/tsYc2S4wsoEUWzWWUVsZSjATTIPx1W8OdvgdsPOwFDm/d4j7oC9++f2SzURtC
RhV4DDIwLVXqzJJO85IUxI57kCf+9Jb4LNXrc2EJy2LHDTbgllb5Plv4+wwPTW6psGLWucOEdQI0
hCYCmI/e4GYADFICPrW9gZuhQ0PR92oCK8tClM56ncw57ktZ1OYWjc7HNbCn9sMSL/a9YfaPNUk3
/x/voOme0RfhUhIVkgAUsK/kEKvSjgCLf2/P2iqEQ9V39U/5nh6KhYwigGsOj/cP87ZtYxrKu9hN
6vEDOwPQ3BYrBDnoKTu0iEmVrWuVP9rGM6VvntRAGmHInD1B9NFNXVGg9aSNvOu6QlQqjQg/x5H2
mG08G6e4xJw0v/0vBsa4kEWdoAAImaAYa2jLaiqGBt/VGg3tjCB2zmNeCqEOr1WUUogASPh75yfT
ibB+qSDAu79xLDHUWSll1U2MMNO+Rci9txugwRN0cTMu+Kz/uVzOFKdcPIjLIRdRsG5FFHbbY3WS
tp6dIVPVLuWXgDEvz1oSFUHWYidqI0i8f2vIoNauLPAlQ9tZJ8RcE+VTA/g4HeV4ET51ivc9ezLL
vekSYV+83D+mufw4Zqz+0W/Kp0bgyswED4sqLQzbHALbR3nBXyF4+x8VgrLEWToCaWlSbsD176ac
1GT3sSiWGZxO4cY4XSyI8p9ZJlTqxCgJLz35tGglvw+H6ZEKMEULyPrWmC2Nr/9tFzXqbSq1rlBX
PoROJVceiZnEHDdA8DNdhj36HQOjlgeoFl5CqloHLQDdM60lQECO5UFEmbA7RCs0M+wk67NGF0Bn
YTb83cFFs4unJ886nVhbOxMAXcmmjrACsGaCwQhxv33NH0Q72o4EmNxma0KwYgK91k4W8ZK1t5Ol
uLdi6kBrrZBysceKxx3KvsDLRfIeNDi75KE/qAgypTPjMGdybJfLpDM9FYDtRCXGMjWyFyxvmy+O
6wc7P1QPzuqLsaczNuVKFmXywxH9z3KIxTU2OGPxYIt2IWlWCuPyzcVBV3Ioq2/0fQA8XqzpFeDh
b7zJoS1gXK+/0ehL3t7EBdA2Qe4HdWW1qskzpyf8NvmoGjr96TbPKohq0egLbKbcHJKidKI4WjIO
bMZHiwK6l2RMK2DaTZ6+4cIHBOj7EaShmq78X2WXaJ9v68NUpWc2V8yv5x9ZlBMAwrcEmOVJlvmb
gvUJoK+nyG5KPaEmaxkc85E1p5DoVZ0apQ30+/HU+ppgKJtGKMV9qFYYgbQ5/k1LflSNCToxJ0jk
0RqLrklpglW73sgmaaJECGVxLy9bvORRxURybf2I7lhbXCDXaPFw4YzDmzMqlzKpxSmRDAaYGDKF
o3tKHpvndM3bknUGYZJZ2ulzfEjO9UGyu9V9wXMHeSmXOkg8RTIOTEPiHiijIGxYVMr3fQFz4Srm
gv7ZTcqNgzHG0+QIEjhgMU54yJrl5lveBTVLZqftoWqXZf7RpNw6V170wipBAczqP5+zL5ffQLl3
AGgKaY0Jgz1vupto+xHZns3vJ/8E8E6Y0c5CGQO0m+g2Yd38uV6aq/VT7qIVG5DKtZK4B2GsHR3a
tbQTMNLckpbEBBjCg6UuJLs0Ye7OjK1nKRXlM2QhFzFEMHmqj/0HgGnJ+XG5fEBhoF8+dYRVhZqr
jlyu9Nf6XhigJIMigVsGTy9TXY7WR0GOf2JrDUwUOEcVnrmc3tPbjnz9r5v8+2kXov0ayNTCgE0G
mRPqtBwZ18fz8mHKgryDPwnJ2xMrbcDQqd9E/YVIuRS1HuXTydx2EBkuACyKbDvrBXEL6AQcUqBt
TBgAGDWSaKRDreQC8EQpk/6ASSLctYvj4hiQ7+/SLm1QNb175g9DbyY3SMcalyIpNynVwEEPPOwm
arVor8g2BdI89aZ8VFe5yaxozZqgiwVS5haEaHXjF1ig7yMjvdifvd+rIb7yn8qGs3Lr/upY4qbf
X5ybKHNakAQQp0QZGfmDnIUMCb/e/N7+UUbVaEOwTrj/TxtlU7YDOzNxXtMNiFel+QMeIobM2auO
KVYDdGsyhgsoC8chxQLcAFXcp68eeAlbK39B220h2aAQvr9/lCSMRqFBWlHEqYyPKUyFsmeiCFBY
IxVTZwFQfEeART2COW51Xwgdqf0lZUKZQUkbg290QrXj41yIcjl1ntF2Ex591NCBUAZCBHMDXE0C
Ao9Vt3oyOyKkrLcFFUfdiKa20uA0z4s1KXW21qL59q0R7VLpYiR6u06BMm2aP/E+++hy21tElck4
RxoA40Y6tb1q03VRWmPh5Wdl5wFGaRPSnE3pGV0ZRmOXi1NHTlOhZsWSLF/f+r8ko+sNBW4MgEsq
desDifNBEx0kTix9gq2qB/a8WvgkHAP0Cev6c+UDTTIGuPEagNblxBHOguL7Haq9uDi/nwAbB2Qh
VUSJl04zaXLcAUy8TJwefF76sgJZNUALbNEegJFuDt9JtBjAIRMtR3ltLKN9eSwLVJrlhQqS953w
PSa2uKrqbRisUuXhvkpSUeFf34YJTF1XgDdjyJRadKHXgjyRTxxDAFM4l+kipoVSiA5zE1SDrJrO
ZCNutgKj6YjjMZfP05A9QynIhWooiZP0A+gY4pTIJZhzdGF5f1m/4Km0IJgMXGnIwngpFZ9JQ5TJ
rVqnjooS1QcY7jLuAaM7wNLhn4GzVhD+u8qBid+BbmkTrUt/wZWLEf7gs++XGOvRQit27TEBsP7G
C8AYtYlexJ38iBFfENK7KJz+eIk9Rpbfne5/Oj039nskl59OHQnYViK4jiZ1dNXq+gQTPGDNJHG3
5xFObblwnRYkW3VHVpL5FwjmZs+0aRxXwsDGDUpNEIEVytNgA13V1MARQM4Rmjdb6wEgeCZwt4Zl
Dep6UnwFy8qZGHfAgVkjOfAJWOxqF8jrRmEcI90X8NdeXHwS5XPQ8ef7bY9PqhfWYMv28L1Yqw/L
FL70M/+RV/DcyQLjTUtMnD3ePwdpznJgou3v7aBUyBdqzS+EMXXCtXqK3l/ln2PwqG3VdbILzHLr
hcva/kGi0NwkT8FCWR8w43pEjwj+/UK0WAlKOnH4uxWwXwZm6THGewOwxXPZUA9FkjkygDCLNei+
ANgPesjktW0F/rkOQNdpSYBIx0tfDNKnZkz4Z+DMJ6+ZZMQew5/M2Q0kqRQJs+54g9Bx4uDjd2Bg
yJym9scFX2UpiOmTz6rmlae25FnD4pPOU6oJPGag+MgS0pkYs8fvL8Ibo9dAe15pmYOJcnmtB4K4
yPlCsDQO3E1SAY7HuIxlhvbRj5xpy4G6jtcyOj5lwLBTCRxxECIhb+rMEWNLVUgZ2riSZbaSHks0
6SyF4VG2in2pbiVhpaF/o0RxhBWQ05HyXx+B+pYMGFdNAo7R9dKlwR9EJW8yh1upwl4EO7FMil0B
MMaBYNfR2LiuZDsFhVKzABxo/qmt71+EOc2DEcU0EnAjUVGkwbpk3xM1Xyky5wNPzMJM/mTnGrMS
wQdDzoxOQc4EJCuD6PfGOeSpKI28j5W66BPBQqvxXPhgpoc2FRG4cEGaAXI6QQHQK0ea0jPH0Vae
I4DOFMq/HW383XZ0ogkAc5hgj24WDarO2JNTnH25qLONs3nirI288wmClK9nRqZwzuZjQhggNbzE
q0Drm2zRhX6XrR/0njJkTkQQmCAE2JYgPUlN5QAK2YZo6SLnCCs0ooqKfy0R5gSw34Agx7j0tVDw
L3BCAyZQp+PzzuKKQSNiI8irHHyBhMvSgWgtaMBiXz93hucux5ZnleDEmYuNy4XDRuih8zfI+q1Q
hC5uPr7BdfmXPvC4r7SXDMlKQb0InIQyA9Y8AqjuDJ5JlHSNTK+0gxspBnhK3TaKrAijuaDG62MP
dOdD04Q7DLZVkcUPkfiS5pL8AqpUzMPzftVhPl4LBPgMLRN2XhfzBjHEzn92c1F5LtOqRa+hxsmO
1KY5a4h4zpdhzhP8mMBixJg03eoXgwi1dI2JLhZ9jaoNPjetBShSRMBwY3LFh/iGz+E2okSyh64A
yZFgqh/da7FQXVMXTIClEZWvGe8euu91UgKAJeB7MKCOMJAGiBdBfFk2vuA5EwePhr6/SETTo6ot
e3CIbTxMpHQgY4t7e5QO9+/77+vt2qhjXlMBNj2aPgHr/Gv5LpS+aDxZj8Av7VivfwY7XaNjoF5z
5E9G/mAjyLHCKFhhZihj6mv4e0LMJ+vndDI3GOKzdjuYQZTOYvJmmqsT/lkN5OkpNZ9yE6Tq6Eza
bDbmE+s9cWujcGEk9MSgRxXfTvs9oEImhWS47lko3sAdR6p6HfkPfs9wPbfX4loMlT3w3UzRGwBM
n5Fms734UAFCBABCmNjdSqByv38Q9BAldOBaGmV9vKyA44kgzeuswczXGkHjzU++2+/3C7BQrL8/
B4P0m94ku/EnemB1UszcjGv5lCES2rrsgFflni11iV7v/eKjMkE8RNbyw8MLv8iJioAKbEcmMP8Z
ccztg+RaNBXk6WKka9EkGrSFcv4jRMcIZKr39/c2kLyWMR32hZ6D0sZLYFbcsx87RVOQoGbcJDo1
89cBKtIEp4NUCdBVriVwYDXrRinjzsnKffhe9pt2cwCg5Req2VvFGhj6cpsrwXoURMYQN3EyUHvG
F6rXSmXDnQGdRfp6PVGvDSARLT5q9aVTGJX52ROCbZrclAYaDPF6ba5YyiM3tJCmYOqgWibas4R2
8PtHNBPjGDwgvmAEcbl5hLXXUoYR9X895bhzZkd2stR3Otn8eOj6ZSV15wwI9kVGnzsgLPDQuhak
onlPq3qXO/desujzTVhJpKr2Rf3vQ2as6EIQtW9SJWeghoUgI+3wdkMLhcyDR1YjAf8ZxyNrA+cs
1qU4ymJVVSNXbmlw5y04JDGZIp7QLUrwvv4UTDu1zY26ZTyU564VQlIA7yBeAsAYtZOlVEjxKGOB
sdHaKsjyFLzb76vFjO4hABSm3CAqnMD1vj6sPK5qsOgmnhOr5UsZlDuw1jbEDxL7vpyZG4U6KshT
sBw8OX7bfy8shK6FXdiOleekVbYBcM7RVaJXIw0+pGIgRdIuBJFnXKuZrJRxJZM6sF7ufV/SM8/Z
L47A2gfYAH70yMCvyXJN4GzNzco9xHjTPjGi3d9JJcrxX4mmzJVQKmpVdxD9+sqbz6r93Jnge1wp
xFos1oaNT/hAutwjyDeU4H/bypaKAS6zXiJLWK22uWX9MDKzM9p79UWTIlwcgMZJRqjUhecEgbFS
R3CNK/yu6AUrKWuzqkTG5s+Kg5GZXlUglVIpvQqFXHfFxPOcCKTKoh00CjC5VlG9zbOEcTHnnCvq
y4IsYVQZ6c9f53+xNLGNqrqXdc9pNoVuVh42VCKpTjBeeqwfUktxzcolNUa2iYdZUJfI7hnwte9d
UZLsza0Y30O3sk++6up7KO8Btl7Aa3Oi52BSXHjdh2iNWIA27ydE15DpMjwjVc66EUa5XjDsKlEL
WnunGpfFY7vjhe27gkSSsh/+LfDUX7IANooZLtQQkHW81iGur/mkiGLf2SZkPxJBsIevr+1zjNzU
V7eSWPCUc1EbCgn/yKNy6qHrKy2PPnWnC9dtvQXkYbT124UGxmWeBO4K+YFgBJZ9bMW+ZEnytg2O
Av+aGGux3qKTiSc5t9FSGwzZVp/uIldjxD2/D0j6nl9+IZW1Gfx4dPk29B3MTIPjcIGiB5BiCcLL
L29jHoQ/4jThXNvf5+Nx8bjj0OFtPp2s1/129SR/BMfASs2Va39pVkc6smL1x81fjX92kO7gTSUt
H2U/8h1R2YYiqV8qEMBijlw1Q20DbOpsMwDkWCzXohWfBnVfnCuB9O/1I5eag3bKfUYyfibhhLtx
8UGUXUBuJAi6CkeqgO7AfRM4wVaMleTmVlcbjpItMqDGSsg98SUwuzdVboFf1/gu9T2Y6knssqpi
M69DfBBgCkAYgqwE4PavdRogPn0BIEvf4U19I9vVcnwRHwKTf+2sxHJdDGLyjBs75wovJVJuaUhF
I6n9zHe0cqUW5lBhajwd/iA177NymPPbjUKEBEKLCayQukENMrytMmC7C3khAX4hseSn8uBj3tGw
u0NMUkvzjxWPYsByBG00iTEHd77v+efNoaJOPHAgv0NIeL3DzcQ8Dg5QHHm9HNUS/T/SJvTeO88s
ROR303Cd6NFSdDWwxVemwipJzgW+qFIDyBCQbRJcEWW1lFYFRXUK+cNSIcUPCOpDAuZowTSjBcPv
000zvxYSm41cD8gGAA5IqXc7ghi3SAffwaztwquewRieuL7V8icx2IbqxHdtBuDzFN+KnHicxWum
oj0zNnwuprv8CEqlx9yYgOpG32m0p0Y3DX0lYFqhJ3pmDafIPw1DZQlZAGC3xbAW8cRXS5HhA38b
N2jDiP5OUFbAfAPOjfqGKB+FeKzxDSiFLpLYEmryhuHSQ3pwHCdZRBbGFsgPTN7pvyx+yiQDPxl0
nvQMeV8peu3xKiyemdgaIKY4DLosW9t+V8yv7ENhpI5nfRSCnL/lUSceVJpc9ArkNRs0s5bn9CGy
6522yvaq5b+XK+kwbrjlAawPYM3a+KT5wCyZyTryaTvp7UYDAdBp8F5VAI57fcdKr2zEJK4CcLg+
gfc6OGmlDXI30dtoxiGJdt4Xt5FYTFqzUe6lVMr7Bb4C3MAWUn3JXLz+2fufzbIyK7KY/OArXubp
ejA1dPaogf2gEpUMAYppB+cAXi9SEudpeNk2DM2bs6465tvBBwHFu8EWNEBsbCSa6ztBvvTrc9ls
U/FNwzBonxHWrk+Wmt71yaggt6cJIJ6gYmpQT+ZjLPFI73V2QLzNsA+IDobag0g08MT9F98JwzLx
xWKeA0iw14dslGhAlSIucLLGsxX509OIJNp5D2wTY9GoD3xmBhhwz35qYBTuktACgbepymZSLmOD
9fiehFFrx+6CGU/WUT+8AXJDGawoAk8MHaNeqvFK4E+duwwVRoA184zA0DgyMRAwAY1SGtZLoSSB
Lzt02nrDSWYtWZE9+A/6+HXfbEx/h1oN2lU0GUqDSADx7fXWinKj67XCxU7U5Ba6jYEyS+RmHexL
aRWIHkGXM+PhPbN/EoqKMkbJAACBp9m1xEBoVT/qjRh26lhvhgVz3GhGOa8EUBa4rMLBTRsIyA7j
NrXE73yL3g/Ee+grNs7dB7e4v4XzC0KmG5EUWkFoUM8iRQhQy5AnD6StXhTtkI6bMH2/L2WmnILE
tCqpsO3AUbhh6RKSpBSrIkwcDIZmJaktjYTnetfuAMa6w5t6JI8tye2HFKgyaWrXzwLS5E+r+18x
Pd9pdbn8COri+2hw8toGHwHGeFvGNFXmfdyXMLObqBGie5BHbCrBwlyrRyc2mtBVBRq1ejjucR0A
EbUrTh5DC2cWAqchI1YBDCsIW6bPuHg6l6kb50OGhZRt8qzxtb4QyjK3769lLgK7kkItBkhMsi+D
89yJjWPbbqSdG8Qm2HliYT9kr9K4rHowMLJisdviHyo/F2ujfGJTgkp5zP0EkX2kPSnjTzWewuKQ
emehwntoHXaMWGDGiCDClWFEAHGJ5hIqw1pmgdGmUZQ4nUKaOiJh9Dj0b2W96EU0Dvon1nv8Rkdg
ECEIoMRIGuPlQh1eq4ngFVSz1AmGEAi5cY6y8RI0SYEZRyJDUW4MMSWLOkJZL5NeCKPUESrNCkHM
5/OLBC3gAUiOGv7zvsLcaCWEIYie0pKAocLirrUyS7Wh0gL0B4EryfDaj7asvu5LuH32TSKmxgfM
CSDXT5cq8wl3RxBa9CmiscJHTah9fRUAFacsvAdxu+VYyngTk2PuAdcLLRagowObLHVWUg6iFpA4
5Ch/w2Bh7JsDJJlHvlVMfY+A+0AwfH+Ft09/SiJ1YqjDq33ESbmzzfvtB/ghli26gb/DRUtAdmae
GvK1MqNPK2Pd9pnTm5J+cGpAFeTREUidXuAGUegFhYPXjfXH2AJKyF0QT7Te66URWswm8ptrh4Wi
mQII8XCkCh4b1/K8IFN1t+8KR15mKHbb/gJcHGNE8u+ekdS8iS0pSZPLvbCWYWIgzahBUhN8xar1
1PDkaRgYN421nGl7L4QoISem7SQkIfJgpvJKNYijuxbjocQSQ7swlYvE0hUKp7CnxuMQiWjDjnwi
vCnnIFjcV8bb7o9p54AVjyKDDoP169UvFoU4UQH5rVpA/dU/+p9F8seoDs0aGKhPHYlblgrexD4Q
J6Pez2PoWQaDAbU4tfarOkffpYO+V41sg/ciW1Sy9aKmBKOFasKccbpNtEwSJ9pmUUQgCcNyfWq8
K+cVcK1LB9W1gYx47YGzB4Q6Rw1ZKwwZyGeMGGaW5ppt/FRzj/H3yIoobxMt1DdQmtMGYGKrwCDm
YJqimYDDrTwhtW8Co2Oz6RWGnk57eBUDUdKoPc41rXULoy+dcgEM9y0LlnTOQl/tKGUx+crXpUyt
SqcI1rjXxNov9ILw1VsfWSvpQTszOQynkPveiiiLieG4SMy8pnRSY6+oy/aVE6E9YXIq3I1RoW2W
sFKBTLWhYpRQy5WolqA2UrYXOGtM0H76Itt5sgg/cwzdYGQfIPyJiG5pNAYSgYtM6Q2tMgrzytxE
SzjOaUJvYlBEJlShfG7dRehA5JLKEbzHBABReko0YTO6Zg3YxO402qwa+23HPLwg2Jp/+ZNw939z
aRc2ATH80ASRWzl9+RqhHc6JXxSkJJOpTT086ETbp1uQpo0bfSEhUXTfIs3EMyCJgj0C/ZwMfHrq
rvB8K4WxYVRO3ryGjdlaavuU5ESXGXJmXAao0KZWAg0RDYY8KLvgN4kuZEnthOHjKK00xyv3UKSO
+D0DrUOaLgSlvqCFEVCXMVCdAefptSjkRAqwA0q1w9sNcjAf6DPSFt4mcM77sMSE9ftGRPYF6DIA
G1t6x9Q07cen8nuLmVpMz7EGFOfiD3wOclFgggNkCt1DMRaDobidWjtxY/pg/1wkhZ3ugq3W/+Bk
VwCsXI7GNqrXyrgSfdIh385Z8kH/iV/LiOEQbtOR0LXLj6GutjcGYduVeg2n2n5hkBCwf2hzJQCS
RhiGigchEfrSfFsjHRDptqzUzaRN9NEoInQAgSZYcHjqaIQqV1suHxqnVMH65BrSaCY5CK3v67Q4
4/ZUdDriVTx1GiLAu9aAsksktwHamlOOJQFDkPgcl+uJyJFUiR0CtnPlA7pJI95oy92yQDN1Bf73
kLTvevfi69tQ3jaNmflv97/rN+t9vXwBDc2Y95+emPhJuQo85sNGS8TeKQWiPrrgg162pS19AuZo
Bba+0Vv6Mhlysyt2o2h1mS1IxzgkCb/SUquLtmgGb5aDYOXVl2uBTlo2wMtpu+NXJI7m/W+d2cPr
b6X2MImjLBI8vncqsodWIsHwB1WDqXNgggsI7HO6zQ+K+RSbiCS+GMJvg7Jr4ZSaIssY6Fkx9niy
/onN/WAjZxmB8uFjSp6e9wb58xKQt3dlKZiOeXh5Z8i/7cSeaNcmZgY8jqbnF5WU4gy5T/VC6RGm
gWUgssdVgvbDqLRSEAp4lkI6zNi7JkPsreG6lkrdjkQyal1WjN6p+8OgID6LKzBprhKB1Zkk3d7D
a0lUlCaCiVIOKqxvkZDF0fozmP2isUeMitVov7DNHbLUH4BkJMkS49uYGC+JyW9NWGvCylPfzqJQ
ez1964X7M9KkVwvB7Z3kOd1JLzJgxMfVYwxRPuxRYdZQOO/LCIl1QtkAqBgMz0RjpwBB7XozqFs5
Cmg7Ehp8gFd8CfU29Ukt76JGJmL6FoX51PgJSHDCUPFbGwWpAvIyE/E3YIWpJAkXeIADFTgsmwif
C//p4c+a+6zX4UIl+fu7pKEb1j26B4nES94jEyol4wNuPTI+AESpSEfC7cMiXe+74gWGOOre4ED8
EJM9ZnLP0cYjj9/y1/JxHT8tMSuIyeMP+fC1+gEUL6sofzu5NW08WpPANozZErReXX8Bx8Wh7CbJ
4DxvX4/7YPsB/p3DEaWqgDzm2+VyebCfBrLZvFfrg7OJbZ+g6fe0er6/EdPx0kb58iuo4xfiWsxc
McY+AAGxfNGqiAAhjnHccxcOx4kTn7At0Bd+vVS0HuRaWeWDE4y2W2l2LBj2/WXMHeelBOpKl5Wb
qX5ZDE6VAHJOiYkk4eJGS0/QLCXCc3NgsiTfxo5T+f6fRVHnJwxhD4zlbHBy63m/R7EgI9vh9Pq6
/+Obx3OxP8PFW6lgPvZkPZK1u/bIWdquE3NJiG07mUAcH5CWaF99WD2FZGOnBwzHOj+p+WXd35w5
yypN7GwYycR4KJ0hlLmpQJvgsnXJRMZ7Csc/OaaaE51xzLNy0GKNtwPaZcGPdn3MoTuOYTLdqRy5
8Cn1qSO44lU0UNQ/91c0p7VTYR0jNGj0AuHjtaTclfJ2MKLBwX/UEUXBwKAqdqT9P9Kua7l1ZEl+
ESLgzWvD0BuJotwLQhbeNDzw9ZvQ3d0hm1gi9t4542IUcwrtqqursjKRAf2PDN3Q6LSYu3g8pEby
5oqbij9Lwut9E5Oz9s9YbrSbW1pCqjbsIUMN5mdvm+BhIEQvXj5Xq5uZNBZg3NSKZ+A27c+13OGB
leIcppAjpZG/uj+iqeN+sToGcxiVKuu5XoMht8WbykCdP6v+jXWB/iVCXLjOsaPoegPUuihnfFz0
5yaqLSEGeNTbK+FMupalkP67Gy+tMJdEq0GDlqawglTRNhkfJ6+7A28fnGO+bMhjt3l8BG9UY799
yCL54ImF/oz7U/lXL2P98+UnMK4T2InGlQtswNx63WREM+Bmdo5zeMRVtRj2R+khJdsPCMKclsBR
xOaM65hayr/GGQl9gcA3MEe6F9E5+Lf/6w4g8SwlevR+f4RTu/LSwujZLwKgMg9VL+wwwDICZsG3
VO85F+YQev/HSqKb5b/HwToMJRG1MoaVIFwm5HmXjeiEw+pRQUb8/Ngev2TSIvZoQPIAghVznEv0
YMz4x5mh/oViF0PV2hDCrjo+ohr9o/GjnGPP+f/PJop4ePuhgRJ0Esy5EJqO1prX41yge7tMFcel
+ooac3jxiZc0ioXA9ICtCmkNNApdr1ochbJUi80AvAt4r7EnuxWaz61VtCM25M88s1hrH7m5nGsu
m8huXhlmq2sQc0tVSH4OZ4kU/kL9CKJN+c4faUNcNMrJS+OYfd6f0qnQAkEiFHdxfaKmx2xQXijC
SsrK4ZwAxNSntgxQQFg/4p38HoUz2Ztx2tjTDjvo5UcLKo9H8vW0pj1UfspWHM56n5I6PtVCbuUS
4V+58MGQ8nVC53p2Jh97lyaZlQyrNMuSUhrw2Nv04PgGXMj0lu8gr3K8M0lqMwXuYQ4zNPnqQNYN
XLaQUEVb9XhULo5CK6ZRqDf6cB4ix4gd2vGkizIrkV4CjrT8tq5tdKuu7q/kRP1BQMjwj9XxKr6w
6tVGlxrUHc4NRB5UkjY2QMSabDb1r2AayREKuaAASF5dcXnf8uS6Xhhm3GgRN5QXcxgWjWOwFqBd
Er3x2ZsvLYp1MseANhWYXo6S2USZ5iqakY7GvIcWkvDKT54t4u5hDlvCcof/XY8jso+HF9AQQzL3
fITGWi+RlOG825XmxkEWadk80TNnL9DFaAYOb50F86t37I+HBC6iXuaL39CuNw8zl9TkgMFNLKOH
GQf176V1sawCdaWgNYzhjEy9pDvVUvJNaEDPVVYmF/HCDDuvZVbLRg8zab5rDj0lLRxBCoY33Xiu
IGByf8tMpqBU0D4DGYSAGmwA15u1rAXIGuc+fxbIasXZj579dPh8V9A0evhcrR5XIFdxPG4Wl3x7
42sAs6Fkhhwdyqisfhqt67SuK64584N45pTcVKQ5LyfdXoSjDbSVglUBgSLPbJys8Hxa1GF7RkSD
m1g1jU9hg5uYpIfVT7r8eoGoOfBz67Iip+XZJf7yY70EcY5meS8zs3wbfV9/CjPLQBjkWuxF7flZ
ItIB5B9EcPCAA4QoWYxCdfxq8fKGHrl9eTg90Dmc6i2OCUfxciYYP6hz4P3tI5jXz6/9L3r/zYNA
nNE44jt1+/UiH8Btud9XZk/8919U6++Pf3q1/1kJxiMOkVyqUYWVyPuXpDpQbaZWPrGLrwfIeL6q
bWPNkzHA3AI/u/PqyOYwdl9VHjnaKco827W5XH7r9qw0x7iJru/Sa8vMcdVrvtWKLG4RWJagnuLx
IrUMz0qMyIxB5KKVSyNe+MKhUI5xukny2W7juQ9gbtah0vmhjTC3EnmN9u8oxvjWk7RcrYhsLWze
WefrEzziXJQ5EZtdDZyNATV/6CJhtLtpEJqB5yt2nn4ewxcQ4q9N315yxyWaZe/vo4nk/rVR5qmU
cFqYiBmMtqZSExDPve8+m9NT9PCUrVerhWK/xEhep4R33hAckloYS/AtmeWHm7iUrj+EeTD1Sptm
wZ9vofZ4nFv7/b16MkgzJmh2qvkUWo+LdEOS7fYtU+w9fDg5jW03IP2dufXnTvdfPHJxMYlGTbMs
xebnls+v4LugiK1U01mBxxlU+o8/mr21NXT5i0Q4rx8M62HmdM9+wHj8Lz6g7po+SXysykgGCCYy
RHe4PzAJAQGx4yJfHjnNfLHtNWYg3j34i5kX9O3NfL0YjHvre11JGg72fbQXuu1Gz88CqE3c1Azp
zDvylnPu2pX+9Y5fjDXUjbozRldK7QQlvZ1sH1ZQcTnawnpvirhIrLlNPzu9jHOTyjyv6xwmgUpQ
HMFa+SePNGNcgHflI+BO221iwXGv0dH/8v0gfauPc339E2nk6ylm3JwWuRwkd8fTDlKDzQhUAFqB
XxdbLPRIbt1tIlMzjy8vkKYAhYQt9cSGTmBK3ENOAFHH0i+XM8vOEnwjMrz+KMb1RWlCvaIZPwpK
RQfkGnG3I/35uPgicHzBET4f3N7f0uq+F/p7Ntzx+X975GIPDIbPJdFoNyLyLiFWtd05GnptXevx
sXvcEu4BWwEoO7xLZ47azE7/c8oXll0w67gRD8sSpSvkq5w+zzZB5ZlhNDhZI9r3RzoBm7iaYRbu
VhRl5ic57BXWK/3YSVvEg2TROijRHTHEk+dYM4s68Wa7NslGbYYvclEMk7nl7tyF4gRrdykf3E0/
5zdn4sO/7XUxmXHyPzfY2Ku12zXbISOHQwrCX4+428URKbdUJeBTPmEbzSpYzC0l47QqoyszYzxR
arKoyoWLjvsEUozDiotm8yjj6by3YZn4K9LdPC8M2OoXVhiQV1xRlDgoP2Ggq8ejZn7pp7cMfsw6
/z6A3mAzs22lyQ/QQEgEIZtR3ZNZVL2PyzBMESXJIMSvkdqkpvMY7R71p6A1IUC1ih5WvlNtpEdU
LTIcncAx04fxslrqw4jZmwVyTkBGsM8uPom5tKgX6EUV4pP6BzkCEcoOrpystAH4Udf5Inuk6E4m
3gIzUzG57BdmmWVHa2BCEwlLAXoqSzVz/S0JctOli0Qw7x/ePxTVzapfmGJWPdMUI24M3BvgO35o
vsbHMY/gXzQ/U3SBYunxl7B5KrALVjjV+71oofiboQKILl2neN6+SIDx8iALashPUZFHcfVSO2/h
XlnbIAmyHtAmAMburdrPTdI49/e+nLnxxNgXO1lO2nPtivs64s+cIM3V5ydq4uMGAJoXECZ+rJFe
Ry3UTWlg6GPYhIyUNkYsyEa5OP2aPeyBSENXh40elmWK4tnG+1zS2fax272g8yJvqJqEHOrYsHr9
BQMVy0arULCs+dgKq2pVu1xh8m6yF3WNpLwWW/e3hDCO6XpiryyyhSaaNkIb+ml/tjiRRD9hCDVs
efPAWdiMM6Zuveu1KWZ6e/BURYOPwbUmv1AOm41ubnbgwkLM4lt05lTdvq9hDEVSeJgx/8Ui7IQm
q4qmw7hc3wwoQb+rNXOaJtCTowkVdSCsFmgMmZx3UKLbrx9QiAW9xth0//7uLUFLMJCX/qDXZG8+
DKlzfw4nfBSQ8yARAzM++gvRbnm9QQzU7Lqw8gbMIZRFARj7PDwOS9UqHeB8sxUxz6Hdkt9wVh15
4hYGml5GYwRogtC2wPYxuxFeFFyt9OewXvetnWsqqIn2ZQVIF3hfteoLhA0kzeeSirf3xLXZ8ecX
V3Ijir4YUJhF5tTG784hyNyGnsnNhHC3XArKtSHm6IW00Bof3ernZyTZUuuAfEi0eQJPHnr+jE1p
fpaLQwAxQAHZxlGb+bDa2uIG8oNn0A0vzpmjLpvFet0sIGp0qkz8uc6cE0940qP3dg7IMrW9QXGE
dNnYZQzyketpUatwiHPFH85Cf0o3lJ6NwIlaf2aLTzw0MCkXZka3fDH7glxSo2ix3cR1/UBldHF8
xWRh2/uxUPV7im1zWTnL0/IjsuLF/a0+5QqRD4QrlnWUe3Rmp4s0T/JESoez53pmZRxcCXi0cMNJ
Cdoh9RljEw+HUSDYEMHRjJK4pjCvd8MNUYXMUBdIt9wmB0ketgCHx8OjZn6iRveiYxUhSrlD9qRY
zGGhxq3F+uBL48xiim5ZFHWMBK8XL9XnXEWwoyHLK/6WcFsFRQBSzRJPTPn9S5vMyjaGbzReggEL
2w4tvPlS08yAA/9xIZEe1dAXqj3cX9ApD4IGJBVyfkBp4CnCBDpCm8aNFAvNWXuBywelceZQ2ZKN
XXN2kxXu9Pv2Jmb1yhwT7NQF1Lm8jm/O8jq00BMHzk0hMbny6PkLt5ph1ZjYrVfGxp9fHBQ5HpQq
LjE22dQ4p08tWrzSQ+XN1Okm5xCRwYjkRckWjcnXdoymUqESULXnjo/jo6pEO73NKPHdXrFrWnCr
NkwEIoPBOql9Y6HI/ZwUmTDuDGa34qCAxx/8aiOilrnGgVCFzLRkNOegs/hwoeQjkyW3Tl7Ex+yT
fkotST7vr6Q6ETlcmWRGnQSqkDcuTMr8Ii/e6k9O+JQDMw82fEoEagURCYSV373xWObOUvIdTR9y
8Nimi87Yxe5z0h8qwCkVcN7+RAa0TtO1DlnQfpe5jzL+byO2VUQlWDzloX8HdYHaOf5gJZlZQsRC
X8TpooZS/GlYS6hKVt8hWHPXKW/S6sWPv1TlK20f1dqU2pVSlmbibtXc7rRVsKZhA46TygSxq9rP
6dNMXAKYFjgrNDWht09h/EbT1aiRFCiZyPlmOJWCyTm1fIj6saUq89d1ByJnW9LBzX5M0YL90s1h
0SYu56sPYJwIEg99LKUB0h6tJfck+e39X5Sok2ZRqzM7f6K/ALwKEAMdm0MQdP3tkYsTJvF5JVa4
jM4idRSSQ6Y5h3ibEx4ap3DSRbza6L7pO8MmObvOECOtKJmuk+AJe9Le/5SxwYPBzdwbUzHg1Vcx
TibOOw4KMvgq0Fu+Ki7ZATY7wmc5+5UDUV8ZbGp/YebnGV864W7AqcPrKujKFehdMMFKouYq6ITj
7pwOKrYob6YQOE+RUqZo2wtf7x+/iQMvCRq6YVGUG8kCmBAMBVg9zlranbWKC54bvE6JrHbuzG6e
KB/okqCDow+El2ARYXtVFCPzRVcHTF+DYA10DJzYtYzOt0DVlDek0M4Dyquo0ruIcBMrkACKaM24
1Uy5P6nFuizBXVdwy9y3Bcm5PwO3/J/gdtOggwvUHy4wgFyu3W6oe0IfDVp3DtEF1TlFspWVnDxQ
/0cEFwaKlWAUxlu6tFzOpHTh8eT+B0w8Ta8/gD3qSRjAIQM6njyD4ct5b+1Xy/uMyMPvEpWVJXhd
qWeKbw1Pkn6D/zKXg5s46WABGAHToxQver6vJ0CkDR5bBZ5TBbDryBa5rQV5TecwEP6gHtptcCxX
4Xo5M+qJK/zKKrPzqnYAn5MI4NKmcmIgJki0p0SCktHTY7L4qci2dbZfmglYa7tad7uzOfMBU6/j
qw9gzhnmAuGpPL6OcQ8IDih9Gqv7ED1AtE7W/cFOzTAK3zJIA9BOD1LM6xnuM55TvZ5HBIr+MwWF
iu45HZ6GZNkbK02fO2wTN6qEXjsAiaGEgT3NeG4VoUJadsJw9hNTeq0/IsAokHw7EtX6ennZNzba
Y0Gd+HMqIox0blrnrI8/v/Dlms9RvdVgvaI7cHDCb0po/CGGO5BeMilCGRC7REvNN8Unn+7nhK0n
8DhgZgKGGpI1GihiWYhDHEVqlFc9oFWaQ3e+QHTvF0CAjY+XbOxuPeUwNEsPsoS8/f9e5CvD7MCL
VgNfU4f3VLgUhbWnElHfanJDMtH0s5nX20R4gE4aaI0AlIrOdIO5mwya15xe4FlRSdvmUzZ+i+7J
0GZGpExcRbI4pgV0TQFlCPtOo3ghCpWB20Eizz1kHZXX8Fv97baCA7Z7U3EoeR+cxuLNYasv2g8B
Sl0LQBsGM//ALU23jb19Q5vD2l5st/ZHvxJsGbJNq5fB3L6t179zOqwTx0yWNZDxiyB3gCtjHKmW
NnwbZmJ/jvMH0FUa1DIidNpUEJxB0Hx/tSfKQpASuTDGnLICTa28FsDYZndQP2ILdOtnoj1Wy6/F
wkZXNAgkOXCuiy/trMOecJ1Xppmd1hhSDQim0J/FBUVYFJBPZ/P9vCvRRRY/G4v1B7dSZjzYlLe8
sslsuLbMU7dSYDMh9Fkjr+FqJ+zz53DGfUw91mUgsDUV1CNIEbAbO5arkhsaTGuGBFhqZaaKNwco
pfkVHrAl4i/XqWz9NbHogVtpx2/lCbQXT3NyPhOlMKzuxWcwd2Ljhm7vt/gMEMYL4PHdV5hccT28
2vKBOzef6LXs0LwHztfVSUA/oTKzvcbdwzzEAEHHLxUtFqAbYJZYdssMs4CT12c/Zbgv9cf72/cP
THtrAI8LEd3ZtwjUIRxQTO3K7gw4xzsUKK1hKz/ra2D3VcAJYqjWe4vCjla0sLTF+YTSiGH9jiIB
IFfjjg0aGCuoB0Grksyd4umh//NlzL2MJzDlk67qzoHGl5vIU/S9osen++Mf5+/O8P+w3Re3VNUa
lSTkBYy44psoevUzTRFdomsp3d23NDkctLsB6g4a9pvcqtejcaGmmGg/9E9UR6+9NHfhz5kY/eLF
YCSlVJrQrbvzc92bCQQgsKSH3PnDBG2TFdoPVcl8W59Qo74/tsnTqlwMjl0rseMG4c/yq7jeOaOg
aLZ4DBYI3C1q2W8i9sfy11jFqKrMZdYml/Af22y6XE0lvaF1050bVVm2/DNvfPLqYN8f4dQ9ezFA
jYnc+IrrwE+EzehlP5Vrad2LEDihn1j/hhm0nIzUIuggZOmPuxIEPo3Udec890y9+vQkp8lPJZ7e
9+1MPXYQL/xjiNkqyRCBR0Xsu7MulHaSoltbcQuCHZSRFI3bPoDDUYBkWij+SqFm5mDeaxqUp1xF
dqjWrTxRfja6ZGYHj1ZvTuPFVzHbSFIAhjd4LOWAIuaTWOqR48cFgJIV8Ce+T6OHvpE/C06XZqCE
UwGOoqDqgR5C9G0q48m6ODkJpEFchUNXdJlXD60Y2JQ+9MOzkoob3pjLuE/A4lHdQauBiBcw2kPZ
RHSXcnj1U+Rl3RJgmcBSC5IaQIyTEiJ6w7dcobVvHb9UYHIBXUf3qybmIIH5cCafOXmXI92CXoA/
RUX25ChKY0C4Bihg+pt4r64gW7FkZ80ulD402Qk7iOhAVWcwXmc235jWZ5d5JDEbi2q6jPrd9Wz7
vthA5NnjAfbgzQxp4h23z0lydF/8mRzKVC4VNJbIm6mQOAAGgQlX0r5rvFRMhrMlvAggNflc1Ch2
p6R8qWd84EQwhhsUQjwoEiqIkxlLUqQOhZuilhGuqtrsrBIIOGg4x49zLxsQR9/OH9DT6HhVwMIg
I9F+PX91VMpVlCPoN6BYsjO6wVXtskIy2AG9saCTmFaib9LBlTsnFjXuk3ay+9pnXcMteD3tVOKN
D0MS+TgSZib5CmhkG5XLfjrJr6KnOoWwIXokdNkjvAfwuwkZ8Ch91FSvBOiooMhDBHGWx1u90gLV
VnPZyOwsQfb2G+r1Lu9ATY7TkWDVs8DUZYXvrUJu+PTQ+YkySo6hY9keW0pTJ62BZCUihIU524Ao
hES8qO8Dq2u9UF21Q2s8SEkTS4dMy7p4I/eZ6O0KPyg4S/U5VyLQ7s75xZChjrIBsYIYHpK0UopX
LdOa7NiEQWGsugpoyUVRxlKOq10NgBEd2lh2jC6WhE2W932xFhPVHWsIoqvuRIGnaE5pXUlw0rj0
nuAD/e6U9EFc7nxF8TWzAOc31OwUCsLZrAhCvPIMGaTnhioH1TFK2jx0BiDG6kWSGXphyUPeozWj
T6B+F7hcBCYeMeZrW3FFyV8Khd4FoHWifHTO5LhJvxQlAZKd+AOyZJ+JmIvQMovcjPP3qA/I+YOa
tIa81DoQ8z9otPbRU9YXEkfESqSZHZda3GPqiy4YTL1NsuQ9BWOVagdIGJRflS56xZdc1okH9qqh
5NJlnclGu/Y4TgmfwWjjh7aPLtj4KYtCMaKkKNFJB0WDJFT3TaMpwRnyCx7a2FADQhO9EXU56j1F
YyAp73m1Bl3vUk2FRy9r68GK8e+0IlSp8ffcSNNzZEDD125zr/E2ZYHEyG/sCUHcrssmVvw9V9eq
8obfJgc8ItHa5r2SqqqCfF1qPMVD3Pekg5ihaNM6iTPLpSBktkXMNL7ICLVuXxUcNKPrPhTVhZfF
QbitRcOHTpgou5GyRYKGCzZu4fLpjouREFvAgej4TdFhvpEGueZI0jRZZ/dBlkIQPnNLmphlkSmR
qVP0A4P+qkz74smDuqEUQjnFaNNTnufasE01CsGRWOxizpQ5tEctpTQSIbesYZIEkiNZ0Vr4lspb
VdBXTcHWnaaCXXOFlGxoxqeYPL+tFKilIqoR0PpWRXpH0CxpcKQp24SukqQV6BEMBLEGeG9P+37p
BlzJnxS9A2RmMNRCf/daTQs/h6zIlYXXc2qJwocaNHbjxkZvimLQ+I6gepGEpZI6eT+oYEnC2ajp
WvB7FaQVOQTqF3FZxCkYW6hgfHFpAkEE3qs9xRqg9/ZjIMXjO1Cx9PyDX+Q+txeKVIjsOPFoZXN6
0GWOEIh8XpCG5+LB8tCMov+2acrZoGsZXjpQ+3hQPWq7n5lLZuJKB10yKr7gSkMvCMv9JA9NhFs4
G85BBY3t0Ng04ZnnV1pwRo2SGMquS98b/YlGn8DjEOoHv12XW4b7EyTgeTV+Zz5n4s77F/OVBAY3
FLyZ66FIhhRAk7HU7TlcRSBaJyyQTtaJoFg6Xdy3Nv5mzAWLqjqSf6gZYfRsk3RqCC4H3lX+nKp6
4kic/qzogZPydWiFfJ84961NPDtw5UHGClELGD0UJjaWijEAb9DE2IcKtdIq8GzgZt7uG5kqSYJO
C+UDAGJA1fIHNrwI0aSq1kPeR/tizKHBHM/xOt8LNaavQnJeeVIGNGJUBA+vyo49UGoYhZXpuqXO
9qcyFz3SSWDgu9BTZ0LnqM5aQ6LQU5cEkgymquCNHIgW/1V/B3PIGGYhb2wxATGvFkUhprq4Qywe
bh/bHMjq+/PKhNysBTYGLEtvkNUAo8kRtOCZBnDzt26ArZHkc9i7mYlj31BK4MWK5mviTt0FCYK+
AeIpPZE8s18i235/WGzg969xjUVTZACRsWQZUCQoRZaZEkq7JHSdxt9KhQXqXMcdMvjebyPY63xl
SWDBm7E75hYvjt6N3TF2u9imatmmRqLDLooJw1ZFjR4iFAFaU3T8EnbloX2ZA/qyfcv/sgl4Gopq
IEG7qRErfBvnQuRLu7a3k2WrEqjbGmb5hSsL3AHCznibMzm5lDLEJ/BUAh8cS+VXAkkl12Ek7ZBb
1WPCy1aqkOC7fwrPXTi3lKP/uJlSvArB9oqgV7zh6g1KPa4hQrqrf0EcuGyW3F7ad8/RU+QAjnZ/
/SYH9r+2wKN2vXxtUw9Ka6SYSoUAIiA8qQhIn7zvzNI/71ti7qd/LdqFJcZrch6UYrQWlnTdVBoH
5I+/OUXYMLchmcfCjR3xekSRXKhiNNrhCL8L3vVwFCcBa2djRsd+WZzLT23VakQ93x/e3EQyOfiy
4F19kBJp1yRmGKQ2lX4SSJOCMMDfciHinJf/zB7zgvcBZsndGMMEYzsyGXzuaAWJjuFjseaO/5kp
5ojzgRHTLsR+5E7RI3idbBdM8E89T+Z4jufmcLwdLnyJyzW84FXZ35j0Z+EFNMdBgD4TwTMFaWbj
394D0CYAFfaf6gOiJWbj++0QxSBbNnZdpaOvhCdxnNtifogBrOWgVu/RuY156ylB04skANgIxpf5
X3biYnQRDXMdEF53p/iQHi4qm7r6KhXAj9jXVopzBwBPVDSECyNIGB9raNn0nDxHH3V7PK6/gjke
ORfWXjYk7k4Tf/pokaXoU52JxuZMMEeBE0G+w/Wxu6tl0QnjFd5ZrTzXqzVpBPkrEH8jFgMTwfVe
EQyjR3zZuLvSK0mTHyu6rY0ZhMDtfgQYDX+A6VJGAoJ1jrLSc5DcGfy9Hq2VV+GQSzYffpfGIUbH
TFnMJAOZsBKO69oa4yD7DCJ3gAn5e0/yDLNOUoFwpVyY9w8zi+6BGR31cRUCBSDURyrsZuP7SZhr
QbivhnSVZKdARnnYzGKCZ5UV5s94hhPoaNjGQIph1UoA4mk5AdP6IWxyO1Qb2+3nGOTGxbq+8a6/
iRk6FXOuipAA2YeysabpSWqNlRc/NOnc7mer5H+jh+IoyA3Amg3kD7Nt4nokj0Mj8V4PKotqL3kK
qWgEmZ5vGQ888fdiQLofQ5lxoSxnzmgXQrSAJoCiD8j6mzfDEEDeJavjfQ2mThQrbJRMUyt0vIVn
CxZnl5ZuAdBFikWCyi3AsgsVik6Vcxa+9Zk0KIs6u/kWxgUMRliBL6SJ97FIGv+IfrCgQkOx1JC0
3jTCpxClZvotKYtQ10wdigR9Rbh4CRCgyL1WUJp/DxJLrzccZ7eUKOFLnJ4S3xLCkHiHglohPfQK
id+lYhUhfcC/GLPKsbdnBRoDiAAhhwlh9Js2hXCIepEWaryncfYNNmAERt3p/kG5dTDXJpg96ecg
W6liLd57wGNmzapTLWTN7tuY2o5X42CWQtYaD9ScMILmESg9DRXhQ7tLl9JusA3FrCsi5nY/F/TN
DY1x0FITKL3YwypEHCN+Uwa2KM48s9hc+7jJIOM08hQDLICkLeNm+NbzFLcssz1XUKfUjkJxkqPa
bAFMTXsrVlYGGJTbMlr49Yzp20Dz2jKzcG7b1dKQVdk+0U/vUlbYemyO27edU2SbeHNdW2JWrzRE
Nc29OtvnkaMJlqfbNAT6gbT6otr1pPVnQojJkUH7VdfRojO6kus7L5eSJDSqDCOT37gKKSYN+c/8
DTlCEohzAdKETwaZxj/GGE/Jd3ISCEmOwdWNGYYHqf7QskUB3raZMzDOEuP8YQiIXwg3oXTBumQt
pEMR1Vgvv6VmKaxUf42gXUN7ABfuBPfUqUcAtvzxEM54wukF1JFkEaEuC/QMk9owhrQWMo5me3dY
FT5nQU6HJ0WGTtWzxh8Ld9uFMxcBWwsbzwWQDeCURnUVQjNsXgycoHmr+2q+Dz4GJz1+cmZ7lCFf
aOvw++LGrJfxWZtXELkNd6/NjlvrIvjky0BHcljL9339If8kDaBZboz4wi45NAQv1dZ2v8RwIeu7
9tBHxrnRza5706CRrXr2/QVni+c3U8DMetV5SOirUr7nlrwpOaETnUVwancbqGXEZhVCU2UwQVRj
F6CTaEmPogyURO3sRZ7VFb6N8K6nZfz5xbQMfQ54Yo7VCFcDGGOBAkGOy0yXaAh9NXZ0Gy5/0RnJ
HXVbWN2fhckFQfF1ZPBGPzvPTEIoUp3X0jTfZ3lm9gpep71nRp0TikgOQcgS1AL/hkF1VNUDoQC6
gRiDbV95PtLG+b5UXkGsb/LtLnQ9C/WNMgPUaA7dO+E+wHmNtw5U0JGWZnv4qTZwbl+L+T7p/X3k
pgvOpSTD27g25iLa8SphHIgiwyGOMgvI0dw0mEp8IgRFQEdaGNeKFkjOkLN3EGcALVMx3KUdNnL2
VMkXhhB2Gid+qp4GsPwLJDxwNrUayI1zNoK5HaoDlut05kdPvJNv68sEQH4oVJ6M1Zy6xkQQhO8x
oIyqSLoG/ML15uXVNITzSui+yEMzy0KzLWemdsoCHj4QHoKLlG6U4cS8DjtFSum+DBJh02m6b4ca
yq73dybbAPrnEIDlHDXZRiUnVlvGyPJGKGhF9/lKNEcwdLTkbdlWNh3Zeqa6HOz4MTfP7YjIis25
3N70IP+xzlx0mcGh6i/WsK6XBbAhuXAU/aCf8Xp/9Rd2l14OklktWWmToi4wSHGdPnGvwRLPO56E
Fojn5a3uBFDQfZt5v06OTBQxvxp2CJD+1xukSBsImKLIuo8GMEYlG1QtZ5wKW6X419JdmGBCEsVT
qF5FHd0bS3EdfoHIzX1TrcIut4LtblQos841Tk3eoOB0/N9RMes1lIIcZCVG5a+UL+kVE/ocWsVn
uglWqE0b6/BRd3x7VGS8v02nogWkfwHhQP5XHbPP19MZeGFQ+gbOv5JmRCpNJItci4cC1yL1dgJe
CXpIZw7g/2ETPNMKOlZ1gQ35lBSaPRHSz/sKcuii7RxjUKqu52iupudURZSO8RkGKmjXQ4s79ORL
fUtBEq8uomXscDYiId81y60EeZN6I32PjP2/4Zwg/dQLSIHb/h/LfxNwcQMXoGxLhAGWlUNnFSBS
Uh6BejgM5odh1RttZg3H7Xh1CGWwGkLFGLo8iMCQ/7sep5JndV6CUGeP3qDMLDS/XqoQ87YLvMSs
+9uFZWuDgu21LebC9V3BCFMvovuke0rC75/+3Yc2t8VVm97wiC4fSpRK8gcXVCwVUapD+I5/9p9F
t27O3qrsndgT57bT3PiZdW6L2hOojm9SpVeQEAvayhdOnP9GB9/kfRKtmmgRghkQPaX9YmhNTZjx
9bfvwqtZQfLuegUkQ+o0UcIXVO2vu3Td3wSKbPQwSK1VDg6Uu7PhWaBzlPbjul6t+5h1QVkUHaYI
RYCSZ6zmfBU0al3vgQ2xc/WhEdailpoxFIwr7/v+wt/MMdTRNFzLIpwE9BhY0sdAk2pKVbXY0yR+
zSPPSXPoX9T1830zo5tjhoSyOsg9oOWLxyBb7087pVViiL/vy96zM+kUoGm1zVASm2u5mBrPpSHG
30YlpjapYQhYoacwy009MXaDnM1M28R40NAxJsdGbgtIMl8vkSaXOSBAAcaT73OIl+r+WcudzJgr
MU9sBWwExBkIcpE+Zr24EMjgW277Yt8/yzGRzeJIZbs2nPurMzFpV1aYw5+rbaNn8lDsNT41/4u0
79qNXFmC/CICtFXka9G0kyip5fVCSBoNvS/ar9+gsLi3m81t4s5izpljBlCyXFZWZmREHd2H9oic
8XUbl2dJw54GnSnSiSIE4ecaSOD1KYBOiGpXIgLafttSAdenVLUW3jVWHmnEjGsvNos2Lk1D9kvW
10JstzxeqwIvzSnBAUO/zPQbmbkVMW2rrtCU0hVpyxJN3Yjhd6xmpkdD9MKvJXEvPSvGjSsDvEZo
dgIAcbZVoizq5ET3K3cs3kf/Oy9l1LgtRUahDTVopcu3QnGf5MFzXzjGR8f9DQd1nOQG4laTWxO1
CEIbYD1BuXRn9KAluL4uc/Y85DKm70N6EszBKDLNt3JcxW0mdnrpNpWx5Vlmku9AmWQ0PqR9VJvx
U0FZoGwFcZ/EoaMru6K/rQO60T17UG8rKMEmL9c/Sb10FuioQKoUxBcgp9Ll88PVNGPMe50ixh3K
19IITR6rK8Hmwo6nMkBZqJUoBpTRZnsA3VRBn3UldwtptORw36MRLCYrTmJho6FXWgd5BsSUpjN8
Po6wqWk5xjV383gvjX9Lw7CiyDDlYGRUSVayswse6czY7AwnuS+RjFTc1SrdlJu7oPhui5+QfFxf
m+nHzBw51gTXkqKivoMb6nxMqLD0bRXkjUv4lwA0m26g9caHsJx8K4vPGkox1+1dPrfwGAAHCdKI
CioS2BDnBpXOLxSVdI0b6BuFR6g/+Kml1W+cy0wx3HoHvFhI7eE7fxIP8S5/AkmBEe+xU11yqNXt
9c+53Dcqkm8IPKFyIgEbO23dkwAwSZNBSNSwcdPsnpMfPb2JaL5yIpdsIL0IHS70DqKWN9v+gZon
AnhXGrcCpjOEUF+OPFP7v+adMYQp34FFnLr55w2YRSaSOmqKxh0djvcByAPB1Qg+0rXn8uV+Obcz
DfZkwtBurgEPDTv6gOyZaOvRJko37QiFmJUjfek1Jks403ibA4byu5FOLAVKpxYoFjVuo5DA5FJ/
J4MPdmVtFoaDVLYkIlwGQxkYus+HU5e+P6JxoHUzy4lNpJqZupLmnfbz+QGD2MaJhdnqN6Q0IoCY
WxcQF1DyQXJupzsPa/nyeTs7vD40mic2AVGehALnDjCkRl41StS6iZredk+kQwTPd0aFVsXwOQ0e
xqZ4E/t0N9TePoH4J3gfe9WpiWpC8d5/CgAPRv9/cptnplI+5mF+Q8bEQU+T4B2vH7mFdcWXUgSo
MjR/Ltpb9aGR8DgpW9fTa2HHkza023r4uW5k3nLzf+fjv1ZmC1tUVV8VQ9266Xjb+JBdNpMA97P6
GdyraW9qd36H7lQjv+/F7KX4SwInGm1fTlb8y8JgfxWUIOEBlID0S7Z8sonbnHiFntWDC2g0M9oG
FP7XBzoneZgGCgvwqYgoQSc2x2u1mdKJRdoOSEigz115i4/RU/PS3/B70KZsiJWARjS81wMrGO16
J7M/xL7+BdOJn21wTUTQDNgvwkC0OZ0fISGIu1io5cGtoS9B0sCU8kNSc+u6lcvrEMNEW6aKjiFc
vb9R2clEkiRP87H3BlfK+i0BaYQGnoose5XXEnKXEAVMqIyxTLAOiD+r05KeWOp4RkReV6M7mKPV
75RD8eiDfbg3OyuzhwM6jO9982+0GR+vj3BpHk/tTn9+YjdMwyYThXJ036z7tZf3tNvna3T6s6fZ
PfnZqhxxGZ0ko2swdfPVHji47TTzIXbWUKcL0fH57M1ipKGiAugYYGkwv9JNZOW3+k7dZdtxU7/V
1me9HTaCQ1xkpaE9WVmena+cuIUDgbAcDbaoNqDtCw7mfKyjPtKs7HLZ7YcuNoHvZ57wGokhU380
0YYMCoqXJvVAk33M5ZeqdvIqcOKsuws9cMkjSVmQcdvmN+Ngy2u6apfXDTBYk04gqhN4Zv6+qU7W
oQpAvCT7EuD/gOeb+YgmsFEmwTbpCxCyqClxBCI2KMMrZHN9dy1bRowM9gLQsc1zEFTPkaFF8tKt
gDHpgL3I9JSJ/cbf5fVbCAXq6+Yu/R4ALgoE6oD1Qew/90o6FSNhjCLVDStyqwmFA6KblYhnIZIE
y4aIdBoCcl3TlNlWkwaaoqZoqC4P7OI+8lC13Y060zfpT+KmN4UrCyyWWXdTpZaiOhzigdK95ISW
ZLarmcRL/3T+MbNdF3nQ/4w9XXWHBxGkBOQggfoKUVhohv2ubrY65JKfxhfItQ18KztGs7s+4ZdJ
VIg4AVaFKpQ49QbM0+25XnYDOCVUt1QFAD5NRXpAzw3NnotIZqTZJ8Gt3Oxjfa9JjI66qSdOpH2B
W6r7uv4ll5Wq3y/B1QsdF6Sr51ljQStpSUY0UNJvPQHqm6n8GPt3ghnea+FdCi4SYZOWt+VB3gd7
1Y0eyF21T47jj+TZMpNfJboF9MrYKroJGqBx5SK5jMfAuKTpKIIbuJRB/XnuHuKqlvMiwtcN/LsB
/SU3HlLl718V+tGlgGf56/XZuKxRYDZO7c3eOwKY4zqSwl7fbui+u3ENyAQ8f7qPf1YGpkwX7bmT
hyXwCWHOAcG/QHn5aTKJMcWaq9xB7FdHh8Z9Pzr+Ea1umoOu12TT6azrj8D3VTnzD+WLITnybfs+
ftD2VnBG1Za5M9IHjWwzoTcLyEqXjrAJ1TVBjcur7vxLZyEDjyveUpJqAMm0jJTQhB/3mroGdri8
9GAF2RBAu+Em0Pp6vtJyIPU+rTvN9QYzrkZmqHhFHEN0k/VBxdSAqSpaWOLYWYuILlsEpjVHjAt+
L2lqOZ5ZNtDYPaRCq7lh+a0dhEk81MpqqwXR5rDl4d0AUHgjHsdwZciL83pidxa6aIMnNVrNNXi+
lyp8yrDixT+tnT715FB9CjpnCYOKd8IQ56PmNiF3RxpvW51vFK1fef1NzvtiM5+YmcXvKBYGxOh7
zdUSbaN1CTHpUHxXSMomRpvaYdIUK1fWwg05XVTImWPtZCS2z7eLlJYe1GxFzU2K97gC479Tx9oR
reqsE8Jt0Av2dc+wNEKoM6Flc+JkhXzxub2cxFQZfaK5XZ8x1X/V5G4TeY8Z2ib7Kl0Z3NJ9PAFu
kYJD8AyR2HNjaYjeVNC1ai54JgkTRrAW5VlGV1zQQvQHUOsv2TfKhXjdza7koBE0tDPLqktALpbp
YHGOj2nyomroyVFtgo3S2wYE4uwOvP8U3FRfceaUxtTDjZY5Q3mPALbi4JxsUns1obAYMBBdAt8c
HsnopplNgtaEYyPHRHWzKNnzUmcQbbYErC8aNAIiM3Qdmxr45jzPy83xE+IF6DudSOMV5ck3toX2
akDV+xES3m1zk4RrqbHLIj3cBhpfJ6ryqb9vjkSohpErnY4rHPyHTFNMGRq/Vb31LDBlfnoWoNGN
dgzvoWRrDeJzvdbFtbghT8zPpqdXkbDDdkdw2qMpkwfgpA6jsrRqHw1kmE1gI4xBWTkFSxsTyHOI
zlGAZ4CLPt+Y4KCkHR1waXlyXW+Q4IrAewkdwZWzNn373J1AGwv3Pl6RgNXP3AktFDQEdwpixSdE
+LatsqNh3hx95nwYzPnehOxWNKHr7FBXsEzbvtm/2j/s8+bz+bE5gGv6TwCW+kcwar1vtw/b7dvT
34dH8AZaB8t33w57zzw8rEGmlpbj9JNnl2Shdy2vB+xWPnKzj57pcOho6bTSnQS4xvX5WYxSTo3N
biwv9cdaH1TVVQCxL6o9AI8yfVYzR/oSSkdV7fRZ2es3UXHwQMR+3fjSrXVqe3ZrTXrXdZRhbZTk
XUXysqssdLFft/Gr7XltA8y8u++JRcF7qroHcC32zsTYAwI10DDJIDqlk56THds90y0o7Pjo69/X
N3geQ3LcWnsiLwWgOgWHGcD4yAjPT3msNoqSxLhn/OEj77ftdE/7jI93YX0QNafK0pX5XTpiqImA
1wreHwHRbO+XXC+FiTPBLT2RaWihClZqCL9vi/nkIkkL3yXhhYE3yPkhBqIgA4wrIa4DfUNz9zSy
H2Kp7Jva1PzxrJ/70CwtwuwIKI7HLd0lby8pg2LG8c9aI9zSOT/9kpkP04delcd2Gqt2GFxP6fAC
+wAQYmU7/S7StRHPLjrwMwRDRjHilA178He+GdAN+KqZwaqbty/naadbP78aN5Zh3n93bxBpYgVD
ghmseM7nROMVOw+HHBKaL425Rhu3dKBAeClBfARk0ki0ni/HWAZ6FhYNuCPA2NEM+1bZ5mm7sqsW
Z/rEyGwGBI1XkBGqidvDV+hAWIIKpQGjaP55/eQu7t4TO7MLoqbIFnOOwTR+D/EtWqNRpIyHlfho
ecrQ6z5dROgYmL7iJDEjVnpmjG1PXPAI4aFw0w5bCfwe14eyFGEaWBLgrinyIqp8bgTEIK0fZBlx
Bx2QyRf0JBTPtEenKJIT+dd1W4vLc2Jr5tBlEdxRVZQS1zcO47cYWUVZmVK9FjQvOTMQtv6WnHF7
/2pAnMyb1DZdRYKSuAXIvCNlV9eiOQSl1fcPCKZ6FBMN43h9ZAv3ItYJz1tc4wbwB7PdrYOV2S8S
hbiGNgwHXQpKm4fSZizIbY0sEZh4whWLC1sQYrHQx1ZBiTDhic/XzRhUCHIIcCpKBV6jCBmetn66
PqiF5TozMcsS0DCXQRgBfyLFKlMA61WRNhmdNF3TjFnY6BT9BngEiNPfxmyjJ2Po81iCobL8A2RI
gG75oV/pJVyzMf35yaYYuUh9WsEGjz8wloZupX4FDr04X0hmqhoSHRqCt3MTBhnahA/Y3n1CMvB7
DE+E4ImvCuD4itHGcX11lrYcmr0A3NPAh4Gnw7k12c9SyIZ3xBXkPLDbIAdn9ajHzKsDtE6lYbBp
8mDlAP/qn8+uGKSJKQVtHHolsVznRpvCCxopFTFEEETfUnA1v0Sbl8rqIP1YQkijNO98BuHJzfH+
/v1et45sgGbcjQTNOLNjMhgAO7YWuyxOxMk3zSYiFQAqBNcDdo/Bn3jY62asN5BmQCEGgsqs1QqV
XZ/6pb10Ogvy+SxEFVhQ0A1HoBb1qFTHSN4l4UqFdtEE3AmogHAusMbnJrqsT8EoJBFXHe86/3FE
G1Wnr5zvJRcCgNl/bMycluGDSD3kKvzk2H33Ev8W8tq+PlNkmoqLDXNiY3YmuCJWDTL5aKnYD/uX
2sab2uTYO3hN41fMqjfoQzX7N4VVDoLgp5/cFKaNBSpXhuaF3Dz+7I44PjuChqDQhDYN5Ca9gPX4
14mUFFRViGFeWxPSSCLbatbDv2wvoiAhAvoJgFHmp7qt1aEfcorF1nzVkf0EdFJp/lYMZCc3cnpH
0DNlrczawqQhZwrxJwD/QII2mzTE6bHU0YS6Gn0ekh1eQDkUu+Q8/t8DDLT700ldHX39IDk/32Tp
0AxdJYUUYQxaGMRMya2kRfW9q/Vu5cgsHdL/mkKx9NxUkmlVqWkC9nNdPUZq+6L28isNJc5Ah66Z
AbRkneuTOFc1QhF6agEBkgYIr9+c57lJP9FhM0yp+8YhGFzhQfWCdI6VmBHeWej2MpO7moFPy+GW
bnfmm2xDG5tUWxQDrn/J0llGcAWddWR9LxubMk0r+0StqGsIe4E8iOKPgdjnuo3F+QUshaCFG5Hc
XCpCoLE2tH5O3TIYIxM1sHvoySM1oyGnrNyP0ea6ucUhQeUHNe9Jm2rOrw3g0iiHHqcu6OCYhn60
XP/k4/N1I/LShYqqKfLkaIQBgHDm2ekQqEI4NNStoOoTdIcOrFm4t4e/Pb8XE9bqjqGjOVK8Lwky
dOoGjH2Jd8jGmmXbUDj2bcxQ52C94LPB6279AORJEPVq7sU16PFlV8K02XCIADsF4A9dY+ebret5
VVd8oK4XpICKK07ADx0eev5O5pYmmQTtGWYtG/+wDhSLoE69Xqg3zlx41Sk6WDsU6kodFKgp5Q8C
GNo2HpKNK5XN38rE3JOfmpp24EkAVXXoExAimGrM1unxS0OxfACfP9IVaFECiuyY7XrIQBuIBO4Q
BvQsNn0Qv4/oXUzYvb/58W12E2IWWGCYwf7hoTGNf4jyKGAfQHQCeyTOr00k0DMtAYOIG47kCUHQ
E6loaXq9LK6ct9/w6mI6EOxDlgXoUUgEnk9HAGE2UDka8NG4qZJdzFpLcga7ZncoY20l6y5kPy37
TthNvitA8gaSCFR9JRu+jmHg10/K7/vi2tfMXlbSRFld+PiahAxMbSwDXJ9/hG6j8Y2XHUjqRkFt
KgQ5OwP9ORBWAvwe8iv1bshttZPBMts7IFmCyhJg2cLBUHbALVsFOQz1VokOeoTndGxyHoMg+E0K
9mkfsia+qxunFkANjNevSXQmuiFUzdS0tjoCsQd/pxWDSdq1wWJmr411CmtONqIQgRF87Cm8Qotm
QxD1onXz+nQu+R2UilGvnt50yM+eW6jjuMAZ93WX9vd8BGdn+KQrYEBsVq6opYwNmrZA6j6BhwDA
mJ0pFC38MMiwbBXOTc7ewMlkUcRGqMkx3EqgxTDQ+0dMbKYjBCvsn2+dfX+rjPwqKnDbFL+n8Gdg
uv0QW8hEMCsy1wooCxkCaMFARWNS6yEKmb0021LmVAki3VX8T3H4zPoajGafZfZpaKWt6unKbXlJ
xgFXempvFpVEZV8qvIA9qn+J/q2nOCUE8+rOpQFu7aJkYmmmHVMTyziEUWcaveNluwBBIRkeuByD
h6Y3E8lWBgUbEKLwQN0ja5o+1qWVSO+DZI7QGkwFVpTHpH3R28fYY9oYb2NhrbNi8VqY5m1q4gAm
ZA7l7Jsu90st1d1kp/fvHjj1AhSbduq2hXi66vYrtdallDk9tTf3SjQmRlDCXguq1DFPXzXjVWwC
k9xpuekbD4UOTw1yhDG0SfwA+kJPG1civblgwm/cdfoNc18UgKhg6kZwe+9ODEwvewTNOAuhMyNZ
hrFB94esPiCCMRXqjCmITnubip9iWB2rALpOHpNWu3anLTN3GajbghoJ5SIAkWfXJBcDsQpjbKkO
6+8qJTJA+XdRmITsE39bRiv+Y6ENZaqzo4SK6B0yiPJsC5eQyBByv9BdqEEota3da8CeuX7/Xpo8
rdkI/o98d91nLRUST23Oa+DIshce8XNMOxDQoPBxArPfCjbIe9i9zl4z+AnQoVkQuHTRiG2lK7Xx
y7ZFHNuTMc/zEQMp66Ce7Gu9w2tyaIseyMsWankWqTfBUJu8vgNRbpodVNmq87XG0MlXXq7xf+b8
F4lyci00vR9xrYP90ij2ivCmKyYVd6KC/skgWNnji/sJkS8kwlAfRHXh/IKI1EAbdK/CsR4kBvYo
06itBBFpRA8CuZeV0ozXikXLruTE5uzaA3E1aFYB3HUVxVY3HYVeNSYXhWAgHxjhr8Wz5P29vqeW
onzU3vE8BKMQ+iJmw9S1qARzbKe7oSZaPHsTgcbJ46frRhbXDblacBWDvRIgh/O5HKpGUvNKp24U
pWYob70usahnc7U2hTVhzd+X88UmwR4BYzoydHj1nhsjQgu8eg1HgO5vK9pFOxGy6DiQzGcqqkQ+
ezJwDwdggUIVbrQE9oUq2Jbc3Oc3nfU+YaQ8lu5unjv2JzEzhHIgR0EVRXae/1yflcUdhrccEg+Y
mIv3ciAQuc46OHItyFzdww4e4kPcWHiFOPHQf8RVCQr3t+tGl256yJIAZQw4KBAZs3BElPIG9XAY
1WuFZTGikZt00xigXssRk0grz7vF3XVibbYWJa/iqNSwoQlcYiF/qfKfAa+160NafEMinkB7I9RM
sY9ne3gw0jiThQCuX3hJm5ol5Kutd0335PtvCd8mnDUA9okhbqPbKHNTadtrFOQfObAgX5FxO0xE
AQ1oqIbCrpTilft8U4WbQt8U3fb6ty6cBEQIYP0B2zg4UH6TryceLFaVMehAD+/69QDm/HfVO6Jz
kMXdfRWtEV4t9CIAjgc4OcB5KC0Z85dSbNAhN5LJhSHQR1xSboNgM9LtUKksgtRrRtnIYytGkq5l
/Yj/KYMS+EnrVo7/ol+bsIHgLJOQZJvrBfvSyMtCaHVX8u1As/N8kx6bytSQWAgAjZaO9dr1vLTN
Ty3OogGaqn4UBZNbC/FW90fh3c9iO/c4ery+q7h76xCSXF/aNZOzk9V4eRMlA0wOcWyPKuJ6/tQn
dzm6lP2ks1VBW+nUWzM4/fnJXkoxvLFu+8ng3tundXgTe39K/wixBisL2+314S15q0kiEY4Vd+JF
pVJrZKWukMFxUwiVCNVB0redwAhQjCDQ1d8aYSXAWsztoQN7YlGbmvZ+4+CT4XVVlwE9AZyaDIiM
vu/xavK3xb3igDmQfah2ych+qklI7CkGeVLLnmpzpHj62lmysrTTbpldKTpSVAaGjf5WELacz7Tk
twMEx5Efxka2qf8lF/WWU53l3Ro305J/OLU0W9NEKBJwbcBS4n1wsWLTW0jSGyuJkR0TVpZ0cVgq
dFrRvYfLfz7Dfhv4UDUOqIviEyKoyFFlyLSQ3JTEtdzwL9DpYgp/WzSAP0FJc7opTlYzLtrRL8uQ
TuiTMNqhEWCkO5J/j1YrvMe9HQeFFT9DkYF/DdJNWA8meCAAh2l2Sv80kI0cr1Ukl7wS9BQBfUMu
CU55js0qY6PKhBTJ47SD1u74XElHVbcD8lEI6Y7m94qfvyjK6/VjtLjAJ0Znr7cYtQXSZzDawucK
/Q+QixbPfxr0iaB+uXIzTnHVxaTjQkTBFTc+Msfnky4KCslCKGu4YpjKZpIAQSgk5Rrnx+I2OrEy
Ox3NGCZiOxZIyEn7IUUlDtWgFl3wHbS8hzXAxNK7C7wwuNcm+U0gPWeXfaeADBBXN9Jgb1y0vkao
eHsg3Ylu9KP/kqwgjBaHhqnDGcELH5oA5xM4SmWUZFGNtH70rnM4cfWrrl9lYQ3UsrRQBBEZgDNT
L/RFgEzDRGnTgbq9/hSOrs5XQs2lXTchbH/jYSjOz8ZR0dbj6I6gLriYmVa+9yCBMLKXEtI/nfZ5
fYdPLmq+6dBnM00XWnEuWuJLpYuiCG1u6Ai1R7liufyYjKjBPNRIX6955qX0GqCj/7FGZkUn1EMS
Gfhp6ma1vlPyWzEHs1T0Xgk7KfsMQKrlmZUGzxYkhygJrKKSwPEz7vuksiHIzsb4ta+hF1/v9OCF
9inzjDuvewhyCKiYAtjueyS5w0MMtRRxN7UBj/UevBM7cJ3rLQ7uES3CYAdhmYDOkewGJNbNwIT0
SP2QyYN1fWYXruCzsc5ylqB+9kKQX1C3loNjxzc6EUxA4tFJdUDLT7fj0lrJaWlfQpoTfZ5IXcKP
zGa3Q/QIySusZUojM8rEW10odtcHtXTEINyAhjmcaiRSpkGfXAyG1zQDaCqpG+eqytpENkyqgAhA
TJFRKnyfrlx6yuQgLvangcIrlAZA9DlHQ1ExiNOGe9S9fdOYBawLoJgvU4b/7eP2K7K+oMrN3vC7
z1CSNqe8vopfG5KY7fP1oS+0fCJAR88UHmMoPIPX+3zsQdCh21zGp6i9rTQspVZKDnGwJc1OHHdt
H5udy2swfe9FgN3GAO8WB7E7WBL5Gn3HEgj87LEw+xZDDxVf0kvdFcot4eFWKG2Cx8lwzMHuamyQ
78iiv55iVnhf/YBMZFirVC9ll86+YHaPlFIPoa4Bz5Ug+cipU9fNrg3BF6c5VGNt9zD1fow/RRKz
NN/1a2iMpVckOvF19EcifYgNOYtQ9CZphbzlOsiw0c9cyU6Tjo8qcDc8eYyUO9m7hUK8H33z9K+m
PEXdbvgewcKuodoYvYvhYPYFk5SaVTKkYhEYSvIf/p4+9ms6zUvPOtS+UPJGaUokAFue75pGFaCn
Vda66xlveMf6qWe1aDXUs+pWG1JTV2NmRIeUm8G9YmRm4W2H0UL/jCWtzdmCezDAMUBRI0b4hMLB
+Ze0vpSGRSfh4T2CiiTbJ2t6D0u3PSzgJ4MMwQAD8GxXBr6SF6SGKCzXNw1UabcCf5C024lPpnwo
iMrK+hCuMUBMKz3zEGdGZxuxa8K69DJVd43sSTO+pkIXV5yVs7/ghowpGQYiK6gpAZV5PnfYJW2h
5wIyAWIEkHIK5nk1VUugE/LnDO7JbIM+cnqAjlHz7aMtaBqrWzFq9AdCBcKkwviH7CqcEeC7WFAK
DozZ26OWyyyVOFaTC7dSufHuBe2QIIWfHq8PfSFAQB4QkEaKbADojGbTW/MyUssY0xsjKSQi7pfj
Q1NvUbLwEc0Fa9mHpdU8NTcb1iDlg1dDvQrk97dc/izCWw103P9/Q5odSUOIi2YcMKSoQfYfgl+F
I1UKk0ub3kT/EG+jwRzLJCkTz5I42zm6zJO4UXPDTdFOHEtPSoMCofDWyGsbYqmf8MzSzCWqoLfK
4ywDO45cvCboARqgZFqpm9pzaFcfcoPR8rNu8JSz+BpoedHNQXmIwh0jkwOM3PkBkXKlNpqwNFx5
o46bOL5PIB7gNaYi38WSgcreTmuO3NgXypMARt/oWUGj9Zre5+Rf5q5gcnDIW8siyERnC6sOqhLW
Wm24LXr6OQg9Rg1l8so3a30lm7MQogNoALCnhqgZjL4zS1kuhzwaBQMNSZml+TdD2jAe7aTwQe9e
ru/WpRPxX1MXbIQZlBB6o/U9NxX3tQeCArSMAxhw3chCcAO/JiPriH5N9IbPQXW5F0aDEGHzhMlj
qVlZYmrNm1TjQRDe+t0uARIh3HXpBxUA2SltA7yIzQb4Ny5s6Qpk5HIVkeKQEGXhH7hI5omOBEA7
3hKcmKQQ33OpfAPIBWo0tHMSpV57dC/kFdDhjf5fJDsnneHfxNZJRCuWEhCXnYSVlDQT7FJFNSVd
NYToeliYQ+KITC3s67N9uaSwiVYbvCChbyz/YjRPbHYxcv09jzyXIzL0udNAGrZbgQctD+zEyOy6
r7k8iKEeeG6d/I2io+FkGQNhJoGc8begiFY2rr2LL68KaClA1QbMESha6POpRCP9IHooobiBAgiu
956HxK18ddMGf5LsBriU/30Wp1UD/RPghBcULK1aBCB9iAxXRJ/mMO7LnVhGa0XU6c107lIwphMj
M6daK2BBqJTAcFWtsSXlJodKAzXQ+iVvsuihN16J92cQipUzvxBJwSzuCwKFZCQz50WSDPdxHY84
A13m5nK09yDqBk0MVu2aCSZEnS5oN5UfWqsY5IWnxbnp2YVlpDk3dKEy3AplzD5+fuihV7ftLShC
edEms/Q/BgdxQOvQ3Ba0p+tr+v8YONLIAAZg3HM/RFWIACTBNN9S1rCs+4mAaLpV5G024jYbkew0
Fd9/rkd1ZTctECMgSyUBEqqCGRA39SzrQrSCV2GGywPyMccnEBQB6/xNTQLVG8HsUZGEyJ3ts4+R
4T+Rwt5UR2s4GBawVlBLBMTduT4VS6fp9Htm5zcqUwU62fge8qx1oP/0TZnYLZKfkvyurvLhTKOb
73MVjNXgqAcgA3Hu+f3th4CfEZ3jMOnQWQjxIAq1TSm+dZ7hVFUA2WLHU+GsJN2sPNSjoMur3NJ+
xPNOq02IQ4vNH7FyaILcEegu6w1doy2Y9t3lF4ISGX25EKUQp2vjxGnqkhL7JBgNF0rY94EQQNq4
8o/X5/zyWsceUOB9wdUPaPBcoTKXEl53Ay4DA9TSNZg+ov5Y55Cixdt2leh4cYFRWZxqNOiGpLOQ
CQ3/uQ4FGhy0WjFjaYcXoQ9Ara7nrJYzFqGfWxHuxHgTCj0T5N7UySYvRrRMxXatU6bqTz5El6/P
wMLli64zxQAtEppBAWM9n2U1qQKVhh6uQ8DctIOHxJoE5Yuarxy3NTuzZ0UjV/VYigighEa9rcNs
izbBvYqnW7TSt7FmaPagCKsA9LMVDA29rRmMp5sgMNewNot782TWZuFgKOVpYdS4a0kbf+pBDIwP
9Fmur8zihX6yNNosvafiyQKSfIxk9EwPKDt142PfPH/TyPKb+4E61+0t0DTgMOhoQsA/EBLO8UMa
jcREGlLPjZnwKAL4GDz11gTOeAIFOkeWjW4IGMJu6N5tQVRz3frSSQRj3dTVpIId5RdcdXLaE7VX
J5ye51ItYBliP3SNKtmrWAOr3K60iS2FY6e2Zp4W/fOS0KYZwrFuQ9WPMn0otRUTS2d94r+jiPeA
J5gD58PaSzxUQjwXkvUUVMCRxJr+4Ck7SdmTtZWbdtvcU6JZBZZQeYFY92w3kjJDM9RYA1aWijcI
Tkx0rlhCIPwQJMIrXb6Ru++qW3kRrRidU8RySHoXZCg8txkyoJaRFjUOlYiXH9ix+ZigA5oCYy4H
a0Hnol0IHyI/DDpz9AOdOywPRyKPq8oDgEjd8wIHnI2D6UlWvdfW3peLG+XE1uySbNSsSCMRE+tn
f4v4SVf/lMK/BJyo7/5nPDMHnHq1L6gRxqMRwHr38q6yob3UDx9RfAvyydzXVjz+Qt4Az74TizNX
rCgctKAyLBKvv2v5rQpsi6j7qKbc+vmxQE4ZFLtEuum71KnkYHv9oC8kkifzYAADD/gEN5nt1jwl
xTikMK+jEsUkYg/pVyF9Kv6DUTxK6dbgChMVlsT7eFCs7B9u/BPrv073xM+M44QCKbgHNJLESoCM
tJ5uaWel0AAmK3fe0i0Btn38BbIKxFmzrRpVahZLPp59KG1BwSDYXJ/JxZOAHnh0EEJiHpil85Mw
wBFojQY3FiKaMymvrT7UqJm33qZt7f6N5yZknlaMLiR+sHzTj0aLB6ZkHjDUXWnoRSph94TczMEl
CnyUsO1HK4FolFq+cd0pAjP0P0J0ljlRbpblayOtSoYuzu3JZ8w2sYgac0w6fEbcKNBwYg15HAvb
twdH2/QWmO48YE9A9VdiVoSVPbTk3Ck625CsUPUpkjuf+FoP/T4P4dyHaMvjd2hbAWPMiqRitWTm
2hpTx+KJ+VUholMsjJzfub0ooGCXF7HQgG6YPUmfW3VXGqbqETPPbjgPTREsvZUY2wVqMSKINZt/
uM6mJncZ7ZcgXZ5Dm7NiiERhhLNH06QpRY5RbNCa4pWWLN/oxcrNsuR1T43N4mRdbptOkyZj4/PU
wVXdQibsX5zgqRH5fE71ZBz8VIBrR7jhVZUVyx+JAjJu6TX0UlPq/G2KBmPWdKNTZFbWJ2vnaFq0
+aWNzYP5FCHLAu7N8w/wGqVOgpR6boTcZaKaAOBY6IEAagkJt/TAW6dJvvTiNgshYxQ6VHj5373H
if35/Q0uUXRKJsSDGKad1Hhs9smxNAfRKbT2UcTjP1ztxVg6s4A34OgAqwXM9mxhBzGKhFY2cG46
skljV5O/x+q18g5inmw8tYProhbk9qT/Q9qXLMeNLMt+EcyQmLHFUCOriqIoUtQmTWpRSACJOTF+
/XOw372nKgkrmM5d9KZlxijkEBmDh7v4VUVJCGrOk+WuVq5nK/LCI8ZF6ABqClQApAdXE6oowXmt
wG1iEmT8ytq9U4F0DKSDkQC15NB5NvgCKj05FwX5en/VF2Yz5p4ACHEgtgiiH0t6EzSnrxr4dOWc
PMxqi8MGXNoot2ADoIdxTrfOPg6VLNT6Te5Xu7W8ZSmncBBqoICNcQTkvdIWsLZv6lQzlPnYWzwN
WLzJjKcuTC8uBuhCqj2ufO9CPQ0GQS6LaUAXwnuSrxyonfGUa8q5sVVfVEoIiEs7QpG+8Ry6tcs/
qtv7+urtWtjkG7NSFkgyYpTYPeVc8K8DedRakBrbDpCRHlguNqCxRNzaBDVbY45fXmAA14AfJuAh
kYvZhMVMn8oWbz4YdUnsYU4qm0LhAD3uiWNrgHV1jcVvPrDSgYaEEERXAE+apUckVxbjqg1ODZOj
Au5yaGMx6HpE5hHsE/v7u7nw8DmI2UCGADJ5C2zttz5LFG1vJQoe3a5w9g6qFE58zDJn51ixT/RX
G0yi9w0uXpeZGgfcJBgY0OWuZ5kMTTUaGty0gjYIGkugn8OA0mDtYyfDGNkX6K37EGsISQEePBsU
zsC1GajgIKoOEu17Hn3Vom/6WgSwFEODxHMm1AWyfSaQu10JFpmxpueJcu44lKqU0Mzx30Oiw3Eh
5yO514ztNmq2WtaHVbEGB5kvjbzj19alfTBJFLVNy5SzTafMaxrAi8yzVXpVZ4IobQ2KubjrYJAw
0C8BWl3u8se81iAcU8IapEBZgmOdtbtRjxFmYEKBl9BFIqt1+IW3AiNsIA5AZ2EumEmpVy5apcV+
KsB7QEFP09ogv7hiU9BLTksPYxKgskXdjIFBtThq1SXPjsWw8kQufrg1k2NaGACBotXtJutpz1sl
zpXzYG2dSmzsKg5stIxxm2v9N8S6Vk77QuADIg7IWoKKEyI9hhQSNBb4vwdUfKDdbKmBW6KBEysk
Dzq7WCNQWfRTBIsLsXLcY5SZbr9NDCqN0qiBLdQqfJzlncLUYd8BfhU4vDhFLmb2U16Yh75go8+I
tfYQL64ueh1IXdDARYPs9hcoI+Njy1TlTHFyXY6qAUPL6tiCMSYRb4y/rriSpZcI1giUhjDdirbn
rb3J7ceBZtjNJjvSJA2aP4blm8K8QPHBNlMP6be61m1cuqjXNqUdTUEf1eoENrPas6bSK8MWsxz8
F/Xvf9zSWkIqeiawRsPYkL+tr7tOKKarnGuLvuVVsSk5KDNBfcR/YHjDENFKy3bJHprh6Lwj98Rj
J6WeRUq0Nkuxd63tJyLeKpdmS1rNV6vnIdvd/7YlT3BtSzonaRyrtJjPST9MXtwCcb/mTpce0GsL
0j2vcmHnohyV8wsTWmj5TayECsCi979j3mvZaQMsgdcCBU5U6qQbZ9WWIJmL0MuqrNPg7KLh2aH7
sgL/PKnwgITsy32Di58FFNrM/44G2wfU8qrUYRpF0syghXM+QZJKcX1BIQSjq1t1Tf5nyXGhoY7R
C5Q5dCig3V6tqiWllmcI8krzpbcecvs7W5uEXHxxr21IV6niOI01CrdnCv5qGjYvk7OzUx9LmHt2
EOvv7ruz1pJb+S5bOuaDIzidOth0tT+8/eO4l7J7u79Ji4746rtkN2jpCgopFo63Dh+k8iMBAbJ+
VukO9eL6PXqd6jVm1aULhZFZAIeBJ8NMqRSSu1Uv4tZRo4vNezWYdHP0pjxfY8RY6isj/gWm3UTB
AFqx0guexVSL6rIEOCeoPOajwwh6Mjssw7dvJXgu1d2axaXzfm1w/ver8141tKREB6Slyl3wM4ed
+6urCdjd3ZWLtfhp4HsBLhhVd2CCpBV0SiYcJ7bQqnXbIMWUVTz9rA6Yesh7gOjLQ1qfmLuZ8MiM
BBV4+mAlb9n0tHJylh6X618h3TqzYO6kMBsQrOy9BU3DQXyv3W9IP4B5HzzQoavQDQmG4jzEPtUe
8EuU9mFK1xCvS8s+kyBC5cfSAFCULiZXwSveawM9g0XIK1PAQJNTNblel4oVD7pUCEMR6n9Nyc+O
FU1Oxp0JEBfoizqgIgMu4ZBbyQ5jrJfe7VCOekpzMIk75GQaT3W7grFZujkQiJi5fmbdJjmZbZKy
MfMc+U+jnkaFgUpixRssbCku5owymzFmeGBvj3Bn2YXtTHl0aVzQjcURHALevPQHq5DSNatB4MLW
uUjjMOwKDngE9pI5XpImanXOLtkf44Bh6wtIMg5ZmJ6GJwxT0K8RCGsTTAZv7p/c+UTcvISQOJ11
NgAcUkGVJXcAopEnetXZ7AI6+EEPZtSB0UAPxDPjh9LeVP1KtLJi78MFXzuGccp7UcAeiXNIWf5g
GveU8eI2L1BADOr8UCeP97/w0z7OIq4o7uH7XBNwdelqtkRERU+N6NI1PKxyY1f3W55+qVzjG1WC
+7Y+beJsC7ghoKJmNjB5Oimryv9vCygsQGW2FWjHhK1sVzEja4Ykh+4MWRslqRNdWvpY9Tp4LqFU
nGletUZIsGgI6RYO5IxDlomjHVSoamQM0WXo9CDBjJBjPCaTuy+0X/eX7rNDmdcOV8DA+wSZP3O+
8FcngycqqHd7xi4gaKp7yE4mY4AiR2BkxWHQ4yPnwLaBiwCjPDgjavFj9VuXzub1L5AWdWYBKNoh
ZRfgLwaa7pXu0FgQAzSyIG2gPcizgETv9z97aX1n1UmCFBPdC7lxZOtlw3U3YxcVySVYJYwe5FF0
v9rbXLZjg1wfgD3chfnfr1a3azB0bQ4luxh8p0bvM/EKyCvYX1P/YhORnv+vGcmLJRVGZS0BM100
hmUMNb0UzGhp4zcVeFjWDufngG02N8ONAVVAKVu+b2UFTWhkYTAnRp/Ah70lce9Rdo6cLjS/jcr3
NCErd/wzTG42ChU95A5IYT8hSPNxrAQf4anBFrZVdv2X5IHtWXPWt9Zaa232TbJ3diwHJfpZGAQV
8ttdq0rRDYz0DGzDGFJ5iHARTjT+pmhbtnYQ3Tnn+WRrPhvgOJkhudLWRYrpdKPo2OX4/YftNeHl
QryL6/3ebC77DWa/LpuL9xQ+QYLBe3pKgs37M4gOfYSTwfN7+Pj84/H8+g5KQu8BjDqHs/92Dh8n
/8zC33++vLj7L8fR39le6x3Af/u2+/rlN1jmv/hfv/jhYWWDlhz+XEf5nw+RHD4vMPhnzx8SnY1H
4dU7w5vWCibzwt9brNmVXF2nVJ9ivSsG2IgSxD5WayHQi9aCgo8g6rMZPM2I2wEQl0d4QZFo1Sno
SC/ETDyr+NkZscdSoO/Gf6AOPRmxr2XDtitD1OWqfiem2geDqK+mz7X1lEOAp1cKDITpATBf2/uO
a3aG936adDQxAgO8lVLDcR0gnfRzBYqxuL7g7kS6bMAzyuU+Sxl4nJCJXVIQ9qUc0/0rEfuSAYyt
QlR2DvDwYt9uYNunRtcXLm4WN+HaK7gqNtZVcH+RFrzuLPmJSACiO4hRpaTVKlLA26mDoO7JezR9
bSUIXzofN39frsfQGPU8Mf99TJ1OLAPNPwltcUHDwLN376X97JDAil+UjIPq2xuMoBy9tNyr5A/j
HFHDfwEVRcfs+pO124XtRGtWzoiF7brMuDilSfY67VemzZccP3oQ6ETg+8AR4EpWWJd3MZpceKpT
huEhUATuIB6b6F8gkJ16yLrWpuk/Q5Tn77qyKJWMelu3OaGwOP0DOLL37ATPvy6PqZ/6jf9dwQws
0jxPHF4f3sLBD387/sH7udOHlVv3efZS+hnStQORiUiZTtlFTx9UB1oVGMGcUMic+00Vt4ANPxlj
EnC79ezWORKdbQdIWZCj4vwWpPDN8VepvbHouR8wqLntkqA1QdXFYh9eAh5oJfheeMBuVk26ZknW
911kKTigFbgH1SABlLAFW4fLXwteYYa8CO/fuAXnf2NQinPSLGrUzMD6oMX3yFwaNOrRpSxQipUj
uBAswhD0yNFxAjOGzGqn940WszaFVJz6VnWAZOaBTsAn1wSZDik0882cvt//tI9+peRy54gDkzlI
eTH6JHkTw6rzpC54fNHr78SBZycCethM22oKiMKpuwc9Wegqw96KvxmK4rficdIADOrXuJkWnCfG
vAgGveamEIBHt3e8iWu1KSJ8+2ATBhrJEZSRWfnXDC/zUb+yIp0dkatjLiBtdemSH8Y2MbctexF5
CMrs++u6tJOgkoA1zLGAtkaKF+IWOYlox+QiJkx5nYvoQLscxJndrzxjnot5Ux95z32bS/fi2qYU
P1CLxkqmwKaL+BFDr6ERRu2pYKYPUYa/NwWELWbzIAiIUej5xlyFKlY1xsgQi+RChN/NmuMhkJqV
8UjFSVktCy26SVNDHQMsWujKWtKHdV1HQFQgYC1TQwUSjl0y9wb7Z6Xc0oic4g7aq1DStb4obFMB
Y1FjMsqNn4cES97356p77xX9n+yX8dA0fj38hMJvFb+2aDQOCH6SZs+snQ3eG7FPtB+JsUa/s+Q/
ABLEeiHqRuog+Y/YmtpJSarkEk9ii0YYgGxW9pARcFWudfCXbhEodQiOHObogTy63Rgq4pQrLk8u
WvwbBeZkrUy/dK4ttGyBEPwok0l/v6ni0XRTbIWLwFTppn0ynSr+AO0hD5jEXkCCQvy19iRuEcpJ
GLZHfxoBj/QuJ3YDdi/IO11yCyNDeuclyQGF0ZXbs7hyV1akt9hARoSeUI+VsxLXy4TzG5X6NbG/
xeW7MiI5OSxabhG3TS5q8WfITqYbkPxFdXbMSj2neEvWpq+XYkVQH3/AOQD7/8jPru4p6fUR4RyW
jkQBSx+4mni2AeajfI2TdumIXxuSPkwMZgOhSRjS7K+q2YTExvt/ie1mkxvBfd+zaAptKMRNcwlV
xipiSniIlanBbRJ1oHVPbotGr+K79UuivN83tZSWgw8M4D191hRH+fv2Oqkg8YNiJ3IlLTIfszHf
ObXqzVpANB3DlE6BboLY2HeUb3G8huNe2DvYtpGjISaYKUJvbRvc6LmiwXanP5XlLofQAFz6mkL4
wmreWJF8kxUNiotKPru0Dim8EshTK3nQIVg9TNZTauxXFnT+0VK4ASIboPrRy8ZwmixSNmqxwVFZ
jy9toqlHmvIqULkNkvsyb8NI5Tw0+37aDqQCmW5p06PdxMmJWTbdYLQqR5uzKF7GHpmnsNt45WQt
3E6IJKH4Dx8951eSo4G8G6EIhRF+udG2AdEFyuq/hZF5Q4ZRcJ0GpBE/IKf+8/6iLK3JB1UTHu8Z
Ri5vgQI9c2PAY9oP5XOaZl9zEMLp+loUu5TfgAh9ZpyboV26XCY3tSYSiZ3yC8h5xi2o9SuvnRJo
jkZnBSACTUQI+AoPqkctIs9yTfl24TMhe4g79C/VlvwKdrqmZ1XW8UsNrvt08K23CYLV95fycxfZ
mrUV/2NEep/SybYV4bb80o9eNYLm3VA8cI5WXvKzCMAdtmHhfYsL9wcGMWGLWUvQM8rVlETNY0ox
D3OpaycNcVjUU+MQF5C5nH23SVM9Rka2xi0qG0V5EujDmWob4BM8jpJbYpZKsxi0F5de64Dj3drR
2QQIrbLsbaKvVE0+1dBnYxhfAWEThulnaOmtH9IVZk1Ch7FIfStbcF8TxdNKKNqD3ca5uHbQkbcW
AlWZ6lGb+Km10pSTz81s34TyhwVSIEND8ebW/mBRd8hryi865R6q2QNgIqn53xiZ2VewjSCTl8Eb
GZofbgrE+KU2G88yX4daeMqq4Orip1xZkV7JaIKchZrG2WVE/6bH+hUzdweIu++fyU9J3bxk+A/Q
8zn5wPZJS2b0TdILwi9pSjaNA7FBln/DgJNBd+Rgk61q5nuSORtDEVAKacB4BynqtasopyMfPwKs
h8AVzgyiMhqckFrpWgdLCgSjEwgagGXLFz7Q755y+Pr795/s0gPZcf/Tl27GrKSA8HSmnJA7yGir
RpnDcVgKwZ7ANIdCJ84n3RAeFuoa4mfxaszqOcibUbzHc3a7znaqMVWv50+coNRRBh3CKxT95iY5
R1GiSYd97A5ehZxkgsRCyf5k4Dn+L75YQ9o8M5cAqiX9Boix0KqGJs5FxRviOz2e1QjhUTjamD2m
ZUM9Xgzx7r7RT1NC2FyoaSDxQ1Ufk8VykwRMEBPtHVg1wcai0B/FtNOG4o1rvtuD2wOs/30ARk/d
/aWaWeCNAqoZaHHr5krF5NN+z210gJ9mSUgHOdb871cBrtoWlDNgVb84uqKGKlV9C4qh/jROEQpU
Jogwi6zZ3v/4+ZZexzAgc0ZIBvQqXmuUaj7mbK9sKiZThlR34y+FGFnQMI0AV69NKw/L58M1mwH3
Ht5LHbQfMozHqGdCLgNmQNwi+ndRVr4+kk0u4o1Vgqagf63EkcUd2DHPcXUWXKz4xE+V4I8PvfoF
sucFos3shRN/sTiYanigjMcufTCN8g3dsLYjHtqLfMigN/TPgKEGzPUe2hJkZ5YntJNCdxiv0dd+
05yG3Sz+R9kBLy3iMxvobOm4lxMI5rMWG95npNjHRdJvU07IQacY0K6iWvempCEAtRIBXm/TOqVl
IQLRxNpGhTLqo8GceVZXiP4wCTJ5bkq5r5QQxVTxeAdlJl6YafxSWqjDV26chIyhGHb/AMmR/UxQ
g9+P/iKchqnJOwsx2IqPFhenltA2zA3VCjq8QNtkSCAbAQ3Z/X17n27rh0EAwuCGMYqEc3N7S8yJ
MUURlTgxtK/y7MkRTxqio65+6urBs7sfdU/2St5v6Wuz79mxNX/BfU3MXnmYPupC17s3/xDwgICM
g6CXBt9x+0Mit8udvmjECdIe+4gcRP8K2R8of1fMj6I4NCpQ+tGj20GbW4G+SvcYsZA+8vZXZHab
MjrlhrUr6jfMHjL8jwhzPF1zGV8shWz7NcLPTwPzH78W2p/4MchUwCV0+2uHGDU7wQdxQknnMBSe
2xqgTra9kUNkUTxHaQtt3XcLQycoDx/0fAobYQbQ3sisfV8esnomWT+zxvRzsMqa7ldzHGZO0xX4
y0fGK68qZhU+AFoI7GUNHLWuBRhfeXvidlZOXt2b5ZeczKK82sRaYKgiNTYCXlvc9drIZkdt5DH1
qgGi7mqMTreDkVnQFhq1Fj9XJWDUntUaziGp6JCHbVaTc5K2mPGsaJIDFaU42T9TEgG+XkZt8k9V
mX0Enuy6PA1IKH6wtFZRvNXqZAiMXDjTJtdTHQiBKVsjY5NjjHmHDNS78NpjJgczlLc7ZBgxaKdM
VB0bsJeWNA7M7k9Ofgg2gkzkwVmblJBfmw9z4FIxMKOJudwPl33l+ck0tlZkwxzgWrTCSQ02Hvb6
/m399E3gOMdDiPE8oHrhKKQg0SIDqKhZoZyimJ4yTnH66oNtTsdUORmpQO5Eyet9k58cEkyio0gQ
fYIWAkJZt8vIpkiv0dFVTlZyQK9334vTgBQxNr7dtyO/nHirdWzI/GU2kA6ymB5po65LcXLOqe85
K77l8zegHoSZMMRjcKrI4G+/oR3cyrZGZELKVHvcqXd1dYAuVNiV40rwI0fx87N8bUlqkGZln9cN
t6Lz5Ey+pkyqp/TityKclT7Xp9Mm2ZHcD2+qLkKnCHaM9gGBZlDm0dGMMowCJ//weq19ML+cN14E
Dg5B5Ez2h+gObFW3CziWRmpHJRawfEAwcxpoAG4V8xtyg45s7p+Dz0f81tT871f3qNMLvWUtTDFO
D/2TXoW0PaXZD0R4iB5WDveaMSliUEhhG2hbYhnz+OBAbARc+F6ZmRiqBhasmTyQmN7/vIWNu15J
uUJpRe0EMjZYNLKvcYoOiUODCfQHGL5l0Z/7thaO/Y0t6TB2VqsYaelGZxXAjLj3je4hR6YxWiuJ
1cKhv7EjHcYhbuzO4LAzFW9AB4D5WtuQcuVcfCrf4GrdWJEcEWLpAZwKsNIrr7HlvHY0e8mpdtSe
+ZfKCJQoftJyzMCZUwsFxJW59M/e6da45HinonT1mlCcSvub27+P2V/mKh8fNwN/MdqHyPWDsvHq
1FsFpX02KdGZu6BuGIgZf20trfcjUpebriqLc9UOa1XkpX0DqQBQDYBbgrdUcotdpkxjHwt27rna
ewmQ7YfMHnM8yeqaqSUHgvLJHNyhgoJu1+2ttqw6RlLQsLMwqkQJwU2BaLZoMuB+kUw98iaLavBL
VsWwraaqDakadWscggvXYc6WIOCMwTcDo/e3vyHjcC3RGKfnqO/j73rsAq/f0j4kg1D8sayblUbo
p6IqNhXyvC7ge5j6Qe9B+ujC5u40uCI9Dx1k9zQK7keUNqGPGNV9mE7pNqHUb634rIF07f7VX7YN
UB2mPBApAHV0+7FVMxrmZJL0DH5j/pK4hbod9Qrqb66e+gPQ3+CKIEpYucp3Qfo+qKoiWnkLF5wr
wnhUI1E1h5KJ3JsTdployqCn58LtqmwzTJP5telq4IAclxXVhlmGyn09r/I4oHHK1iZ4luzjmYSG
CH4GJiul/RY2zRUrn5KzOurQbEsqvjXbpvumahGGUJCfH1WmiK1tZdramM3CUcPwC3q6c8QNQi3p
ZlWTOpK0bTNwxJPoUoDBbeuKmgZ54Wy6ujK293d7yRyyXlwucBuAgFw6aGPSao1dV/k5mnKwkSGd
LbLWr+CKMV+0ps8qeQ1IeYGxAnBz5IzYVgRstycLxZY+dUWng6wZ3GQUkb7Sx5vOjUrv/lfJVY5/
LYFGG8k8RFoRv91ayusp4klma6cS43MnsxM/OlECz5Nb5SYrokfM+btBpRDF72z4k5SAygEFE+ZN
U3WpYrGW9EmPwMfvmWftUeBBdwe19dvfg+lcBMJU1U9lmnt19q7Tl5UvXlpbB1og85gqxOHlEiVE
7msoRxEdOQsIMzwCohBMH9NkVxgjQC9qo9UvcRX34CF29Jh5ullzLWgbHol5crEdwr4VgwLuLUwI
+RzaBFBHbEX2tvI75/N7FQ/OK4EJsvnAISeYS/+3K+FWA8N4vgVWyBKTKSB5sLdtWnfHIgJ36ejq
um9ONdRzdbBCk8r5hYHucSWQks78x0+Aa0NlFTuCSokUuvVmard9DULBxPmpt4eocsFTnm0yqq2U
laSn68MQUi4EvajpYZhNevpHikcjaRvj1JZjHhqY6vD4zPNel7zYmmqZhCUU5jcKF2zbDfpa6C0X
7P+1j1QPszKAbYA063atI6VMatINxqmIzaOB2ZxETR5H0ewGNT5GGNnu9L0R/4xBOFEBtR2ZBJWq
xw5R0P1NXzibxszVjGEvYmM1JHdqU3No0e4yTrbLNxj7zDzbjY8gO3m+b2dpY+fXeZ5LMgGJkZyZ
q6aiTrTSPLmQpHSbaTuqPASqD+WIFUuLX3RlSYootbh2isgpzBM45QIuXuMsPjTqSgd3Xhb5qqA9
hpWB60BqKDkNTEFSMwIGAkNpDWoQ/dD7yJ+/pXbnIPywLH8k6JDdX8KlD5v5EzBMBpVBIKNuj4yR
0wa/0TFPQ18Zu360weXocGNTiopv7pta2C3z39YbwHMIXaXXgDPdApeRbpyisny0XPByMPXBrH9X
9lrTSHrO53tgooOLav6Ml4JEwe1HjWXM3AL1pBM3rYNiH0o9DpiaexX5pdfv+dqg2kcjTNo4FFoQ
HkGBDIVuGf0IBp+ubMVonjJzUtEpiswRgg8uGTHtPg21P1TMPUaFm353shzsJAId2a2t5AmYxI2q
aHY9Gc1zRdxYxRARahs+N/UahBl0inIw6Qr229AylgbgQO/BBBRNIHC07dLy9MSOf93fJjl7+nf1
MHCHT5pnLWRwhU4J2AhizTypo69VGMalo8eVdFtGb4Oj+gmpg1K9tCkBywqQxeVaRCTDZT5+wFzh
RcUUXVSiSpfN0CtSO7VlnuwIgIKCPvUc44XNK8TNz+LVVg9Z23tCbDhbV0tYeK4wIT4ryYE7/HO7
ZKhSpPmTbZ604Wc8ARdf0x9p8wjCM7+MUeTWE9/SIBJjr7WDFt4OkEwDRIucQ4fIpnF7ZrO0gUCI
iZl/2gEOT4eoC1kGGv28c6cdMs4idGqHgHO1HCKPu4Me3t/2BUeA7jgmejTMIiLrmf/9Kq2s9GlC
fNVpp7at9QDMdTwwE7f0q1hfayx/fIt0X/A2IOcBmTLyHnmeh7LJ1EeGaC2ZklBXjCBx36qYXtIS
bV3dH1kTpkCP9FEHJZXnCCOfSrcDbKo0z2X0zsetC0YmQgcQ6eGFBWhQJxtb+G6i7+8vipwbzUcR
iEEo1OE9m1VYJfdIbYy+6BbXTwZ5o+B1qRr3d52nAdhSG5IFbdlt6kHfNWmz4izlZgssw3eBsAk9
aBN8EB9v/dV+0AmyMgkCJ0S00U7Toy1FJ8wwvzslWKm4ZzkPKnrBRmpubV0EtN2xWOxoPmxqk+04
s57ur8Tnt2n+OYg08arjR33Mul/9nBiQygxMLNYpicMe1Ofnsza+FmsKCItWcJdm8QxkB/IhrO10
MlmtWifUKwsfXbr4kIIfMwSWSN1Ehmb4Tev89dOO7uvc6J8hRfDh0rM06olTUhrbp6KZ0LoCPQAY
obTMyzrwNt5fxM93HOVqDbE6oFGGjvLN7R2r1RLVDWGgm1i7fsn1LzUYOfusOE+DvnGi1q+5hehC
PN43+/nhhVkQLGA0EPrKwBjcmi2ZyWbyIuuk5M9j/ciGf3h0auBG7ptZ/LorM9Krqyk5H9XIsU56
UmyKpnwnEwE5c3tJeuNMEYmyyAp6ZaXctvZx0g3Fxc2zFiHACe9quhvsk31w2EprbOFYzuwoyGTQ
s4FeheSbO9bW6Apw+1TVvb3VmBUd2QDtGs5z0CAppQidslmry3x2yPOu/ceotGuCTZaNgTr71KFq
EACkDW2prvgeVVSE9zduwcvBFKCKyJsBiEUIentAoFQ1mpg6s065+xM4tCcbwDPV8TWu7nLtmNaH
ju1YuXZeFj/wyqoUvVdlZ2bDfBvgzMEii1gX1IrTSu43b83tUzN/GiqDKJgCtCgXt0oQUrEoQwPf
woT0tMM41v21W/6I//x96dBbpWE1Y4e/jxTP4+jmkheLJv9HI9IZ13jd5Eo736wBRAS2BcUN86Fc
Q0Qvfgo6N2AgRmcN6MLbUxC5iaVAXwfO142iEIR6xG+z/DfYQbvN/UVb3JQZi+dArxgdfOl7oq4c
Kmi9Q8jd5OnOIknll6my1h5asoKaNdCUs67zJ3YFp1LrFPOr9qnPgfFwelIGqNb8pUj5/E7jqUJn
H4nbrCs9r+rVw5hak2kxKpxTrmZNWGeV6nMXukgARDcHsOhPYNqrfnFmr9FRfU5y4IxmMD4GsBEl
yFWNDG3KUVEH50T7aQSoO7M2BDClAKqlUzgkNt8RoTVbM83XIMCyDvT8zeAPg3IZQgKERjKWUtf7
HPXQ3jmZ5fOkgg6LbbK4300ZBiviH4ObhCnZGaYSduahm+s6QCI7Vu0lxui5TbFjTnNAb3cbq/HB
bkCwbfCVovbiT5zHPRCygbsBtdXbbYkynpR2rODeC56891FRPreKShG40epiKAYwbpWeYi7OMral
NT1Uk4Uw1AGApKNECRymt5uK9CbmOOCa6sRwviVub/mRZVVBS5RfQzalT7Gq9Ct3Y+EVhR4AtFaQ
/CAvl0vhZVsaDh/hFe2JYFbUDNQ8KLpXpu6n4h9RPRLz7a8vIyIShEBAxkIWQG4zjvHoliPN7dNo
KtAy4vYPKjIzuG/kY8RB8sPA6QCsA7Qf7okj+Um76ooCgozWiY/VqXDDzD7G2klkGAxOJy9y2WYa
f1n0PU+YB8qJqDuPVBwj66zT8kzyfhM7/bFBOlQDjwW1gufW2VXaQ9EEuQvd8ThG4lyvxE32whXD
ogA9YeIIAR8i3W3FKJuGwiue1IkUONvoln8lVu0+g4pLZD7ge+pWa+0uC5LMwAU3NOZGoK/Nxz+t
EXetV+kWmTZEHeLMY6wq3mjtgq7H1qgK5Xub53vLmBnmGTCgItAypTozMxP/DJMJXoC8T2M9IOlk
/JO0rskCTY9z1W8QhzdBB1gR+KgL0XLoLaVZH5QsaTNfr5NUDVg+uj/MqoG+valk1Yk6LqA5dUS1
ytO4yVtM2mkTD5g7QhDBgUisU3Ly3WApRQmi0VC/KMyUtPBlVAE3Aidp4udp5m650xuv0aTXvecO
Zv1NsAzjQHXX5K/cFkjVIsxfImkx3dbjJCrToOxr/VtBNQUQTzfG49hkY9MGY9/z6GB1NvLLGmCj
NDShNRRv0d6zyn0jmvaH2ilECxURF8YWwwYVFGVt+82KoMqBHpFJI99u86nfRYVjQwpg0swy5HqZ
f1VbvbZXHmEiR4EYOEFVDhwwKprL8NxS9K7Uk64ocCznekiAv7XSqJ7n1B2zRMcuIYOXtqik6kIB
rZaiWIBwMZc/2ormpB4EisZjAUFSX50cbaN3fQKh2Y70v92aRy8ZGpx/GbOCCRd0/2BhwIuOkoXc
gUCj3RVTo6CwF6vlFjhGd0/KIQlcEP8f414TIWXq3wbK/xp1gQ+cgf5AwN96XbUmsVp0sXUa0137
4hRGMBUhaTYi/ttyxWzJBdpIBXwYuyH7k1plwAbqJXIaFxRDzHpxq3aPutBfZhfod8M1Im8i4BOb
x6lvPwjKuEapZirKQRhix5ZqINN3+q2uNysO8lPRa7YEF4PnBLkoZN6laJjnJTgEO2GexuT30DQX
Pam2ffcQ55knOvMyOPpWzb+I1P2Zgj3uvneW35y5q49aPZiNcFbwpZJtswJD3EQR+dFRbJmWbGq9
9vLcPNiY6yEx/gMv6V/y8IEh+taodFZ0MwJ7Bng2Tjr7yfg3TGKa8d/mULOND2ifZswxoCHZ4K7V
pAlevlNbJR4T4DpVGj8yhpX1+xRtwA60BsHBMNOCWCB+uz0mbcsoARmVcyJF7mx546jnHrMMvhJp
ZKO1QgsiIL1Anl81+4Q50/fGasqN07nfU1trj2PWk9NIESnx2iw3oyn0k2JZiaeINNkbXVYfqZlb
G0oYWzl3Mjp73gZoMiISR81cR8AkxeLx1Ba60ST0FPPI01N0hZkC6YhI3aj0gTrbyji6te2rduNF
VHnoxzqEzoOXq61fZoGpfLX76P+RdqY7bivJtn4iApyHvyQllWqgXK4qb9t/CHvb5jzPfPrzsQ7u
7RIliHCf3Y1uA412KJORmTGsWGtXB5Jdh6kTm1u/76IaTfmXMiH6L/w0wCQXrXlIZkTq6f6TJP0O
+YhxtZea52SnVoGbi/OuZvpLh1qjlprHAhjy7ZOxziEW62ALDJpqFG4YNjz/sHLLoC0KDCAoe1TC
ikgQ7dDXNyKwq2uESInewXIGgaedWxGk0CjrQCPOGKo/ilHurFi+838LvgOYMvKbVy0Y9log7eM+
c4JYfL29yHXixyKBAyhQ2VCZQixpFeaEhUzzh1D2yVRzOxCzvRjGLgIAzv/NzCoEVHQ/hPtqEp7g
6rZb7SCUv6RoCxt+UctYFiNDcA8BBtBQGkDnewmiUg0S3xKeGKQ7yEMPw6WtD8APtG91X+Z2Co+1
WbYONFkbL+57gvwxxl1MK7SdSAQZTgRHfG46i1t0K3Jwqb50YOrUFVTjDuua/smH4GDyaxsW1Z+p
0r8I8F90mfovgOe2VQnRxns51ylgf4pSx5w+3974i+D7/YcxMEsBn81hluv8h4WUyBO9ygKvb3bK
4BkwxilgiSCATrWjARJd6N0g/5zJpa2l+9aKbbn4rKLP3vemi9aSVKOcE7/Fxc6yPnf1Xo7zXTne
xXFPHbp2ovLebNQNSNTlm0S6QJLJq7iQj79HYx/y6qJvY8WXS36zsJ9EAFg6kH+7i4pdERuOKbJ1
pWkLfr0lJrC44forMiuBfg1hBe3r9WaFMXAoplg9K5K9wRhQKKs8xm13SbZFs3Bp6r3PCxkFc7Tc
b8vt82GNqWQEUhr2iVf5JrNtRrxvVGneBfn3qZ73t53gii1WtHDGL+TfVCxWtqhcSJk6p14FrZ9N
f+8uyP17en2Oqm2Jw19+O/DTH2yt6omGnJYVQgGpN08pQwCmP7jFNLmW2pj7PDS/xoI670NGGI+B
GDd3/8VCLYI1OEVoz6wD38rHnahcpEwjP4rBXi8e0zpyrW6ri3UlYtM4UNwyDCdC1LXuMlPNrjMr
izOP3MzpILIo6rdS/UPhYTfT6U17ewgPVS64WmFshKWXz5JmkbRD8Pc+ACOuniXFHBfdwCDz+GXt
S1qp0kOmJcrz7Z1cp7/LhD0hLw8TkytQbK5OQjX7vmmMSeZpvR/dj3TonLA3SgBFI6olA1jyt4w6
IvxSCO1tuOs12wTD5HMLZwK9sJW7+oWYj0KTeT4DYVBuimqVOFBrOD1St4msPJdK+fXvlwvnCWUt
fGchPzk3WcFML1idknkBuNpoxmeVgxF/ZZ/3CUKnSf/ltr0r+SQj9Caj+iSVoOVXSzTlqciVkdGe
vI8VkbLHEKJGUhbjkH+qGeSXD1ZizvUdaKPE/HXb9jUHgpqMsW8+LqoVq9ugnaC4apo58+ZsAgQ3
tXRPFXii/t4KfTWOBuk+scVyT3y432QhKcAkiZnHvEnG3SZKJ6uUpt1tK1fCJ7ArjMEBnmUKjrfi
3EyQDWKWtH7m0Vm0EQZ1EOyc0v4O1g8nDMe9oAW7VrfDzHwRmBBIza3I5koQjUwUFPoEqYv4ydpb
RYMWg6VNGWJRcmGLetzuKyPzRCP7IWsdaN5xDu2kMLiOxtZ3cnX+YVTtXVyL095vGv3AgNjryFFz
EpIxe8EoOkErdztDydR9ROv1eHvPrr0G5jIOT6LOMI242rJqrvMoSfjBrSXs9YUuixe+qT8xArxx
kK+9BXAucYxRMwCaufKBSrQSq1KXran3unTfHIJdNNzH+SFnlHojWr+2KvA+JAnw+0CStApkIWGX
O1HsM0/u/OSL2cGxVqTa+GlILRXP0+QNz7t2gsmWOcPoTgNZX+VORqdYuZ5xisT0t4UyFtgf9Mqq
4T4PtqC0ytW16YDEKbhT7L+Y50Ldr1JngX2MhPI56cPhQQ4k8U4LrOwxhKLK7duicMQMoTYrE7il
0y53Qc/Hh1ivi72iZNYjkX7sDAyVIoAU9W4a1MJzhkqQnUiNeTdZreE2Tag9BBqz5rRvTwGCPjs1
zktA0UpwLyqDDjUTTFiqyXCc0BapU4h1ZZcUBI+T3JDoQk2+p6rn3wUMrWy87ddeBUpwiLNwnxDK
rj5wn4JnpaSYe50w/yb4fw0ZEZSkZM8ZclTU0SYRTO/fHxV00JA1YlJv4eo+v10ywfTleqxzL7Kk
hxoevVl4VMP8yWi/3TZ06U3cYNzH5JqQTOO/54YSFBoZnuU9KAiaxHafSanbcnnARnLK+vn1trXL
c8mjLgE0okxH2cJcXogPd7M/k1Naepl7iv5vb9xVlZOgPlMPf9QgfWCw8LOqvt22uB6EXTTBaBpJ
oJYReCMyWy0wGNtoEJlSQVWuL/hu3dQWqIJG1q82LOgCFBJu4/iKVRfwMBmwgA1NKpyUcCz+EZNC
e5MN+DsZNC5nKCQLXYEjQUyU49zm8rcCHrYXK9SqHwEokt4VsywY7Ukrte+NPvp7FQDnxoKufTCm
NUDdvONV1s9bHzCALSRD7i0zxnmJoIBWg1ObXhNzcLQu3mIdvPbJyOLo9bGF/LO6bsYwaBJSrwIw
hX6cnmr9KchhzUNJOfTFO6Y19h1/vv3RLk/cwhaPDghQrXe5unM3mXpGi8wpyD2dCeDS2uf698os
7oElNGG4s0imb9u7ElVjEC5AjXHpBby53IMf/NLM5MgAoc3Asyi09CLQ6/iaAdC/D4bSf9NRlemd
TEnMlxC0uU6MllIOHfsirNxQQ2/1v1m/vqBm2AEmglZB2jynFnV+5iXQBkwcNaZLGObwzY99Am9N
ZRXPEPNkgNEEa8Pycped56FsBPS/DCAxR3mRh3Z0SUQx4YCacOMu1PJJclBC8a/TbLaZQJ9GFFvH
u3K+3b40dmPjT7k3SHeDCIQh/tzT6hmK2THE4QAia0dZ4y9BGctFQFgP3RGjGosrnxuVraRPReQW
PGXQqJKcyI43Is9rmwdXzKI7BXk9tc1zC1UeWH5gFblXJ/uhIPZLntLN1v+1868saG0ABvSZ1yl1
aKAjQ8zGLE0FDyczFpXwefRffJBIwZaMy+XzzxgNDx/7hlsTs58vqA3GSplGhS1T0t3cqwS4HQNR
807um40BwyslNKpnlF3gjqWCxjk8twU5Y92GTHl5iVA8+MGLWL6JKtQ+kU3klv+YzO+NVe9un/vl
g6y9HXTa4hkLD8z7b/pw7LNebkBDFtjMBn/fMKjuxoNY7W9bub40SPA4UjqW1vXcqR8bJoiawpNC
BrsAN/efwrxy/Ok1vzPE0i1NzYa2+bbVa84IHyNHmOETntvVldYrbWLMsll4qvFQZq+pdg9J7ca9
ee2e/mhj9TZQx8n7sLcKr4knWwyPc3nIJzvobZAMTrdVUbzm+R+tLb/mw9dqZr02YCwqPUtLd10i
O7lR2kr5BSWxO00p/rrawaciVlEk6Ft5G1aHWRy6RRGY/E7TAIvEEO86ZmBudeCunDDJ0Bk5ZSyO
XHJdvU1HqWrnPCm9QM+h8p0NBcE/v5MP05hFd3mqKp9vu8UVl2dNZMcy5QaqZeunxYrTMk+70hOK
MtwH9L3tCLnQDee7YoWHCxQUeQN8fevDPKJAFSNaXHvqKPunvtMXsKKwRZh1pTmu02SWxSUyp9G2
ptAQALUnRTXWXp5QlR1eyzF8TMRXtR5IcMtPKZ3nVpmOy3+H8bxT9KXR2B4CtUaWvd9Tynf9UN1w
nHcg2dmtQpWRag71Pn4UEoQrPyXv7LWGNXu90Y3f0imJYqeMe/pxw4TwTVspkeh0tAViV4kSAeYt
TT+oCiN0rtRllWaPvm/8SMBG/GgnX77vg6qVbbywbpwpntTneI5qZhRqC34ZcSiMndqGw+hUdQNc
c9KqlgEJTVZ/CZ2sBnvBj1vEJAN9+B135jjuEdYeus9FrrfDXV3WiWJD8tU0tjFYcrQLjH6pXOZ+
wh+DSQdPUW7On15WT5Y9osRGuXuR0VnDGuTEKgerDHWi2Eo56ll59EXkiKdmEI85qEbHmFtjsqMw
bGS7qQOFAU5xdhDKjKBGqdINDfnLAJBXe5lGAnIDsI6yyfndElchuSioG4/P1NpFqhyLrHUV6yCl
imvIwX06S/uZYa8giZ/nwd8IiC4u63fzFLtIL0HEaiuXifJUMjsUz72hCfZ5pUNP1UVO6BfR397Y
iyGqBrjm0nlb01FXVdzF/VzqXmHmgGEy+IBqMojMrtu9NLWPg+/evm8unohzg2vFB6uyFGBehe4x
6WF3Es2c8sloShe9I9tIfgvWl9v2rn5J6sZL6kCViVng8y8ZmUbYDiKnD2B4vyM9LB6USP0zw9+y
Z5gArsComNXXpmJioc8V5EiHQT8Imlj9F98U1DYfld48dlYulWWh2ifFBJisltzOOqjSjmLdxve8
5jgUCCim0a0mY5DPV0uAluntyPa2ABsbOpz0xLn3N67zLSurPc0sSjaBn2OluW8pahr5Qd1iw7t0
FFyfQjiNQuod/PF8JaqRhsD1VMXzGRllFlCW7pCcKmsm8NMvUmRu+OV7R+b8luakMV5CF2U5DevC
Ryi2UV5rseoRQmUOOOC5ZDBOE3dZ9Cwnnyb1myh/ESlRi2rutNStasji9Vl8ClTGh9KtF/Pa8j/8
nHVK1EJmrAQNP0dRHlW/cgv9sbW+MCo/xg9DvtFjuYxIgSkRdAAjwENpdazcBt9PYkMTDC9rRf1x
THLDDkrgkD7R3B60aY1uI5RmAU/Kc6+Vk1MZfry/fVIvYgR+A3RuSPTSBYSSalWYkZUwARlqGB7K
Ng6dLjfJvv69BToAvMFg0VS6SucuZcaqEVtzY3qliEJ7wmGHsLkUN47glS9HBwB4KfWYRS96tY6m
aLpiZq89xNn2gvIbAPCjED2pRzlKXdL0v75WqIjQQQG4AdRNMVcxdx8JidwLCdtmiveaTAk910YG
FvUtsaXLQw9ylpyM/wQ5C4b2fPdyOSklOWwM6Cn6h7xpUTovomckXzZO4kUIvHQTP9hZH3y5oVEh
YicZZttMQ5LaL4CRd+Xw94/8YgnICc0H/vQelHxIICJc3OylCSlULoW92TWKLQZBandgkV0/9YVj
387QzEqR5g7+KOy7Lte4fnJzd9sx1yKtfDtauADZ+YbKEoSvkl0xbgG4Br6OWKiAHFzrZNmXUN7l
mfrqM25aHYzZrcrxFGv5SzmOr/QHF8BrmlQbv+SiurdMhvFYLqEHl+B6KEIPKhCxyGp55Cj0k6W8
OVapMdxNSp7sCLx7hk99aV+1gXH0J1k63t6Ia+YZBF8IUIDLU2Y497FQr8rYyjEvDJbmUmp0S4Mw
MI+NR+Qrj7Mo2Hpuy4K2seyLVPIdV8UVSGFzQaCt7r+mLkQtVjTL636gcQ0CxX8YVTvbqDhdXR17
+v+srJ7NiMMfBYsV8Vl0+k/dWx879El+V1t9muUort6yRbT7/xtartoPji2NMvyfM4aUwqZU+CX9
ffszXW4XzQHSYAoYQGwvFP5iHmbGPbTOU6eTH33VKEpG828zP/raRvJ0uWXw8HDrQ2IPoAlmlfOV
+JOQaN1cj95sFY4kdHYH27rg/0OJtRpUap+Co4tbJe7LGwijC3ILpUZol9dDLdOghIMWyKMnaZ/B
ixF9PBnpp1zf0sy6so3kwostWjsLx/P54ppObCYxNEavYvqyraByNXPG9IHmSy9SVG1U1N4vkXOv
UKltUeik4El/et1ut8bQT2hVTIhcc5t+Myt7NLnDnUq1O9VOdAdeGvvw7e2l+6c+CPfpd1D47SHa
h6Nd/h5/l8/lfe5szdlfuio/CkeCFoU630VZpQzErvGHePIYUHocQHSUwnSAjnPjUb621dQumedR
6ZRc5HOjGcPg3RaT1zRMrw+fwhDsfm63tVP+PXXAkst+NLZ6wTqTAQx9zCfPmEPc0xGL2rXE4ElJ
sz+5+qNuHnuhfCzKu2iLMuzabhJ0LBwaC/xvPUYsCqLa+1BFeaF+jAzhiGaQDgLpr08/WIr/GFld
lnNeMEMsVpNH9fZgIDqUDtND9wi77SxsfbcrRxH0Nf+mHrbMfa9CtpG5RstI6tlTYkCv0TelkR1R
/GkoG0HHlQgY3gyiAHSZQGsBEzk/i7XBucv1bvaEmvEI42B+FSGSp7VDjO+26S5PN+K2KyWPc4ur
ty4Z5ASOECwa3bw31eJz92muoBKlHlVI7lg8jiZKKaMt9xuW35PA1UUALgGmMyYN1cskkVmcLhLl
Yfa+fn2K7P3T80Nhfz9Fi5opRNF2ZD+NLiG+HTqVE+yOyS5Z/mCH+58/K7uxJZtZqd2nz/88vhZf
HcSSdt98+y20J1u26wMJ9CHcUde2I1e2n+84bq7hvuzsz4fHx/s/zw+h/efXn9se+T7feGtFq5e1
tszRaBBb8TS7QIj14aHfy7tpB4DYsfbN0/wAzOVk7RC3d63vzWN70DQnOrXPzt1g3wN9t+8Ue+Ox
v/59P+zy6hGOk3rU9WD5TSc/z3Z1ecgoZe2p7evJj/oZWF4zf94KMZa/dLUR6Aih+Ghy/PmP1ZOS
xMIwVVIqenFMTTwSdkmZbDzJ72dubQM2CuaYF14IZlrPjwpjpmLia4XoSejb/sxsi3/FbuSk9j9v
P0JbtD3188b3vXINMBn4H5PLvfchoMnQfZoHOAE9VfmmO8kd/O1Oa2fO69fFYb/Dw2E3++yrwhZ7
zh/TU47g9Wx919myKyKYgDaszdsi778NW5oFVyKUs5+2uuylKU4iQ+Kniamy04SStA8t2qhuG+KU
aNdMkac08Kao4sY1fHVPgCUrpH2MfazRUxJdf2lSatEz+u5TX9zl2bExfyZq9+325l8ukDFbZsuh
0OJ6hH7zfO+BXdZTHQeSJ/Zu0z5aZW9npacI7iT3Ti4pO6P5ddvilcuYWWakqnSm5ml5rykqsllN
WynRJQ92NnXOULWTHDn+M6RweKF3290n/XAMouzTht1lKeeevcxQM6NDFZrkfQ2FVrTOJG/WJC9/
FMy7WZUoyE+7cfq3ty0mYNv8pdJz9MB2t+1eBieLWeIfAGM059atuTjtuKs7E2byhswjgRz7e4ti
ZnSKhI0KyGVt4tzS6nroS7mVYkQpPbGN7e6HGLzK4pe8Stzw3ocl//ayrn9GCB6JhkAtMcF27jli
b7SRFrOuZtrNJ4tIAc4YXxvgfJbsMoe1XfoV8MzeNnttjewXDWpax2jGrNYYWXCvaWoue6bBTKe1
D9tPSPnAc9dFPwRxY0OvrREXpfeOsA9MTWtKmlqMIAE3C9nLmMCElzRqbJWhysrcIdQUVU9Cn9jp
tEU1eXn2l3n/hbWIwijSC6udLdtQn+Y4lb1KfAJn2iXNLp9eg27YCJuv7CV2luUREdE1Xl1ulZ8q
UaXXsjeWjWMWP0IJLbyoBH3HhW9p96m2YXCt37tUsc4srr5emo/9rBkNX69AqRhh6wIVr/4rwBpB
caqxOvSCqzaWI4eGTaXPFkKLWRG34I/t+G+jVQ++dWgze6gaB217u4mMQx7oB7QOHE1hyGULWnrV
A0B5cl0sxJJ43bmXFzF0rHpXyV4p7GOf6kFcu/keQLpU7YMJDV+DMX9/w8mvtDUW4gW0WygmLF2F
1SMcTlIJqqXH70Ltlx+kzmhFu4VXnRxZ/EXyaluMTHZGe898wN3tE3YZZCzMC3g77TEGHNbzqJJW
D3NXdzJBualBIdQU+9lPk/1tK1feHVRpCFDhQIPvZq0EMdTVbGahjyfE+Ys/zl41K04RdS4kuVAj
iHxOhWp4s3EZX9tZuJgYg1uGbvmcq++ph/VQC1TKvaL/F2rSAQuT4KaarRAVm0iU2crvRpDd26u9
anbhm3o/ZiCG5HM3CvtKLptaoP/AjPZU7xthckcdxXLkiqWvZVK+6cJejh6hm9yIVK99zo+WV8Fz
wQhFYiSB5hVjhQplNhC5tOKWqua1z8kzAFMIehPopqy2VUkjJY/9UPNinw58wuB++2eqjkKhOigp
7IbnKjYOG3u6JG2r9xy4y8IeiFYt41SrpE6cNbrEHFkvaGxx104vMryzVXwYijeUGvfDnNjSRgxx
uZkkjwRzy0W28M2uNnOCBUGYzWT2UjlWdl0X6cdGMOrj7ZVdswIWhdBoIXu8OIFTqM5KEZazJ8/E
91MkyWSQur5xAq9aQauYsglXG0fi3CVrX0zypKpmTxfmbG+i9oI3KtHGbXL5li0DRP+xsnL8IrN0
wC7kSX2fjo9GFMS7KfKJ7mVTOFq+Omzs3RV7vJuUnECJMCu5BsyO1iynPmJynh8r+vdCs6a9hKqB
02l+WNugimL39se6LMoQx74zm/5vRLvaRph5rJq0jKAL4BlDFn4bMnAJj6NQVG2/8TAsx+jc5Q0u
TJURcNJ75nlW72eYjyBF0ZXyajQMjYmsfSQvjz9rwe/ZfFDijSN2uZnn5laneqyEAbHBGXPgNbV0
cjhwTqO91X/fqzk3tFwvHzJAmc6T2gaiAXyt+Dct08cwime7k23ZCG3BeBAEbaGO7k6q/21Qtph8
ll272NWlHwKVBanWmsjHMEvdSohzvYz5+V9TcNS/lenvBNLI265yeeKorC3DX4xfM4u19s20icJK
8BPTm+vgZ8Z8DA+dn228cJf+iBFGPd950Rc01vlWoiEyjmaRmZ6VZpEDsJc10WtmNKgd/pv1fDC1
8kY9y029hIiK9rGZ24Za5rtohIv6v9i1D1ZWTjgEc9wXEwsy/WzftrM9F1s0cdcc4OOerdwvr80m
7wM+TGa4uVDmTgYSoDNeTT2Flyl+u72ga6fqg7V1O3ChAyp0n22TtLTZW53fucHcviDl+5jU05Y6
35XGAA5BzxqeCsqCl+p8c1NHvVKZ3jTlrgw/IvpzT40l7cTYdOf+3mq7Q9LXR1XuHPE+mVI76qSD
VHTfrdj/Wn5OeuM32nO2Mh8UieSHVmGYSKdM0e3Jdw0oz/CCw8QwTqHafdITkn6+vWGXn2fxYyTp
DQILXsTVGzLXEXzzoOngsFwUVUPedtltkezyj7lqbt2xV0p7psGbSI+SuJSEfeXWKnoUlsbQB8H3
P7F1xwR6Vrw0NCfDGnLcqJscf2z/KMKnMJPtLhP+mhCCqeKFHJighlCDhs75CW6EBXIulIrXwzbr
0iNXbDUWt7BhVzIbJi4QuKLEx1AQYfi5maASBGb0It2rlNLOG1cVduR8xhd539SvwykP643s79Lv
6YPBJmfCYgKd+vv42YdL3iqY+Ar8GohUL4mUYKp/SmTWGjH5JlRWvxH2XqJFgeWTWsA6QeedXVxd
G2qXQKgV6WAOE3lX5TOdfTk/APwiv7Xkn4AnFwlUNKP0Pj1mPueibZODRi/Mj46KXCoQpaT1vSr1
0/1Uaz9vu/QVQBJTA4tMMNxxfOd19GV2EkN1fmh4gSk9DIL+WLf+CwwKdmF9kUmDdHN29aa785t0
D09xpj5qyn0jmTupP8lb6PH3uPX8BVx+zTIoDAJ+QQmd+8IgjIPl+8BM5C8jgYUJFcI3C/J0h1FT
rfsZ/SsNjvXJ6O5u78LFwYY6EVgW+83rCkXM6t7t9ERu4BKzvLnPd1P4tcjgsyk+GfMr9Ne3TV26
+7mt9a1bAeOkHYMtBXK9L/6f+jSis+0imVmZ9taI0eJcZ/u5GGNsi3Y/yBNQH+f7yRCFmuVxizFF
3zXFCyoYtpBDqk1vpfi6VUC/OFgra6snX5H6oOT2trxc/4NGs82EJ4wI32Zqcbc38SK2wJCy8EnA
mA56Vl+5iVTrk5Baoe+lOqLlPMNy+N3qtljQri1nqXphgZ3DzPnm6UMQoz0R+Z4hu4nlAsXPwgez
3AherjoE6FhQVe8c2GvIf83yhtTAzAza4Hm+a2s7yJyYllafOsHL3+8cFT2ATyDEQVWsPF2MOzUu
hdgnLamh13Gl/KeSbdwpy+6vnI4hddYDxnoZ6VrlwzLzH7pYBoKn6VnjDloh2MogZ8fbK7lQAFnG
OReOOtD+WGIq6fzztHGqJl2YCp7/Vn+SXlWJppfT/Uaqbpr29/pnrd8xEAyv/Ybdi3Qf6SY4emHt
X9DMF7KJDEfVAlpggifWjzEd/knT0K3+rmdOj9Sk6rtyCQBP2nD5yyuKHNLkoibBZpBizc5eW5UQ
aaUSnJhyt/v5l9U2dt/9NKSvGtKut5d4eWvQf6Hmy4XB5uIr5ztbxX2cCPkcnob89xhJr2b3JCad
CxoPOkfVHdSN6/cd+HnuMdiiGsb/GyA8E4DnBrs6bOq56KKTyv2UNT86JxFPVb8MYUGsMj+22r8D
pJRd95lpKTuzmB4R2ge4xg7R0ib6iuySgfpwZnFgarooWwQ9VzYf2CMFniUaI99duRra2LpvRUN0
Mv3HpAwokGl7ofld+l+FLt24Dy4J1kAkL5yCeNhCB7Qef+s1Wsw+Mh6nvH+J82/+8DZPjxOE0b7e
7AYJj/5VCXZE/sFAev5vXp9k6DjVf/pSgWoKbU0FEZp2ma8IthDZlyebaBC/X6h4eTHUlWOILRNX
U6bEJykCLt3kVM7T0bc2TtiFZgIxJy7O6abTAcR8XeueJ59CLyQoJ03mMLetm4rJcckiS8j5AuFT
W1THrhRd4x8fjWEqKXIIAgWcbRbQukv/YR7aEcgvpnI3xfv2Hcw9wqekuVm0dS6XC3PluiDHF+kO
mBHgnFqVXUBt+kY4icmpC50mf1GLel8teg76z04e7vwMuaeNi++KM4K/JRGl8UQ/dj3bEOaylM6G
mZxq6z6sX6XuUxTct80joPyNe+AyA6Hvs/wDWNFc+H9WrwVs4hUkz35+Cot+D2zajhJkglnpIGso
Gdcnigi4oe8m0xfJz5+qsf/rxbK3kB/QggK1zRTJ6maIEqMc/ErzBMFyogmwRQOdGV0POT2YG4iV
y42FtnfpdzFHteQFq08Z6FNSy2bEu5Vr7T7KBMAmoyY/+oXEJJfaqCe12xQIuW4U1k0igIWZcLmL
PyQjcxrOWWQmgheVEnIgajiYTm4F0m5OQf6LU9M4LeNMX/72hgcER60VaAXH+eKESYXeS6U8ClSA
zHp28jLSdIf03ay54YvGt5vJt+ieRmIj7sB7ZfLGGb/iWnR3mHmiiAgKGEGh83VTn8pUaZj5BX4Q
FvaYwgAD8Dd8zGkNOH3OQe3TLHcF6HztPEvgjdXrO0JZ+aC1sKHd3o/LgBJFSMJJ6pkLhfo6SRvC
KM8RjUxPoThKu1xAkRKbQALKbit+uGKKoinjsYAOqHmvZ77ygQp3HVrJqRkVxU0WbOlYM+pWjdMW
QeAlVw9rgtUKoDV6AFyqi/N9cK5CAGQadXF2Kk2KwcyUmVUDg2zt9A86sQr3hjy+cY4fuUT6yc1r
465Ns0PZ7A0kY+t63E9Z9bNhaljeOGuXmd6iiUNsAesdoe/FjktKn4Zhm2Un0bd2KI/akXTop8z1
S+Zgvkt15xjaXkG5sD20xkOaCX/9xWG9M5dxVPSzuF9Wh53bVW3lwshOvniv5ipnLnWzrdbQxeFm
wASyVDhsTLAzgGHP9z9QO84A4lfENep9qMpO1zxb0NJ02okO9P62D18mEitrqyVpqtB1wRQUp9ns
j2Y12KJ/LEf3LYbvFAIbzZOVrUjxMghfbBKGLwkSH9FY2SQca3prrItTA1uNHUp9sYvl/Jk50x+1
OjV7HqvoIe4jGOa7bHKVqYnvIYCAkVm0Crf0Y+FHmAtbfetr+04VHRYu+O+gLVm9W0GvTO3UT8WJ
zhleFBkMibe9wcxD/D0c0mo3q9uUmDIf8ywSYCtIRyBRpWBGkL4yWpux3gyNXpzyAYEmrVHlY6Ay
K14NWUApqwnuzCDg9RIEwdWTzH/Qc+FbIRnVcaha88+GMywh6cWvoYyygLagdF0nr6I5DAw8ysVJ
ezHulIe4pKxk9/b4R4HL3Y6ORWsze7kFpL3sLy+bwOJ1ynm0Jt+rYR9unFKEKN6o1OI0zsVdJel2
8FxPpdv0jW0hxZjo952FmJmLYN3tBV/95Et+BF+MiOLW6j2xoglikzkoT2LXvjXdFO/8ChYMWZvV
Q5yLBsSoc/7zts2Lq5zFwr7ICacQal7Mz2oCmDlhnotTRGWYIawYidGyE5yaCbDdbVMXkfdiigYz
MDxiP5KQ85tEn6eGWEsqT4b/XZHfdOvt9t9/kfKt/v7VOZaEUNPzWC1PsuH6X+IWHQu7rpw8PeAo
t00t52DlmUzHLQNAZJm021ZfKp3rOfZTozwlf8pj+SlJbNOtOqd7DdX/o6Xl+31wxkFCHyy1lPKk
WSfDPBa926Ly3HyeXgTNldqN+/eKB56tazmRH6xF8qwP6bIuNX3Rop2kPYc/gux1swBx5VMtg39E
SLzoy3+f26kQkks0c+JT6e4E5+7wpyJiEoMXqEidZKzc25/riuedmVuW/WFZpiVMBIGYm1GUjV+7
LSjDNXcAtQeMBtoCgjDl/O+3BNPMI0r/p1SubaF51af7xP/jV0epcnRtdnq4WG6v6DL2oKxBOk+G
SXnPQILt3CRMjX0bJDg7o8tz+RQhyQOv0iPF5l/+K1QihXmMYSDYGvi5tpMgXGHcpNSHhuvKrEzR
koFDHMTMH0Ih2KmI2d1e2ZaF5X//8K2aUIQwzsQCE4XCLksCOMcmivi3rVxzwP8lAgJPQfS2uiuI
loC1QN19gmtSek3Vo9IwI3gXT4eu2zhTiy+v7wpa4TqE7cRPlKTOF6TH6WQlUVGdAn0fQjmfPssZ
Wt7GBsj52r59NLP6Mj2sd0XTLGZwhDa/D+W721t2zQCjV0yWwKGEjvWypR8+zNjqU0nCU51Ms3Gk
7CnfjvWXrVhtFScINIZJFgnaaHUtpIitatSp6pPR3SOFwqyVfhzchBBfMfZi9EmS7/rJGXfjndW8
RaG6k+04sQen7lxN2tNWybaGrq58vLNftL458rjKmtGgwSG0d2IiLr5o5+GfXvzrfgB1MmgXWD7c
Esx1rvw+EAoCPcloTuM+Nt/S4bHc6hleudzPLKyekjjrWmRMsKAMkyP2f3TzISKeleIA6Zrn286y
/F2rL8lwKmk5LUq4EdeSU6Oop1WZle2pQ2DFodYYkjfE6V0ag6H4e1M4JVOckA3RDl2FFYPeEzmG
TXuaB8lR5ScppvAwHW4bueIHUFEskThdfw7xyvmxO5mz0banDHLsJIMNJ0l+GMV0Xw3lRhR4WVZY
KqbWImNEtYo66upuioeGKxYVihNCXQ9Sc5gMnF99UYwXg9HDTI33CTTgvqDeNYJ+CNMtLufLtcIv
QHWeIUBAnXBcnh90FWpqxESq5sQPAY/7O5VffcEdEay/vaeXPkLeDDL3nZIVl1/5IyocUYzic3OS
BKQo8gJCbvkgFFsVwMurHswcC6L6tyitr8l+W5Qa5Lyf21OuxvYgvRbxUZ+dSUEfYsoZ6TzeXtUV
c1TAGBsFT88/6z7s2CpKOyRKS0CtfxG6PSC9vnHE7rV25krcasVenml4+f5j7aITOwL3DWOpPVV/
gmdI/Y1w/9an6Va0sXzy8+N8bmblkhIE1GiG/A9nX9ojKQ5s+4sssS9fIfdakqzq6u0L6q7uZjNg
GzDLr3/H9aR7K0mUaK5mpJGmpAy8hcMRJ84Z27NTvY85umLdB8F/6BC7jDdZhlAjtoI2/3N/Jhf2
oQmZDeSy8B+cCTX2TxdOXzeDT0qrPVt7MAm9dI9r4KHbsA2j+mRgdqjB2Ol3RQ4DIA0LnVAPnI25
rzfZ7v44Fvb5lRn1GZ/GERdUlAKqyOcMIrmWfFC5qJitHKaFjaAw2Hgpg5AFXeCzsei0ZGys4/ZM
GegzQDbTIwEaV0D3X2KXrXj3hZVRIivQnAQGBemfmbFWIs/rZX13HvPqzwS+pRygODHpG7tfexMv
BLogQ/uA1QJBpLIT17PXjprTW4nRndNj8syO8l07QWN6356Kx/Zf/F2uzONCBura3swraWVMhlzT
u3O7a4+IPL5YR7ZFv9oR/Lb/eV9cjUzN8qd9ofdazlpTgyXrzU/478kvfg7Jf8ejIHsEnBdy5Ehw
IVc7M9PZDq0RxnTnPn+K87NtJq/C3hJycsQ/pwd1T4KSo68f8qkEqXz9UiWH++P86OyZeQ+kbhUF
NO5P6LHNvmDSYnBgd3V39j0KIuCg18wgTR6Mehfb0TRtJlqFwg3GFCTYUYscHPMf13Cpakve+4aZ
MzGMOh6nQXa4BZCqbR87kz56bXNoBEd3zPRj0tb0ZRaOPZgYHCTTgMrBRTDzmXVnND3Q2t3ZGA/p
+LdiacDq3crULjjmKyOzx4WswJ/vFUN3pv2DdIGw1MPBBhmM9mIOe5ochfMte71vU63WzUwCdIs9
BUDYTZBeG3nplOChxbbNQhPqnBD3q77F9lp5ZdEOOHXBI4lsJKC+18djcvy0pI7ZnbPc/9VDQtFL
ye8y/zZaawxSiz4GgIj/MTXzMd3k0h6o6e7MdggL2k3rBUzs6nrX9UFKN2gPEu1m+LEmfbIQ6eFo
OqZq2QFQFYousyHKXJ80hiH6ef2YFU9tV205CDtQytkAT7PtJ5TD8Q26jEG2NrxpVXO+v5hqZDeL
+ekLZvuHNINwMoinnqkUUW60b3a6to6L5+CTidk6drnn9xUgVWdoLWwbPQ18+Wg5K+P4CMDvDWS2
hGXHRzBCwop5yH42YLj/8zvVg2xrgGieByWASA/yQJE+Rhb1O0ryzYH9rX9XQ+igfwIal6gBD2H+
dxWHsjbBs+vEjNOsTjpsrdGoNlLfuv3a/C7vXtBmosUNgF7oNlzvIh38gC5E4SDcbgRWgRbzId2I
47sx7DoZ5L+Ko/Fyf9MsnsxPBtXfP11cmQm2o8xRYzrR47DTwt5cedPdVv3UpfXJxMxdd32mQRPZ
V1eG9YXypywB5UsIwUHWnpC6P9rUOVVZaKEvCr1Sz4VnPyZOEthDc9QY6vqWDCwyBjaEH71+JdOy
EDZefdss+qEc8VzvYfh8y1qO9MTFuejFG/ong8GJRmGsvCgW3QTQvki5QB8ZXMuzvZ02RdeYJJHn
rn3RRgBj/OwpzhRCy3iahpcKifsJOcBSa/bC1g5DytZIP5ZWHPEDYK3o60DQMnsSOuB+Gx1j6s+k
F4GZ7BujD0zxbq0psyz5CiXVCnkYNBzZcxxh1YACqPD1HlEK0ixIrf+e+LgSdi1FAhBzBPMLmJIU
j9/17jWhoyIMNx/OfOLbXHt0je3QRsMQb9iwXRNSXtoraAtG2ykeaSipzfxr6XckNpxyOJNChn2a
723058Kj87Z6kLkbcLDEa+Pm/vlcegt8NjrzuIKgDE/LYsBr7W9a7FwXmKrvTn3Ew+2+oY86x8zr
IqiESJlCEwL6OduZvQSjfu3AklsnociasPLEodPaL2if38TFb6v6UbUBz5pzhtZXqHLvHf0Hy37V
RP50Mm8/gcTNEdV20GnIzHjHIbDbvbYcwjpauRbZL2xiYMSRDAASx3VvXhK6nabQ9MFalNqhqzfO
d0hEJsPWH2lY0t/ttnzP0AP/F5x1Q/ye8kCuJHbUZMwn67P9mZ8GB/bQAHSGvZAbR+6SV2+o10Jt
tXlvbIBvRIP7RIFqnkF1RaZTm/PhPOESgELpT898duz2qazP6eQFDfq96u4f4PJbd7LXJlht5rlx
kMKrgjXg2sjGXZ8s2tmdZcb9eKad34eGNx40KKiik9yMv5BM/tZMkFclLdln3ODbVIMedufmm2HS
+5V5WDjjNkidABdH1h15/tkNJQlePW2Z40ss7Qev/2p+F0GZOOwJOt9+av5ag8SC3wLaEVV61EaQ
9pm/vkGAbFt9K0eUHlmoJ8PBYlvp9uGQ0mBKQYyanADtG9mv0vomuH8Wv7okPtF8jbnsthUCQwbc
G/IGqip5ozniVY1Hk2Yaz211zsEF16WBYT64cu+527HdSdffM3BQgYH8qHp6tWyngZtW/1vZycpu
X7q10DwK3Ahq6FCu0mauT3qGm3TaOJ6b+qFjiK3YxpfBBODlsyG37tPkfXeTNcadpS2Iug2qB4jn
ARmYnbGYTCNIIcvpzCDLOkA5OO2glQOlpwmlAoArPSQYjaBIpoBBDD52/bWE3MIKoAFD8bRBpBUr
MM/jO1k9CNc2pzPPv4HX9LH5hSl64LnPQ96DKSpmIdFCNgZolxHkkHSgiUr+yKr6kxa/77vnW4cD
1kHkj8F6inVAy+z1efTMEQrnhjaduwFwWodPRzCLrFUEb73qtZFZpKYXlZ1C/mE60/ZUg7mJocK1
XSXDXrICrDqII8A1g0t7dqWlsrdN0QrtbOdJWLtGAIKbf1R++e8ThlZnrBswwrivlVv5FNh6OfRD
bcK1szOOD73hZoFZepf7NhYSTGh7x62J9yb6tvz5uSACEEr0RGrntDvFwwEiaxl5avNnGjeo5Job
00/C1FprC17aC9DTQ4UaQDqVD78emsFyCPXEsAoZzDEAJ2WxdQEUX4nbl5YJJLEgu0C3mOJrvLaS
Fq5N4Zm0c43fF0W8B3zvFYLev1iabe/P4+KAPpmaDWjyK6q11NbOujVt5fgEOYOVwaxZUH//vBug
f2xybsGCNgJayOvAN+lKbH97cSCH8gGUR+UKe24WWKd5ZrjCLjWFiSkg5qfxp1qfVgaygGhSVv5/
GzO6IedRQVbLsmMuTk8lQVXn403UBebJ2FSn9qn6yVbM3c4bUlIWUhrgpALiZ47zcdNG6hiUcU6g
y9CKPYUq8f21v501/DTiDGQ0gbYADPV6ZfyGkCZvqHnWJmD1qNj26PArgc+6b+Z2NyOSwoNLFbxx
g80LEINAirZuJ+s8MjDsaMcW3U2TfcqKNTztgiH4AvQbKf4IPEtmPtQlpSH7QrfOVct3uZNFLPb+
mQ16Sdry2/0xLSwOHnEQhANFLBpV5tVSvN+qErIp7hk3ZZBqPxkc6X0LC7sNADZgolE+RO0XYgLX
q9OOll1Nbe2dXeD0yseWj5cm1uG1ez9o8q5CEwj5ZWc9EBfDkw/9oJUPuJ1NoFPggdDuonzRvAKX
oQ1ymKzMP6fNU9dpUPd4cgRSeNkK/nfFzrz2NowyaVKZ+meS5mGc5YEE1tfwj5L+vj+jt9GsGhC0
PzGbKKfPo8th1AwxysI/M/9pNE5IFAQxCHe76pee6Ec0pL/ct3fb76u2h3qAo0kDPWLubAVrx64K
EOyQs5224Ls1Do1+0uo+Ep6GJm0ZgggHfGHoGX/ypwvg/0FD/rDeRCAD9hhAaLP/HtZdf5Baik+u
2Pdaw6WaR87GhdOAfLfb4Bi3YfKlOskn8UR29ydgYcKB5gIDD6rw0LiaT7gJfnFVHE8jtyabifwq
OvMgCN9mMYRVekDwVqHcN3sJhtDRiJAAoSP0V1Ue4dMAPbtPYiPhSuzj1R8hoEISpJylS/71UE6/
P7plW8qn4WmEDWVc22pFJ8rU653nzrPHU9Y0b14DtUDBhbvLbZOuTKZyXlevQkXpgiYBYOURF+M1
cG1OMGjitsIGG77csA6SAs5eCvlqOfFXRxZr1m4SLqpXWPWEoDQJOKs2c6UJY1bbgKXmuXO/O+43
yZMHWwSty0GNjtSV5YVWtzahtyOETcRWOKGor2Edr0dIRVwjHQPKCyEn8ODyNkJsuRcyRuKZjnZo
+2gyu7+Gt0dUjROHQjWYobY09+N9UemsK1rvmQtQQMPmoXadZl8nmn4AtuPB7OL8MS1Iuy/q6keN
lEMIGjoW2OnkvNY+hyxkEwGNFJ9jZ6IbLlfpwW4uaQulPtxlat3BaziHzLg98TOw73jPOWnRDQxK
sqQrQVNQvq5MhXmzwWAILOSIbOGuQCdxPf0l0SVEUBMw8T9hvF+ndg++aglF3fYNLTFB9mr+G4/I
KVrtWsbj5jLFEBXvGh646BQGI8O15Ub4Vio7BhL+nPY7XaBxEV1/3kqMeNugADN4SiM8xLsB0zkL
d2w/YbGglv/sasL5OSYd7ho9tfzvrjE1v3lbwkmPfeJ/n8BQwYMuzookIPA1bDeMPZhJuix16SGd
arkvhdev6XgsTQMEdCDnDa0QpAPV3z87r6TRyk5JO4kpmR6hfVUHqTH2+5V1XjDj4AZEXwJAwyh0
zKbBqcFD0Rgxmszdlj1MCP79QBcFcDXQkg2cyan3hTt6W6vo7WfdBFS6clgStn3ZbYmXu1vWGRRi
y8Ua9+ONzwGwUxFhq+yi4mubebiGD6zQ8qI8l4ZBL1aW6vskpu0lTvQmTDP0OqIzCByeHh/RlwVm
jPsTc3PQPsxD7VTpTAJ+PJ/+FBzVHUvRhuSW/qaSWrYtpjhDUpP/ZzikA2/jIXK0Ufw1IA1zvdIj
zyiowLw0gjhM/4eWCPBlpovD2FAN7TNp9+v+0G4fyzCoJle1Dahn6+xFXjiV3dEsySKnebeGLz00
lkGwucvemAHBtpTvYhISa42H7OaGhOQxXBY2Gbox4GFnOy1JIeTGCy+LKtMSB4MbyU5MrbUtnIYF
2VitqVDcxBsze7MbuYeiHMOzHaN0H3j/Al3SAk0gNnK0YQlRtftz+vHUv7qQYU0pd0JIAEpG4B24
XsSmbVPaIBMd9SHE4Q7+lm7kBgS+G29DN+AJBYk5CXc9iqI/jPcy6vTQrsJ+DRatrMy+QlFjaghn
0ZULEfjrryA6xCc7NEhHpY2kXAV53lyCJsWyf4NL9XeRJt5KHLKwqAjpXNXZoxoJ58fE6CyL8I7S
yMwe9QmS3VP0NjZrhENLO/bKzMwZ6LyxoDRUUggnJHt0hblV8qAn2b4utnUShxTV7870Dkz3Vp7d
N14I4dzn8c2iECiD0cEtSBFpEJe3h4ecnvkAJr0INagApPxOzrb3d9LSEn62ONtIPSlaC4eTRmJ8
Jr7YQEw0eSJsJ6A1f9/Swtohow0leaT0XTxeZ5PqEqhAGplRRpZAQl1m+zL7apb982Q0m/uWFtYP
lwyoRRWREGKsOUmFJ3K/nYyijsbaBXeZHWIesyGExFde5gddDyt0E9k5muJWDKsNf30ggGIGTgs1
CzS7wf1cH4he1JnRuxMoe5r2Jx/CcQoapO39nZFu2/KoUx4Iba9n9OCssundzu+17dlK+rQFG5im
w/bwmoImkFaHskvC8dvKGG/gSuj4wQNWbVQbFcM5z3WV162XF7yOiB41Nkhqm2Q/xI+5/4CMMXKi
YEqIbPJ+3+rHQ/x2Zv/Xqjo5n+KTccwGt6rrOpJwcMWbeLV/F5f8LB+sDVhqw3oPVPVjvdMe0Lp7
Hh/Zc76l+ynSXoyXcd/u7OPaUb3191fT8LEHP31QqVIHbdfUkd6SDQEvjz1YYSmOugahlUmEUBn9
cX8Obp3DtcXZjSbSIU+0CRMvm0uiwc1PT1Wz49km65+hT4hWi/19gzdBCaI0YFFwiFTCHjQg13Pe
lqySiFjqCNxAodTJJvGMQ1mtKPUsWcHlgX9wpyETqJ4GnybSb7jn83pikRkHiLLIz1X8zm02S4Wb
2K8QiUQ6CxDGaxNxMlR4rqc8IjHYk1CEkJsegqqBaTbmtuX4f81QaJt6gPQqNYfyG/p9yrBJXHa8
P6MLZxQVTZBYoNf741F1/SHVGGeIWmwWZVaP95pSOz2hlwQU8WuEFQuziuwA6scgzkad3JutXc1Q
qEVajkV1NwaVNkQCOLQcjSP3B6RmbnYs8XZSGpxIsYKuYhbb+VZZ2JMseeRVVO54qoGoupvWNMQX
dj4aTlGUBW8dcoJzK0068UJkI49Qtt7ZcX8CVcUlfyDZ+EMn3q+RTnuerJy229ongozPRtVHfdqX
aZ+MXe01PBpJfSzyr1wgKyZOJZFBJYbAtTsAwY8DCytC3hKRRfdndmkB0WSLLYuaAjDus2MhDXdI
S6nzKG7tXTe0oZTdtiX1yl25aEblWJAaVwoqs30ST8hp+cziUUpQ0OXA2ZHW243M+XN/OAvuEsjl
/7Uzu528NLN74B14ZLtHgws0w3/RK1C2P9b0jL78FXiX+rX5tvQU1ZxqTkW/22ztkq4ri9QWIhqa
qr1Yde587erCD1E1hBxVbbBtrudrJHdLbgagCTw4VKfgLX2US5Fq5VYpIjtPD1qLw80DW39HbrUw
X8DOhfdVN1V7Qte4KxcmF3zfKKsCoITKpz2bXB0QBY+BFSma7Bo6it4Xyb16M1TFxUZDa9Z6bugT
VELvL+nt2VfFAQNG8Q5BDkVtrU8HpAAIoaSkaaLRFUBM6DT92jhOfrlvZSGYUzKpCOhsZCeQyp3t
0IqXGslKC4Mrx+LQpKNzsrmfbUxiJ6Di0ZqXmvfD15x06N92OrIr8P49rHyEuluvNxQ+AvkhCNdB
AwCVseuxOoXXFlT3m8gU3AigfY6cm/B/6aATPk4jkI2uVPwhsV2GNe3qLU2Ej2xs/p8bOFUKCdlJ
vKZRmwFk6/o76gZU9UiaNFGHTMQW4JH2MOUlX7n4l1b2s5VZpCE9gaJVhuQiKGj7Ld4sIF0bm3Z7
f1JvD6kaCy5epXkGooaZlRjd3E1WYk71jj+YbZyDysl5z410nySJHaZOtwLxufV1MAhCDJgEYhvn
5XryDJ6VJvFh0NZGaJun+ruhxzVa1oW74lXVL822C5jD8AYwAFxSaIRrS8hwumhhFG3UiD9y+GpC
aLN8E/GKT12YwCsr6jXy6QBWyPwOJq/bCKk7KJSAoTBIIVUMlkMQ8VZWgbaQyl0jrJnvDYQjKAqj
tIT7GIzy8wzeKNDx53e2iICb6UPGuECCPLVWHsI3vnRuZjY2o2XVNHAPgHavARcUyJCgi93/jSEi
ajQXN/07js0RnS71f9wjc7uza3fq2UCRKhaR73zt8307vg351/v7XvmKz5vjw4SaQ0SiKDXMHVpi
oTJMm6SJ3OKn0UB8HnBSaLFv0c4CLm9011h2AN3mFW/9oSg9NwvPAbCK4jhAyvt6t/CpFIzFI9y1
tcvP2Zvxw/mSPclT/Fj9c8PkVCNjBFX6sDnS5JQPKy5lvlcNNGbAbaFCjmSRKutcWx+hNhjHMcoq
GQ3s96pPj7nnbLhubxzLXwmdbpDnc2Mzb81oaqRloreRT5FE2mlgCoCUXzWi7UxCbCuYSDGehgHe
6WBVg+tsiVE1adh2AhyhtmvH2T7Wfam615lBDzFvXC+kRYbuOCeDYPeGyUabDoZDgfMxmdPQkE9y
+nd/n8ydCEYBAChWCqhGVEXmrFl4VyZOSycZmaPM9wTln30xpg9oQsoP8SiqtTtuYYnUwcZVi2Qe
EAyzI5exujdLSvsInYHGU1a25K0ZS/foZH26jYls4F7YhMSi1sjQLBjZMGaCx9fJZYjnnRHWk3HI
GUOukRDjmMMYQq9yteNmnoDAvChCRgdd9oiy4Mqvt1JCRmsAdXEf5V3sB45RP9i+aH7QSReP1MzN
YECacMudOjuiaUc/CQiUrAAjb4+wQn+p8jrgX7hlZ/696iuT1bXRR1lv9SekfZ4JqBS+W4K124wM
9bnL4jc3MZ91Jtf42D9KkdcHWZWQ4PmRTcerdg5+p8ZIUUc3hyhPDH4WNB52tmGOKB+lU4gYRdsV
JloCO53IR3+C2K5TyvQAmDfblgnrf+U0r56L1jTCvCeg56R2jwQGFN/MoXGDood8I005/CwT7gki
eRysTbJ4Bv1hH7a+FQd4EIFkto7t0NHGFyeb/J3UZHIg0nkVNZchGj63BPFh0JctVKiqql55di5c
D6jGgr4X1M0qxp8D8KqkEDTVsiFK/d9dbWySEWKs6VfIaB28woiGGGgsY4dA8BVfeP9YLhyTK9Oz
GwJFYujRjFDVrQz72S7iV+Ho3we/eG7kqSBIud83dxP/qu2O0rvqe0dFHNz019u9YeC+GzQ6RHqe
Q5XM2uQg9QVCNqSGGdSkDc22PhIG2Epi7VZs317217Zn+9yqZOcKtxoi6Y5QF+NozJmMjaT7jvwq
Yzc0/HgzVuDvsJpi32c7V/NCQKZNugZ9XJr0j9cN2GjRWTIP3fxcmyQfBNY77wJ0oWqIAyR6+sbm
HxAXK8HH0qhxReFjkQFAUXo24+7oN2YjJxywnKD2GNv6wRa++O/7CDSPKkdj4v2EXpnrdfXMtPS9
3Bsip7QvMoXyroUGwT+WD+qXt5V1XJg+FOEsgDrhr+A71d8/RYq1m7QoIjljlLX8kKV2ILyvfDxa
aMwZexLo/nSyG/9cQUMwRd0ZYx39NKjdQ+O+VwB+V4Lu73/SPBaH78ZDFUkHFLGQmJvP8TiI2GY8
m6IktvA67YYGrLmAH2cjLuL7pm6XU+El0U+BwePynr+Ofch5mtVUThF0XPsgQ/C/jWuz2ty3shB0
4CqCOwL3DYDySALM5ljaFUkyoUdFItstpVl7ZJpVB8yz+n0/EuMyonAPUugk2SXcdDfoiXc3YNf1
Nrac5F6nsftY+HW1S9KSP7U11feu1rthKjqoR6Z6Z158EPmuBLwLcSESJXAtNlK96LKYc2tIRkdP
erkZjUm5QcbC2qabzv9ndYHDdjbo18YwD6AxCBqMbAOCxer7pM6dCNhaMnHB1V1/ilrJT9sUdXGX
2CU+xTk5YbVLN5H4BXXZHV8LdVQoc32FQusDcTRAGUrzfk6PYvp90etmZUa4/oJyy0/6Jt+9m6f4
oQqL1/sbY2GnwxZefHCloLqdtzNMXa0ljg5bLeL7in2FoKrw1+BLt7Hih3iJgtRi+wEcdD1zoEiV
aZOXZiSKN/D37fKx2dIegpLp2tQpt3QzdQjnbGiHq6LAzFJmmtxrndqM6A+HHNwt34/5vhI75NTI
aarD/mDrQblGNr1whpEHNdCQBEyYSodejy/vM2zSbLIjYTunkY9WaNuFv/3PKwU/rNQ/FUrHmzOe
m0afWUMhvKjVpdi4RUuDUYjHqc3WROUX9gT23YeiDSiPEMleD8cyJDWGxPCi3CbZxnazdmN1Vrnx
a9Da3B/Uwsyh41QDYB9Ub2gnm11mmtm0ZZq7XkS45UDKxPCg1jmsKaMtDkj5clBQAkE3t+KSxmzZ
QLyobExxlIhCM9wiXf6thaTJ5f6Ibmwh7lXaLMAbII2C8sb15LkkYZRl1I8aQ6svRZzU5o4Y0EQP
BJrzVqlEb80BLIOargn6YrUpZjFQhvY3j7kuQaxPAx9yOX780zV7SPvu+64MzGKKRr6z0KftCB4k
It7jf20lQVkyWUEr36wl9j/OHe5LdAQBRTxbS7337ayRNLmMNWgvIGT1r5iSNZGBBSNgHQcpMV6A
6DeYp+U8DlV14nvp5bxd8R1rvzzb9RrxdVz7+GVEHOHaNXbjARUM5tNnK7/16e5w264u0deYXsbs
GzzJ0bbO5HsB/uwGnHJ02pnW0S6+sPS5SsbQEE+JoT0MTig8fyVoXvoQtBpgu+BlAvTxbHtqetk0
OZzxpbXyQ5pRNNGIlqE11q2CIlvrsl+whjwc/sVDEOX4eVMViXVCwcyQX7icAhxMgArlRktB2769
f+oWDUGqBVE4LhBg1K7nFz6XFZ2I84vnkYdp6g9+Of3OvSJ0k1U2BDVFV3eM+SF2g7qCCRQFXrrX
tuySWh6abPNLlqfRwH6U016Trx3dy+G3jUBRc4Jch+wTWjkm5MyAFkWJIBBQhc//OoRG90d+Q84A
b4MEDNYStziK4f5s6FXZ6WOjyeIyIvjbZ01emYHv9yxgfXryc796GQaojBs+sta5XqP32C7SYy/t
/gFTmYaJ3aw2Qt9cw7g2dOCVVXui4v5VXuvzdvcZRJEHq7jEPf0CWc9z4XXbUZOB8aUWZmjW+wpl
ZUSP0tNScK1PAV17Jt2Ga4pFDwkqDTUnlH71WcQLUQKatlAFu9TOA56wz3lx4cU+tY61e2wMbEMC
nItWBPeXY8Ef4w2IDBX6k5HL/Kjbfho5mLgSD1mV4oL4OciUUgD716VruKgFX4UbGuEG6iAIBuZj
k2miCRtQyUume0PIKw3PTumRzf2x3EDAsbVcRVkOaluoPwP6fL2MLHet2PZ6eomNEirfO2EjfZ+2
x8rem6QC2dAYUgnGjHoI9DbbCO9B0j9AW24EAGEWeSrjYuWc39S9Pz4JnHeI7VTW0ZqtqpPazI5b
gGBpSl/92DvKWrzb/c6u/HfOZDjGcUDGw2j+hWBnW4y7+1OyNPEIYxWRtSpJzzvPCOkrR9ZpeakG
4ID1ASJKdgIO3vtWFrwZ+CkUPAyqhkgizo50nltVr5dteSkhbmXy7DhOX6YyfyXl/2k8wJ6giR0A
WGTurldYonYpU8vBdFY1ZK6PbTKsbKKlA4EcJOg2UEzDWGbXaqZPvWlkWXkR6BwIm955j4cOvOOk
WuvZWzrxAF+ixw2Th5tgHrcWFPCjjrPqMu41ELn0zq4YD4NzibOXzojI+IVr//20gw4PIBYMD2ik
OVkxwK9TWQIefymkYUNsUpLAJ+ZRM97ub4ibjC5OOSSzcWVDhkQ35huC+XUy1lZeXSzzSwsm4VBD
QtF/a8FYKF6EwVeGtXDDXZmbBZWxyN2JjlV10ewa7B6jKTcda/9mI0jxqfTFyfQS8t/3PGwiCYIa
jIk1nNl0ZKPH+gSbuf536ujOtlhoT5fsP0OhVXQOZTycKwQLkJCaO7U4LolFm+qSZGGb+zt93A5v
aDerkEXQ8Ai+v3If3EizaAHm8C+Ua/Ce92Zvw7jycsjVlPUlp1PyaGZWto3bQkZGUw0bbfKafZ9o
w6ZNUEUUzLB2XBhG6BIHSiNJMewsJK/D2oZcmiBms4N0lYlGe8sPh5w5Rz4MmlKJSDdG79hBnub1
g1Y2+sGPe1DeJdD7qpy22wn4q13mD+OWsbE4ipzljw3P7ECie+CN6pMbxpgU4D97OPEkrV4KrtO9
KKEzLjsUGwlvNwkx0hNS2+xkIL19biYBQRa36/b3p0y58PmMmSi6Q/hFQ7rAVz740xUqDNw2+GN9
Ga2y3JuxXu0Q8w+h7SLFPJRU30nhijefdmv7/jZxj71haShpIUBGPDWPjtPJN5vSwrutA22DpYdS
N/bedOyzy2DvC5FvuKauO7ZDu/Px/qgXfD5uFDS3gPYST7mbu5Z4k8fbvL70nof2qa8yYxdX+eSV
c7bkSj7bmV2ght0ZNdTV60vMd2bxVp01iwRu/N1TlOHyd7vGGr7kSz7bm+3/Fv3tCcA39UVkPz35
0oOo3j8VFJlH7J77U7hw1SD1AzClEk1QkM3rjVO7RQI0kV9duJFZR+llqLx4UFLuafv3vqXFSQRj
LHJMoNK+UZ+LZVnTqsSgLPlYD3booVDu5Cno9d6R5v4G1Fizlgk1lkaHdDw6oBDzgSZ9tnDElwg8
JYGDTDc6OyZZGnjiV2Z96Y0usGm+TcqDZxc7rw7rON30CLjzwD7gVRoU5JR0IaJsI9u0/uOo0ZMj
ofVmA17ifbk/NTdcnMq/Is2C8B9rgUrgzJG3qeenuQ+HxzaqWTcEgLQWIQLtZKsdm+/ob4HyWyoC
NPq+3je9tCqfLRvX6+92k5fFdlFfqtYL2eTsGlZsJtR+iNfvWMy3Gk+/og1u5UQt7XC0pCnmWBQx
0O96bdbjpZ6aOasvHtoiGlmGafUv898d+iX3X+6PcMk1fjI1Dz87VldCGJhbW5gCVwP46XTaP3kO
gJ7mZIgt2DGgEU7LNSbZlTHO0y4Dak4VaWr45KF6nZwuGPVHxtlmyL7T4s/9QS4uownHr15tSvzr
ej4Ls+omR4r6ksZZwPi5Rgd4cda8fGv42XNPnzSxlp5ZMulg7YDgA8AZ2pXXJvHSMpjTFewygR8f
1Gn8UNllGegmt0KaDuODL+0kQKWe7NNhGg5tmtY77kMFozcnsJM62Z+p97tNw6324OmSHqqYyYOB
Kz7W03Jzf4KWrgpQMKGMA5AC7knz+mulr8VIKOKWigdfogmvLI8eRV9wUpME1IxiDeC85HnUcwsc
P2jARBvszJ43MTqRkl2G3XEI/2vnvfIXn399dmonSgczi/Hrptfs9P61KH9Q+xjHIOIB3+S+q39J
L9kwD50ql/vz+NGQNY80IHACOTsg7yGlPXtndazyRxwidmknto2LB5A1vbamH1qZt+VG99oVf0CX
4wynQbxw2gV+NNGH0aYhnsqI9vuHVNuTAmpw/QmU6KDcPiV5UJI1zpubU4+KMuBYKukPRMhND4I2
5U6d5oRdHHcEXT8Ph/jJk4+Nph14nX9Bcr1auUmXntkYA9LtqKOgmDLnJ0itofF9bcDMyETuUzHg
0U/RmgTZsinMhUFPKe69YDAGfmhte3w28rHcZ2bnb1AONNb2iNphNwsFZ4CeKZVdn4NqrI7rXUEY
u1gs2XL90PAgTo6Ve6pIOL2Y7ggFxOfifWV7qOW/sYq2DAMVSBCamLOdiQzZ2E5exS5apu8ArK9B
UpH8oSkLvMT+K9hQhnzwfhbVrqiGgHjJU9/3Yc8m3P7kewJaNosnB0b+NSbkm1bJY5acFprRgbnA
axekbLPPY1DWcrShY5ee9T8RqfohaUAfYXllezQYqFDMwgM8TBJrS7q6WcmEfMQb89nBSqB2A+Iv
xf197RVar6uIV3EGZtIJlKF8KJFzzL2k++HjvfPYcydW3SwT1Clxng5ScpCl+dJsjm2eGywY3YQ9
aFaTfGNVhzI/NpR8HAyL9ap6Bv7w0ix+3F/Rxfj+A4QO54l2jTmPgpNr/4+zL2tuW1e2/kWsAmfy
lZMkS3ZM23KcvLCcZIcTOIADOPz6bzHfvWdLEK9YObUfdqpcpSaABtDoXr1WzGqNwI+U6aHSx4PB
IicrEfYOsV+8qsYxidy50VzQV21ECWvZCTwuwMqFCBB08yL1lwzWvCofFczXR36kjoX/VNSut1IS
/8cY/7UjXJ9dPuZmZsOOUfw2o8fEWpQ8Xmj9bW4sF/gF3zYc2Wqf7K1I//aawC5ZaNgXahxMr3Ca
Mtqy0iywXVLAEcG5Yya/is0uhi0jwl1kjdRG/hq3hRLGc+XwtzZ6jAfL4U3tZdm+oGf1m6mfcsSb
AJJ5FYJQaSNaWIKBa8fH6xAwH+Bj0P9ys5BMZ5HWTQOuQ40GasHfONki7VpxFrwEoXuAHCAwANjc
15sLROKEj03BQnlK3Bx9L7TSHLSSHNLilMQg+DMnl5H3KtoY222cd213+fvF25sk+QB8JewaxnFu
HkZ5p9m7zHTVLeDY2joiK7iASFU0pIoQuaJSLamMSxa2uo23U9JHrqSrDP2w8SZa+/Ycx6BwzeM4
RMoHcnrXg2pGqQdFbsPCEiKuaac91pCFN5duvhjXFav3dSYdlQj0tXb5vHHiLLGY6Cyg7ATJEfgR
FxTTtW0WzRMb0RwW2oDLglkAgYZJEgPYw8yx0ZM5sqnyWgNEvVnbUr8c08a1pqE9VG0DdmKIeG9c
7TfBBO4yqN0aGsojQNWIKY4Ip50+DYSFaqm8Ah37YvAS82/+rPTpUGrl3hy3Tr7lIhLnYMnowSh4
fLF5rudAVzi4KoaKhbzNfDOBCIRRH6YhRBpdYZM3ILRGIcbNwehbTpACjeaNMa85G1rIljTt0rOm
CR+g9ugXQfUJzmb0iCypAc59A5EDhAG3xnobm4NG4sLU8ikXGyjrimrOZWii8Gr+Po4ZQoXf8UB/
x7X8MJuN26jDKTVsl2iTM+bFseWaGycm4heym/T9WG8hv9bGjkKRjFoYKi83tIx9zmyWm5SFoE5x
CCUOKrG83goY14YNTtglewuVbrxJroedaxQSEcj1hEbEd22tOC2x/6m1eg+2An9jS61sZ+ToAGFb
FlRDU+61LY0RNR17uwmtSPIZqV3CrZB2jTMWyM7NXHqrKglE0Sx/NJLgvvGVsx/Yc5tg+6BHB4ip
a9uoOlQmiCEbYN3eKuPnZG5EKCvziBwPGrkUgAFxhS5/v3CfWiHlSOa+CdFBLSlAdMyPCn2MtwBL
K05xZUY4EROt72tdhpnmQ/W05/7t/iyt/jww8EAyIBWH+vT1KJp2Uvu5n5uQogmHUH8CNTkEvv4L
Iwg9kc1HhRm8htdGWmKmtAbqNpy1xmUJJIJQgh/+tqVtaYIBvOY/VgRnY31syVMPK42nORvH0upi
//vbYlWHpLyDxgFWISt4YFLJJepvpnxayX/jVBd2xJgpJimjA+zM3cGKQNwUN46d7ep865xdwSIs
swWUH+QLcNaLqXup7LMhqxRsTQr0A8hzVI76QeGkEiBIjg2mZvDqljtEn8mZc2t33yPW5/Nf64Lb
0bTMBwaB1BA6PK6qIsVogASZgxkARNT3TS3LLlxpaLHAvY6WIaSMxMdPOWppVLW0hfMZJFCZRHeS
wsHKDbgJHeQaXJAKWXTri0cDgDb/vvW1/aWCiwkIFFynEOW6dn3gvSq5QlNQODUv6LUJKM+ceao2
rKwkAZY2S0C6/sgqARF4bUaSy7ZXjLoNWSqj/ZHxoFKVALpdR13pAzuWTnWxB0XSwTZ6L5vVQNel
/f2R/nnZ30w0uD6h8IhGadTPrr9BMUFnJVtNG4I//FttPerA9ROJ+JNNHchL9ki41KXk6YPiKGZb
OkxmJ2lW90kTB1x/k5OtZMzq3OOBg5AVRGEA3lx/UBIZVjWCUztEq9ispw5HA3UybyQ8llHdjPrC
iDDzcTWhF1TmbShJ824ymGNNT2rzacUvMgFPy8ZCbw1piWEvLh0ryRSJArMXSl2N9sw+dyYjLJRq
a9Os7c/lbfi/UyeGYZRIGWLxNuwiRyvfbGt2OuWj3DyGltvrdvbQ2gppLLDEivE+J7WW9Gi9DvFK
grqR4sfJAZRPTitr/qRvTN76oP41JjhoWlR6occwVhq/bftbbJ1RtVaRPL6/EdYOnKVYDX4OYGUN
0e1GViFoGKcuZHgfkfIn1z84oILDuCP5mxIf8+rjvsHb3b8ALPHOBNYGiWZLfM6nKp8VHaKxiNqZ
mw6l1+rMYWi8AMDeJvv8lPVsp+epowNp87fN0GAOXgApS7cf0GOK2KJsTXGc5hVyW9Q+I6DLms5p
ufK3c4q8Kojr0WaHcBJEl8LSxd2kk9kwkLDoX8ZDfOiNwIx2snRUKfeSLeTqzS4TrAmRBM2lPp+I
XgOnF8pR7w5a6jBlC1B9W35bzOAFsvRMYPVs4XwySzvKItuqQyYhD2MOBnOpyR7GmEgO3mDa86Bm
aKLAQ3NfWGW1UyRF8i3aq0EzdUfclsxBimfwkqXaft+lVmcAaLLl1Q88nhix2SAEzRMe1WHiavmv
Zn4ztpjnbnb+MvgLC8IcTzSDylsGC22K92RdBirOS6o70Jl9VOON4dxm2q6tifFbz/S46VtYozVa
UEHfrWWdCzEyN6+sR1Jxp0F2scsSB6cDM+X9/dm8eYoI1oWFlrphpt1s1qEuRaDDNObITc16Cy6w
7IGrsxRWAN1C8QdHjw5iLeFuQJBj8QhjtIrdXO8zfc8ldE4eCpT+zI39uDqhuOYhAGUg7LhpAlfr
KevtMWehDhoNNJ7/MptXNsh+nUP/02tM2W+noVtqbj7IK8L783mbc1uGCpkh3BpgvgUM43qo5QRi
saLBhCYaNE2q3+h58Cqte0v0Khwz6ZGb2gN4d16MeYve8+YO+WN56XNCzzASi0I8N1dVIet5zMKO
kV0H2izps2ntHQjpDvfHuLYDAaqRobAFKTdQvl4PMUsasBE1SIQQCkXzmFmqm1gNYBKoJm7sjlv3
xN5CMwyY7haxErE6wfuJa1Yls5DOdHZHkxmIKrotLeQtK0LoUpWSzrvUYOGoeJHkMObdn7AVl0R6
8g8FIZ6AqFMK/i9RauB+M1mYvLV95lSj5Qx0B+r3KVFdIwpGFljFE5Xe79u9URtEzQnyl4i5F1Yw
cHUIJ9nYaWYmtyneMo0CrEyCsFcfETClpJZ2IHtRUI02MrT954M3gL4EvbZQQ0JjBKIDTs8A7oKS
MW7qF1VLRr8pydsMeur9BJVUdyBDERQSC1hEEBVp5KXS4uQxn0wVJEt0AFOMxoO0sUDVaUrNhmMs
X359oiwjwwZHwRWcamIf0zwzbqk0QQpFbfysSXw0twQVqMifkf/roWztKD3370/n7Sl2adMQmywh
GQUNrjluQulrcc6/2++9U+DNsHF+rTkjCvK2AUJXFE7Ft4qOJofcKmqkPaCX6HICNoJuJmzjbXDD
rrq4Bljc0WEEvAneRctnXITrUtlUIDaqmlDRj3FCv45T6wKNvVDjI3m06+rMMyQbdGqDR6AHHcfz
UzKjSRLSVFb6UzUK+Aqa4Cq3RrY3p1/qAUwEKGTX7OP+rN8ea8uHor0VihOIxcX7MVeLGqX9ogmL
/HUej/E5Ql+evNFsf3vlwwgikoVpFmSaYgM64ArjbFvIyCnRM+vmU5Zyt0+0B2ScPTvZYFa4PT9h
bGEBBHWObEC443rqy8gG70veID1nAtiUsz3JIoRWW/oSq2ZQJkT79VL8EYsjSYcNqrSkCTvQHHlz
ZaUo+KhkD26FLWrn1enDOxa1dWAtkbC7HlGjgihq1OQmbJWH1Cag5don6CSj8de425i8tY2Pig9Y
Q9C8jkKMcJSmKWNxBjausE+lX8Wi44CX8+CQBtAOGZlyUn8lbAtMumoUxR80IQE5jY6x6/FVcxWj
xQE5IbPfRRE4a3nqgNytclXEMIW5y/tf953+tmMZ2xM36/9YNMR3E5lJpUilAYfcyQcqeV9VVwum
IPe4E3mVO7oQC/CbnfpqudHGMbe2mJemBfeMBqOri1nCYkqR9Krb7DORO69uWOGYxVCCYEO1Ngpc
qyYhY4EsEY4ihIrX89uYLC6zJT/D8oPmUxzhnYyejF1cbLY63uT9MbHgGAWlM6hvFme9NgW9FRll
QyRFpvF7imDbzbRAyQ1P1g+JpQeMvNjNlm7ODTP+cthCd2HhNsX5gpDm2mgdt8h4pkkb6rJXfWfn
6jydsy/RQXJNHwy6H4rkmVvsmGv3CMCTeP0i8IYmi2DTSpROlSvWhkBdAGzTefLfkrX+GRWOTDDU
IHWOBqnrURVNXJWaPLYIdV+y8vvY7il6I+zERye4n8SlqyVbSaa1KxgUjkAxwSoim8WRLm4tS8oz
bWpU5M1i/cH8yKp+J79QcDqDiOYdT8aNKGPL3PL3C3NtTHszirQ2JO3kRFCO4QxUS3n52aiPsnKs
kce4v+9XDaK0ivIfmjRuEFM0rkypr+UWVSl9DmIrh8I3hNN3eVkWe3sYO7/qUBeLoAy4ca6u3RaI
EJdEDWqreFxfD9Vq1AzMhgZmtu2XgDRpg9jMCq+KO+rdH+SaZy5NVwvtCEq5IhsuT9g4NVHahXSq
mN8NSumYMW6N+1bW4oZLK8tXXKydKs9yTuysCw0aOWmm+1ryEsdnjTUba7ZqCJfsgu0CDa1YbTM6
rttd1HdhQ5irSImn8nMqf+3sLUMr8wYJW3tpGAMWHgxj1yNKa7vJOzPhoVJks0/yvnwyozjfAG+s
OAKCLLzWIRS6oJGFA5LTaEhiDlkInPNnYIDCOYH6pp7s7i/Pihkk5ZYmOJD/oJ9eeHMVtLQbtTa7
kKelg7K6g1lT5S0iqZWLBRhgtLZChA3OILaQcqJFk50WfZgYEIyX+jJz66H9zQGvDAo0IZ7qwWg3
Do3VkSFxhuhtSU+Jvft5VigykxLYTH90yRe1eJLSjYfdisvhEkFtF7SSYDOxhGMQ1LXtaAHwFrYE
hTA66Ion1cCP9hA29FpA0jZcfMXzVIA88NxHNRYUt4JPAD5kT0qi92HZ2iyYOmMGSxJoWO+7xNpi
YQ+B/hj1UtStBZfQo9mMjHzokSUCyVfUnKpZd9UXmdWBRcuX+8bW3uRoEsORho2E1LB4lbQ1J0mc
6kNoF/L4lHSF7tlSo4ToxtT3Et6zbsJsMIMySQkoSZUHrhg8aHIwcd3/krVhoyaFDmcEPwv30/W2
ZlqGOreZDaHcGeVOk4CLb+TRM7ryTTHyLxPce8NDV7LygNghF4dWb/SUgVT32qTd1m1raxIPjTnF
3QmEqtfIaRrYdd6h1llXT31XEg+xhfSE+6Y+FrGNlAVB0wgxpS019ZXo+uprhKtHQjJp5IPBw7Ej
tadWUedzw5ZckEeV3pir6UNfq+jj69v+QebxFrJo5c4FqgjBBLDKC+GnYN5mXVoVRTGEJS5as7G+
m+1jVxju3P2e2bxPIrIlU7864AuLwkGORkwbItuwSBNIYfFv7JxHzX7ppAKxn3makq/3PWzluEDa
Fd3XyAqi0iteuBU6DsrIqMZwBp1vGQ726EQTcj9bgu4rJ5+GHB3amtG0f9tzp5pc16FLMYYZ6NF7
KOChKvdQyh/3R7NiBaVcDb1LOtqOwPV57bwWcHcNVYYpbHTzpEroNY416ktdu8WVs3Lq4baFvC4w
lGgIFhOqZOjiGexwc5hxQ3qAzkbrsVphG4HXrZUF6GDD+3Dr4v/CXmTGMDGQzfJQSisANBtH24KT
3U4YLABPi8crWlOQy7ieMJbEUhxHcLd2Yr7N0BlhmpkL/eCtY2V5GV4n5RZDiIEAK0BsRwRDOcJS
Lo/dEJLpUVKTE6tAzDhnL0uhT3Hq+VuZ/BMNP/thi6b71sFRpVreIRZ0x3AhCm8dLaWKFtF2DMef
qe1zoJ56T1Y3LsG1aVy6iQykvrFgurBr1ZgnMtpqx7CZGBS6OzQxV25n/b7v3SvuACA+iiSQdAJ/
syhd1XIJeuSQRg9J/KWuM6eff9w3cHvcwRXQqYJfh0QNnhnX3iBznjVGGZOwMavBrzOiIYdijM9A
93llsYgfQgjMHwe92Lhx1wxbyGri9QbUHS6ea8Nmq8s0n1MCqL/lNFNgjBBDk9yRuCkHNoFucW+v
rBfqv1gp9MMi0yl2gKVWlA8aT+aQjb1Dhr2Rc2ecdvdnc9mdgsujmwk5QxwUS6+ZsHtzpKhwJhRz
WE37ov2RqJqbQ5cbLyi92jC14uSL/hTCPnCvg5BcyMtMdTkOqt3M6NSwgpHyl3kwvAFigaY0H+6P
asUJNQhhIv2MCQQXthCSIB/cWCnhJOQFtV2zJ4nXNGxLgHllgVCfQ5s09iwe9WIOPzIphFnskYRx
MbglDeeYueYWa9fizsICAQEPxl/4PEjIROXqPG2kLpJUErLCn+YvUm65kIKCcvlOVcHiWkS+Qj7v
z97KQoFoEPz1ICUDX5G4UMCCR3muSyTsRx1yTG0BPuFsmJ3cYIcut8nGYq24IEqq4HMDNxn0UETC
ikhmmsYMJofFUwMFNGaaQSQfLeCZxnKL6WPNFsh4FB1HIHIFIiim6hW7biNDDpGJT9PRa8fUTfPk
S60ch9f7s3jLGwPCD5AdQIxAs1HMFfnw1Enus4a2SlhL2i4aHxMpBt9f4xgg6qzJj6l1wKEPghg5
0MrqkfLIJ0npz0N96BP5qY55QCL76/2PWjnDLr9JpPTsdTTPVmOthHmd+nPqjVEgGQ+dtiusc691
WxfqbbJySa8hu4akIVZX7NEcE2tGWTcnoWTsaVw4kfqWNtQDF5tZPOXSGUVedGoG98e4svlxPUBU
bFFuvdXFTqtGGzqzlMOumBJnMPmIltlI3TjNVjzpysqyiS7SM2ahcXNuMzlcxlXp6NySO4jOzG6s
TI6abbDKrVlDQh3zqODlg17Ra2sFUl5JzrgctjLI6GtXiR7RFjx2XtFueMjK5l/eVeryrFpIXZZD
72Jcip7XJIo1OUwb09cznkOvIONgWQeEtaRb6ewVf0TqRMFpYy9gb7GUxPShHPQpkkN7aL3IiJ/A
15HpbzL/LkvQuBvC+66x8nBE/IieItASouaKiOt6dENj5rSkQE0oSKgx/jZXv9Wyc0t5Oui6P1ZS
YEUgq85Pdm6feLTFsL9SFlniVyRycdkiYhavjMzsqGHFDPuv+DVl8dcJVI8QTzlInfFQm6ozAYaU
N+oOkVOQyeSzHSc3NviBVSHoDc9pkJzqF3Sc35+WW15cHLuYk4VNC1pCWP/raekp5KGYieRB1TWe
SmFTe26sUB4Can3LssRH6t9CoSr/p7edGK0TDWDa9MzBaN2Sf0CwfsrQYxbZWx+2gkZZPgwgX0AL
bRA0CetFgWyIARnDfOHxMkHdKYsnL0trxzR7P+4tZ9JA8EKnXbuprLZyjJgIVZDnRZEeoBQhXJHZ
QLXOGpSw7yGAyyXOgEyXtqoca9sNDVkghQLZy9JEej3zw6DLJeBLSqix93HIPL2dkcpQg6jcYktb
OUKW3wcwHNiw27O4zVI1sdRCCctZ9fIi9oB2AdVP7KQg36kt/75LrVtDlGwpCJnx2L0eVxGPKvhO
sHBFZpkB0/GsidEKG4wgIHVGpCx+S0NS/n0kATVZEHmhUPUHeX9tNDWMPDHNSQGo4l0vTQ/waL+X
Hoeu3xnlVtZnBWOI2wVPUoTPy3tHpCLRmqTvoGCvhLI0+xVkJHtwyBix6s9k8kCk4EZGvTfSpzj9
tOvsoR9+1fJ+UEFBMg0bG3jNi5AYATUB3t9oPhVmezQGmc3KrITWdLDbrwN/y8zXaUt9YtWKhpSF
iSZ83DjCKSHzyTbHDiTZJKPPMh8f1aaodrrV/YhsYwuscot5x5m0dDaBcg91iZuWrcnIiirHiRUW
LTLfzc7OAyDCA73NH0bSvsbpS8l/1rbf9Zoz28RXaOfRwsS/Tc9kW52aK2PHDgUbNRqXkRoQ5e3m
chjLrKRaWBU7exxAElQ4+vgGHqv7++a2eQQ4sUtDwiTHka6WdMxhSDtKAxAqce5NPaTd7fGklvnr
ZL2A16SRD6UCMauZvhettKHMtvKuQYs2Ag3cy3jdiA/PzORzDToFLZzLKPbTruL7KGuIW2loJ7g/
3JVD9tKUCI6BrHhKWDZqYVGRkzTStxwsivdNrK3c0psCvB/gm3h3CocCCPTrItW0kJSd/tIqKPEW
QyUdRmi2B9p2FWDNHpYQmSS8CtFfKtgrobemD9g9IZ9Kv9E7zzDPta55cbdR6Fqbu0tDy4dcRGpy
T/IM5wHmjoEhpkydwQrvT92aI2CrAyuJEw5NBMsXXFiw+obyUWn1EMUgBjFyE7DpDeDS2jZHAeBf
G8J0QSKqNknR6DAw+lPtJu3BlvKjHLXBRA61AizxXD/Z1OvHZ1vnD33zpe7PAwkaNL3cH+7ayl1+
ijChZKEvL4CewA1J/Upp3WVSU0iy2Fu3/urE4pJCIA91BeDkrid20tsJb0ZMLKXgAitBBHVWso28
7Fqsi0Q2ojpUqhduCsGIbTAGAgBTD6Oio9TJ5RZxZq0jtWk23KsiNT4pMn/hWmFSoN3TgxqhJaXq
zfpkaclWm8Hq5OJiRmcsGIpvCHp1u1Srkkd6OPa7sj/y9qSfNx12y4hwD4K5LpoY6A7DSoFM1nyM
kmcaZe5/t34XgxFSgWkPjB3hth42ee0U2XcNjIlc2ohmVp3kwoiQxEImrUhzSHCAwmKnjJAEeYHC
z32PXztCUIL9z6IIG7zq4zJOGowDc9VqPwfrrzuicZthxaFmZoNoRBavksgGxIbYjREm9s9GngEH
/TarPV6tv+8PZGXhUUj5c7yDOPOG0iQCWRZPtRJ2ElBXtVAz8qH/2PhVnrJHtI5tjWstubNkS1GL
QqsnkHyCB5h12zUZSY1wIN+UFuI65pM5HMu2fKJJ7Bogw80n4zk1dpnhFLq5t7oDP2s5+JL8covk
eXXwyC8t0QnUd8UUYa9Vc1aC8y2M8HorqhepiTyzebKnrV6PFXeBeu+/hoTt1Te9VQPgAXcxYgeV
V9B5/33oAUdB0gYYImTaxRJ6jgI+maNlHZXRqTOk1YE5i17+C2e5MCJ4vb7gSZOYGWGjnCbzZBZH
UKcMf91dDjJhYGqQsUVVHIgUwQoYkjsrqntj2b4o0zvYv+Au37iyVlAAsLK8QggqLoB0L++wiyua
112iT8h1hIxm02nQo7ME/jKPM4C9TFoScOjboBnEa6k+yNyydvmcg2wcmKw8uD+rK8cV3pUK4Cq4
ahag6fWXqEDrThWnZijbZ1OHcLcRsM1C2aqRRf4OtDMA7InB1ZQO48DMzkTK/QC+J1U5Ru3z/XGs
7SY0HPzHhDiOPq5zuYIJW0WGLZE/+/qjp+h9kTcg7FuGhKVL5GREMw0zQ7X5lieWN/Nz3Ie83yoD
b9kR4wApMojV97DTHuZBfy3i6alO03842QhItxZHeLropUV5E1UmPB6traPTJhbEbX7fX54NI+KL
IR0GGslVbYYZQakZ7cc8fSgi776RZUquiy7IfaIAjAcQSjhw52tfNvsuMuhkIy0JfVUf557iGvmk
+k01226Kro0kjZN9YnVb+dA/ld5Ly4gFUTHAAxP1OCQJxcoVhf5tNXbRfNa/zL0TRb4FwR6HvtIT
388fEtu179YBaN9jYbnGY/uYabtx9EwdTHAgFHjoQLFW++9JUIAGOez3fzctfz4OSIIF4mwiUyh4
UlyNxKQpJ+eIGY07cFTUKjk3nLpOJEcZo9rJ55446Sgx/77lG561xTTwuqi2oRMI+VPhvrWhLg82
+IGck8xRwtl6GUGi8Dn9MB+afGfLQQoSod8jElmuCpHQp/QtSTdiJdHx/nwBEDZICIKRBF071z6h
QRE9z1OTnKlOB2zWYnIUJptuHfFkI/K7wVsvtnCQIvEIFCOOVOHuIDrrk7GtyNmrnO/M+f7R+9/b
j9p5qHf35/Wmw0q0JHh626MxWCUFORcO93Qndypn+VfvA5WyN3a2g04qlzmqF6TceSidZ33Xp07/
Nnkb+3p1hS/HLMxvSk1wdOv4ko/qz0c8ys5h9+zMbuudHjK33FSjWY4jcatdGhTO37qLWVeq/99g
55mOx7njMXcZH/dj13XRU7Z1Xa850aVNYQdlbayoMdTGzsfH4McP+2n3EHsucV73G0fxTRpJXFfh
LE4Hs++XdvnzkQfefKwD7eAWHn/0NlIEq66KkiIgiEtvky6S/+tZUVsctdZz5YBK/nvS+M3X+SWv
HCNy3MlJeu9X9s99pxVP52VsC18pjgHUqJGOvN6JNItArtKO5Bzokiu/SLP7ECpbLC5bRoSVMhSO
XUhhhB5sZzyBno2DccCxN26am4eEOBhhoShkuUY8w8mZaUH1lX7TDtY7QMvJF9AMmD49VpVjpi6I
rTvLT0xH+28cxYDyHUjBlv4V8aobKsCYi2mQz17h4Pmfaw7TnIkG1sfT2c23guLl4BL3HLgCTZQx
AcZFYeB66ZCSsCz0VU5nqZJB7naUCxLcd44bhvBlQi9NCCcaM6HVOUvqdJ5fo9x5zz+/B7ITHJoj
d+YXgJ4c+xEsPKXz5O/3ACk5vzbsLzfRvSEK51iVS+igRZfHGRwYjV843ve31K92lpfu8uHBgGUc
LnsJZ0vk67+22N+3JljYG0Qeh4Ja+nSu6fhkGdW+l9otNYdlBPdGKGwNEJsZCiqp01mJg6TtfEIO
Vs2CNmJv9+dy1dCffkaAoIANEfaG3iS6NqvZfJaTMzSj7e53NQfaVvf0HwZbcTyoNID9YmlohAL6
tVNCLXwsKiuazu+qg3tA/pjcj+bD+/giO2+jU7hy7LwM31LX92vHTZzp+Hpun92tI3vtarj8CmHl
QE9XZE0mTeel915/lIzjsEU9sTaflyaEhaOpXLCixMJB3MHJQZ6pDpPT9KdZ2ZI8u3mXLrtwYeWF
4odmLHyH13PapapSjWU6n7OD/lHs5SO4S7IfxaGoHQpJqB/3HWU1bL4wJzLS6WywkjzH5PHe6d3j
45h4oxeU3qFyd6Z78gfPP3+Lvnz9iYDN9z9fQ/BwbTjrTa1aGLLIDj8UaVxoczKflemRmRxC7CGx
QEc+O0MvO3r7idyPlKdbGJuVRQVdA65fHKf20i13PdOg+I3zXLbmc/FkvAOBJgf9g9kcqyCbD5Ck
fcocCep6pxyCsPFGOHNDHY4hQ+EMijwgxwIRoIhbNSmIATLWkzOPP0fltaJfQSyKfepo82eRdrt5
eE5Qr0ty7bVL+SGToh1DjtH86HWnLTp0Yu9Z5BXdJ0sqT49/6/PskO/3fePP00DY3ggTULBC/nHp
IxRccZ4NquTojz5rj48fMgLqI+6F8ecY4L1CEatUjVc+xa7iuK+xF77ft77mFZfW//z9IkEzxeBi
actpPo/tQ/8ymE5hfiVSMKpoVPOw+6SNNblJ+y9rgssVhS6yvCLFPExZWZxz2ZjP0Qh2aWjFxLYf
pRHoB59AfsO1BEIJxgN5KxRfUbcImm6K4n+sy6jAIyKEIpRIypYZJO2TTprP/UPrf4yBV007Kvmg
eHZfPT44W/Rsq6urXhgUjs15Qi+6Beqp88h0pwacoRvcilcghvDGHz1YtSzqNiX40fjPOAau5kmS
v0gLnb0XG7tB2zWpb/fIVtggIN3Ymotp0fGQ+IaUAijb0cMuRCIGeDk6qejwabLz3QJT22ebb+RL
V00Au7usuYnMq2Ci6aLMbjg2YOGA7GDe2+fxnZ7vu/DaG9HA5fsfI8L9mAPH0RkKjECT3FPcykXG
ZYeD1XC9YA7qU3nQT8FgAPnmwaG6HY4A9po8kGP5mAZbOYh1/0Y7HNLvABWiY/H6vFPlmiuxWZNz
bGo/sz71lfbQDLkv0d9a9GYMQSb900PmXh6cUvfuT8XaswqpVrDIIyoBkEbsxzOrcszUmZHzMErO
2H+kDumJC63LnD70I9Q96eAkpRxUkJmR6neabSQn154LaIJYSA8B0AU+SXD3ns7gq0qwFlH22hsf
dR0au/7dit0kCbQ37VUdwX3fElCc71qQlEH9r/+CHpONQ2Y5MkXPRq/7olCGY/WGmgGHQG2k1CBn
yNqo5Jm9N7aXHtrE0xqvmTbypCuBEWDIyDeBbxx9vWJnr2m1szbQWD7LFuon2Eeq5vTtxjto7Ra9
NCJcEhNjyphxGLHb3Wi8Z40DZuyCf2z4jwiIXY7HCzPihZlz1iqaJMF/JtM17W8dfy+yY5KElv5I
R58PlSMf7ttcnT6AEUBLjxBaFYmCq9GE/OycyGdV8e0nHm/8/I20258h/fv74pA6wFLHnlTKWY1j
MI22REtDIIJrJYiJQUsoLM9QiAF4Zv6Uh6YA2zbyn07MQXvuZXgqjo5mc9xMWpymdjBMNfUzPRqp
M9h4f/tlDyTmqFYtbjBwAYE+ouvxooFEDbQGicWg81pHHVQmikHKf0EYrf+eoOIJhE4z40ZASgmM
z2hWsz67aZpN0AFNOfTq20Eud7LOh84FOAMp1lnCQ9gt60L/QjhiE79QqfZeyaWleROA6y3KeIDC
7OppBibemHUKdWkmfTRDM47B/SVbDRoWAMn/rJkqnHEtrwq7AAr87HWAQzjmvtgVyErNLgDN5e6+
sbUHM5KM/xpTrg9UMqgTk3gmn5uT7AWtyz16mIN0b/0TKG73ZX5RnO5pOlkB8ZJj/5Y5dAOpcAM/
FV1IqHT3oAE3dLa4KHm2JF8CPXf7RVdPjPr1/BwTf6z3FpQyaRMQ9oEeQY8bpadF4ZQEecf90nq2
6RZP5/IYujnjLqZleWlfBG4J1AZZZeBEoK2Pg4fMLo2+Kg7b35/+tRv8cvaFG3xqoboz1TATT06m
nszE5/ZORaapaDd26mq0jj4zcIUjHAYlkTDNNvSkIF+DhdYdnbspsrrH9J0f+l2BAzVz2ImctD1I
3/b0IQuHH7VL2ZJx3kyCLt57O7P/focws3mdlBWJCvlccK977qCfdbRO5ez4rtV8vT+7q/HoAjxY
+r5lcJYLtkhCx36qSvlMJt/YxXQvQ0dS9uww/niIfrZf6tktXjeWdDVEuTQqrGk0s2KajEo+JwdE
ZSCkMpYpBnq59awv/NzUARTH7w909f4CohxtFksjjS3EaEqcQKO4q2VkvZSHClSkra/8LbnHn216
YUOIPeK4botahg1JdUlolD4pz5VXAYT9/0j7zt7YlWPbv2L4O+9jDhfXBl430yRpRhKVvhCKzDnz
179FOZwZihg+n+sDGGdb3ip2qq6uWrXWsBLWLt5ZwOrhtsJ7Dc1Bl2cPa5ZKFdr5HTW23Phdknds
thJVTBf6r00I2jAWPWloiZxPWJ1BkbfHc9HJMgOdvigrhd4+lwl7hCBOIK2cvTVrs6kbfK+JhQzW
StfqFcLfulMaJKrp/VpT2qI/ORvX5NbO3BY71pHHt7CkxnqNENg/FqHRtu/AUlzfcUv+EQ1pE3EO
iFbRYHxpiC8Hz68RNjnBd+QRU64DwoUvGQsVbPnP3IfntmaDypAZ69Km5J3xlkUwoQWE4T4EKKdr
kHm8Lbf5WlZlaQOeG5zW82wW5SaQlEGDwUhsIY1kC9Jz/HV9/pa2xJmJecpKHbk2A+8Y7zRUTIxx
/9ru0keV0/2V/MeiNzo3NAsm8q5vB3C08o5UjBvGUyGB+ejywBC/jVizwrvpxfvmvvAb0gfyyr5f
jGTOjc+CC7XPwMWSpbzja9vRhbIJwFnYICQ9pTTIV8706lBnN5yr9RUIkjHUCnTwNc3ijZcfmWqb
74PsbmR7Gtdm0NjVWm/F4jWDKgpUqae2KXSdXu4XsRKLhEevn5NAe2PK7uiqgrZ+u8xv+wfIOKeb
vvYMNddBciKb4xr+f6kKh25o4IwEMDlDkXV2QPgqY1ycUSTialrW92lOBx1awYaQbbnQYuV9JW56
UdeOWrDycFrKnl+Ynh0Vhh/KusaD1ZE+zMiWzHGD41nuGTLqsWky1EVLJ1iIqbtRTqKd+STe8jue
JTz+YSzGEvcjqAqRNrh+vJYuxD9mBGihyxUJpSrpkJxmHdQNCNKvJ2UlF7B0fiegGnTW0akAWMCl
AY8p8t7tSs5BS+dg5dCazQEXot4Dkq4rAfJi2gGySeiHQBYGDWSz5R0yqY49sUcsqnPvrn5T0y0q
SCeXrimLLQ0Klweqc6BWgZ7e7ACB1yqOvI7jHCBPugi4fy3TgQA3ujaaOqhJUB/jfJXOZZqq+V0M
dDmIgICkhEr4LHjJXYVth1zF49tOIJgB5KJRHaVHlyRHI7rfZbu12H6pPAHNMtA9ImLSUPGZWWzR
Oz0OkcY5EdmV+0NnxQopTOrp4t31bbjoGVCOlKCWg8Gh8/Bym0CaJfL9wuWcYHjtmC9G2XTep1xt
UiO3ypDyYKRhjbKkwUvY7Qpu5ZJeXM8z67NxMmI1aG42WZd3TWaJb4X3FKmb0ruVkBVeU91bemEo
UwMhQjc84sGvfDnYPqjwoyHgnQE4Q8oDzq+RYnwWUgNc76SKkCcyykMa2clHVRj3oD3JkDDLclva
cGj39r5TD0CP8eX6GixsL0B2JiAyiiHggZpdgNUI8bVM5QYHuuZkLEATBBXT6yaWTuiFjdk91wxJ
K/NoI3XAvGR2TGKKjLiXK6dr7L48hN6hZ3Qf0oN51plZccuV/+svmB3dtBz4ZoxQ984GI6haqwTb
bVyJRo/oDGz+tevt2kIgYCciVdebopZsimoFI7U40xyPTDQABXiLzLYbmrKrvunZwRmE9rUHWzMT
hiuL+Yv4F68QFRnYf9uYxZ2qAvBfMWKmB2uwwr2/8TeV8XrrEfxj1aS/Q3JpI97K5GV7D0lw/fpC
L9UbYB46YgAv/Jzryy0eNhLXxz0K7M+H13ePZJShiVXbEbVQ2Hdw75KOVLZvndYEtqe5mznJc8Pz
Ot9QA6cBraHBaUarkm+U5q1Ln2N55eW1ZmV2VlRQxXZtiV0EsThI1BXNsUpUewyRcmMbxvxTk6kh
ow0WPTji2anJ/X9NZkNr/XC4Tc3KAi8BuSOYzReVNJvCvD99rrUVL21TPPyAStJwff/SKg97Vhqg
/wdcgbyNvDteXmsP+HF088U6szAP7jmhR8OcCAsJ6QaqHmQLHTfk9gGbMybho3bQDj2tyUdCe+zb
gKQ6b/Qbnz6grPL1RJhtbUmUo8iuU0Yg3Vr+/ifpe+37ZsvMxLXkpQG+D2A75BeR9YvN0Mys7OAe
3U1CLePGCY3ILK3EhHIZSWlHGDOlCDqub4Glmxivx3+vxZz9I1E7DbCHcXSANxQpINev0Cs9jDdD
+Gc227mlmYOUlZKrCg114ARDrqZJx5DVjQ9KYoByXjzUKO8RJaKLw4rp9VH+BIPX5nvakWfvyQje
JNHkH9uvD+CvJwVglv4GjMT4Nyx6T44fjZkbLantr/0TlLPIPVK9FKp3erVbRQktXlco4ADdjMI9
enNm3yOKlSC4/jhgLsqHLLKzk6p35Y0o3Cccpwdmitb6aKDK5vo8LD0HwXr2h91ZNJTKUqPWMezy
FoTln6svVyM0Me0VL71qZ3JzZ/PdBp3QeVBkRnxXm+xWRz8CdTryuTKcJW8JEgdQ4aEOiXfXbDit
KwQ8CNBYmJE+bm8fCmsDeclQHx+zFPeA7d6svLYWj8u5xdnARg81A66DxSI/plINsB7tYqQTN5Le
7v2DJt2g321llAtFK1BVIEmNoufU1Dq7cRlWlKFaDSjkodWR+nsNIsuD2hlpIrpGG7C4cOe2Zi+d
AHlhlY8GPNsacnjuVHCFK+NBN6S1/vKfGsr8SE7EV6C8QEiIaOVyi6j+4GpFxwFjzaq0sQplD1rB
I7dNNha5Q3sTMSuTfqcH1SOxddoJD4/izaOmZxVc4dqqTsft97cgDwmJAJCSzO/2sBrHlBMx6kP4
7J0Uym1pbYG7hnzj8K9s2h9Kr2vGZr6/U8CQ65XTcu5G8/3VfG2szlK3Jrbu3Z1GWxLvjg9fxpPx
VtCn0uqdmNqxoene/fp78xchyhTNIQHLogkWrdLSHCPR9WoUawxqAXUrprshSvRSi6HYBNSOUQFZ
v4XInq9rY5/dsoyHy8odlF2UytljIKfsRkJpzgrZUblpsyDGX8s7SxhF5bbCf9Bs52krHmwx/pvE
NvE2hnIzPvty2zBj4OcjdGqRV9BdS2GJ2FGX1UNbx92obU7Z+zej2ztp0xCVrqFdppM2XzowooM/
bYp/f4GtizRX/S5DBr4ajZF7F7iHgTF9gqbelTO/ZmjasGf+Uw1BLuwi2e+0ivMqNjko7k45JjTn
VgwthvPnQ5rNZygLGYaENIqSEv15h3ikQenXKF/QPCQZyKlI6Eo4qjuofTPk035c8W1LJ2/qHJ1q
JlDhni9nUraaFycwn5ceJMIOkvAlhhFpgoCKzLcL3ReWoWJboOJIqnzLeUYkjg/XP2JxTyE/gOY5
VK0Bnp059TrN3ViNas5JPSvajUR7e6pMq/bI0TIM7+Vmuz0pL/A6UNS8bplbuMC06eyhgA2aaeyp
2TonjKCMJcCDzTYiB6RdOmMcMN8lEkwn4diQlXBvabk1JF2Qdpkm/Rc7dx+psQgxFM7ZCT50hMhT
+Z2ixyMnNwSlkJRqerFLqbB5tO3rQ51GMjs6E4M2HhqAt4ENYubuix7+Ryh51kk7U0tfC++j7vYQ
gm6ArxdCveXX6iPTxr1mcHaEJD6V1B6JNif84LKDwpW6rK6B/RaOKR7aaIqFkpwowyFdLl/Cs4yc
FbCRtIehNUYajHpar1E0rFmZbU9RzqrcD2BlrKi3vQ1Okc0aAuE+eA38dbps4060k+6RzY2V7bKU
154yCUjRgbsIrbSzuyqQfQhetPC2KqgYPPVe4/ZZYiSRAWBJ0Td6CaG+/kuBqhZD48rJ3q9vmgW4
FZwD90OZNEWtc+rZIBe5pB1rHthR/qR8TFCMyLA45YZ9Bv+aDRRCZbjGeLxudgEQcWl2tq6j6DOp
msEsFH3kwdP5FKC6g2aqnV22REXXY66Ymo5PSPw36Y5FnkPSxX37qEV6Ua5EJ799BD6GnygkQGWI
lMfs5LReV0V4y/II/zYB8XdrRZvp718elMvfPzsoSKELXdyMGCxYbmRlIwY+RWqRSuMuLe9FSNSz
1UEL9WLYZOOhbtf22O+Deml/NtlIQoDMZxofiPuyp/5YSQ9upLvJXeS+jW+RfKt0VPnMyECAX72+
0Avh7qXt2dHKlaEVCgljj2OKmlVb5YTJjv1TUdklcNKGWK2VEqYA+tdsgw4HxP5oMIWyyqXLaPh6
iKQCuXYhqmOgNdkWnElKE6OBUulk8T5yefa+qYJWh5AX+Ou71JcEEpeRLBOIzgNa2CaSMEBhQw12
YxLlORn8rn+Pxm54y9hk/MwUD1yl1yfqtwvCPJ199exZMA5gSNZkIIRKqBKylWwLwG1H/k7qK2hN
rqm0LOwINC1MuN0J6/lL7obj6lzN0CzlBNKTWGzU8CFpzOsD+n0doSl/0i4DlhNUBHNcShOrnZAO
7YSBSYBmjOlQVBvGj3QlfxRivYsTmmVrKZDfwQ7SXQCvgodD+pFtvlx7RWu0pgEzuTNGZWj5SfzW
t/6aVuZCTAErkLabOJohJzKnFE47MfHcwOcduQK8P95WJQnEQwNGmSh2zbYFN1dVjrramEHyDC7U
JjklaUGk8GMNW7VQfMGnCOADwRUC3ZE5V7RXRQ1YkxPecQ/5Q0ELXTI2wTbfVbqhktFIRSKsxHIL
JWiYxM7BfQzlXpQdLueY8dWhYSWU6oZTRirkhhMq6txNT28iXfoT8Ruy0GjIRgUSDetY2EtreDQp
StDFABHEuIkAY8w/2TeeJjSgKkdcnzTPMv7Hu+5pjZd44eWGaiRmFogjHn2D87kNBhnyWgg+HD8j
qGMNJLDdTb1Tbmokb3e1sf0qNoDdO3g6rrzBFlzYueWf2/PscYK2zCT2+FxwuBbMxLnFdmD0AnTT
GGPd9Vc8z9o4+VkIwvAj2MIYjJP9zvXiRtA33jah6AZ1b0tDRHuYiwRibUU+KdbqaYtH6WyOfx4O
ZyOt1VFM3Ai282NfExAn6d5OQM8dZX2DQoG22WF+afL0J1I+F4s7j5ZrRPDQYoFhJdejN5HGt1K/
lyj7gAAjDlcCjKVbEHklMBciNYhmsbkwUFojuaZqPRAq/a5vaauRT08yc00HNrrz38ZqDRKz5ODP
DM4Zc/iR00a/bXHtAsA/kJ4nPOLYPVrcpW23f3OftjHeIGuv9zWrs52ERHdfFz2s9smeTWnVWI38
p0YG2ghQesDJ/yK4ZTq+qaNQAN6Gf6wZcQMZKb3mQiLxTiEQldkkrPrKpd+Va8a8yYc249rdmoLQ
wuUmgTsYUFPcouAQnH5+tm1jP8pyNkgFp6P9Jn5vNp6J+VyLnXj8llkkc25lvoh51sfoP4QV8ZAQ
8bXXoaX2WjxnG5Tx1xL4C+9W3Pd4uE5t7mDZnD/RhxrXTCz/DElPbLFGSE77O/Xho/tQPxyeaByR
d/xhvEXDr28KORHv0rXX3oLfu/iGWejWV6MUZRK+IUL7DXhIgqOwheh19+6vyRYvvLsuhzu7V4KY
DZVmGu7tSORPy7PIExG235mh2dVaMWrhWKCDBKCpaWqndOzlbmHKwQ37ydZBMj5Xd8nyb8cbDqKo
ACr+QBbO9mLDy16mCZnglCb0iKiZ2HeBVemsaWQv2Cb69bCOW3jMYDB/mJs+58xcGSlQvlOnNSKl
WX13FoDVuA7Z22Z/39jtGmXhUrgBpznhuYGfAcXadEjO7EkqV+RR2giOm4Sk27aCwauH8D04gcKF
iMe2vGPHfZVma+Nc3IsastVwNIBWiLO92IRIpnVRxzv6M78d8VQJ6Y1Peqe7R+LotIbXWQCZTTkq
3AIg5QHxkzhFtmfDrNWoGfw6B7AkMXJWjzTqNoEeszF6GCPDi1U9dWPMwT7PwYOZQwleOHEKAjC/
M9rB4eKdP27jjKdVZtcAgeT7iNcV/77jqFhS+VXw8bzU2fYzRh0ltlY2xdJkTUxCYLBGEgOU+Jdf
7+dATXdSwzuP+siT1t5EtLVZOEe88Ap0n97xO71SkC8Goc510wu9e5i4M9Ozgxx2hQSuZ9w5wwlM
uujfq3X31OoakQIiPLGlYbwg90bFgLy8WDftwU5XG9sX9ygeAiBTmrTd8TS4HH7voalL43G9CyRE
FiejLkdqin7Q0yq/+9JpPzc1m2nZDYATHmHqUdefxW3hkYgh3IFFgGbb4gra5Yf0d34DgZkAMmyg
HkTbycwasm+KV0a4WqXn6o19VHa93j4IN5HxoFBrz4FCBkxrp9K5vxccpyTEeErtPUE+9/7kmSsn
ciFLA+LrP75lttBKPwipwKiAY6PRFJRMpiRiucW1jMXSVoYSOzr7gZ1jfyndtlKhRIM6Ck4t3YUa
SVLLM3qEhqkRRM71vbsUeUvntmYXw8D0vDtkLFy3juYY7V6k43vgMMZg7tM3lWy3dk6/6YrVpdzb
hdWZR21R7ajCjhecqQQwEG7vbuVt+0Bk/Wjs9yXhzbdxpL4t0erz+oCXNi/4bJAVkEHFAjTv5TkJ
3Dodm0jGS0OlbeuR7j7sXq6bWNolwk/rKg/oi/TzYD7zo+UYcAFfYXDxAFAuFD6FZh8mW38lol/o
KZueLSDTmHQ4kGWa7Ua+9lQlYTCUDu1kw6P3hNbhYwVChtYmJNl/YIPiSfzRki/GeBcq4g8WtzKb
8tJ0nn/DLAqtJNH3uEAVnEzKGLQ1RVUsWakwak9a4RdOHWXDgwfNjS8Z9OWNnjUuusVFxlcOvTei
F1Ar2jqBvOuQcugQKQaBSBFCDCLnEfvOJyKAOVmLohIpCqaC0KPH+DjuoZui75YLY+SpPCn9iGUx
iU3ZTRSjZJr3ES0nN4Pf5C3pyrF5AR6/2Yxc30CSS2MkR+Er+SHL0/jIZyUkB4qazwuaDuByokIq
C55RAdHk4d/94SXMlBK5Ui7PbUZMEJjVigbAuR+qh0gSYjuPFej/5bL3yUuo+dJGlDIap3XKkTFp
662a8swmzlMlIDGXKy3N+biBnkIas52RlmjDJKASAHQ69cs3Fto1LJG7rnEpGnWj9wRTVZFJdHNN
9XTxxvhj6X6ph3dBi8ZOUP074UMBgXAq3WsD6NYywmz8nWtonun5Kwm5xZD33Obc26hyNaQouTr+
Xqb+/W2oeyfO4sALERuxJa0cxIWaH04IKshooMZp/9UxoHYQkA1TF7vT8Pd6ax4OkV0AmJSRZ+kW
DGhvWU7FQpdjSpnM0ldui+XRyshtoqYy0XfMDockBu4g94noiK3eMqcxO0WPIhqFSsJusKcUAYRF
1aHpb4Y1bNz0m+eXJoTh/mV53i/sZXySj1IgOtozn9OICKXFZ/ustar2eLru7RY9AGILcJfDp0LM
49KhoicUGt99KuLB/awNh6YFaGClerHs6c5siJc2knzgA4mFjdI87EAuAs4gX7/7ck1v31JibO37
b1vZPKqr79/FwQEyKXLAVOPtNP38zJUzwsgMnDeKzi6AmesTNwUuv9bo7HfPIrZGRo+hMP3uwTG2
jg8A4PXfv3zAzwzMIidF6kNZy2FADW3X8gEsfM5alPRElPOUnIzCKWtkomX7rl4J2n6izWtjm11N
hZJgAxYwnRmHw+utCbQW6QrgfcA2uN8Xm5ubLU/0eyUknr52LS5FTxPM9V9rNjt1vRfmoeez4tR2
cBi+X/EeIaKBBqHNXbyz8u+nl+ThZusAQXKykUP4U4f+D/NzVCrD5azQhRh6+8ztb6cHgKvfKXS4
va+BfrTClV206GTwYEPcj+cpQPazqe7HrOK4AC41AtrxMFBIFNfG8LAFz86nu8bnuDS358ZmcwtR
jtAbBwlpBNGItgqN72zuZWXbTnfAfO9g7eBRJnJqsB1enrm0jTwopcciUhVmvmNNap8+7WbtzbaU
Q8CTHvkKSMeB5n0egeJcqJICDxmU1P023wuSgpefvGu7281La/h3aqnfUCEiTutE+v31MS5FiJO0
PSSJIBGKL7gcYqw0iVC0vOiE8nsxvA3ZQ8K8DWtS2QuAWLwhzszMxsgIUDmRKwHe63nymj5tjyEQ
UwV5f/CIj/MgErJnTuDl3tMa5LsgrwzMgTC6poO7q0HF4fqwF3cPsCFAp3KTgs5s9+Q+X7D8oIgO
+8rcxp0lNxsIZaODQl6p7S8bmvSFNTwbsbyX86vwBadlqi85ta7KpvDOunaaGm1k59r39SEJi/sI
dS9Qsk86jnNUIURzmTxJYCozKkMhzP1ojgKNN68HE4Ih92ja/fKm5BTUH07xt5GS6AFUmskRXcmB
Dmo/5/r3LFUzUG8GD9KkMwYkzvS9ZzeWmzAa5/nYWvqhowfIoxOU9Wn5FO+SvbT1ZdrQtRPLL91k
5zZn17MquT5TQ10XLkhA9gP0WxOhbn9vYpsR64Psjbqghj1RsJ70x5UBLy0Amo4AXwHaCfDZmbuo
anFiOoC/Ze7zWDOF+Fn17wTQBPWpAd6zsM+pWlgIvxjs7rUk/OIde259dseKQTtmojpMQz/o5VF7
UiAJDz6skH6D/c5eGetvkDDcBdKBE04Y+fF5hm5U3Z5jAll0ErTD1JvC8kqa+ooehS36wlW9D/Xa
/7hudPEuPzc6i4GaYEirHOEtYvbHZ/cAKBc53FZk89Udj8enbL8X6A21bfq45i4WthU4A4APQPwO
njV5doqjInRDuUokh/8GSUmHNK8Orpqesa4PcCHGuzAzOzGZ6MVR3edwFtKYW2OoYk6ZIKSDiwrE
dVNL2RZAuxHJgkYQ5LrzJ7snR7k0toXkIBdJJsbUO+to0ZL45B541pWjMR27i4sUlxus4VxMJOvI
UF66gmhkIa8neZ0DznhP9xsMrOn8xlgZ0y9nO5mBSAck6KbrdN6P1iETL5We2jr9bXTD6YKdHJAW
/wJdlxVQ6fBUG6Je6Vp7WhneDwv9r/GdGZ6dPSmQwhSMNp3jyTduuWPu642QbALfBKq1rd8U/jMZ
qE/lPZpuMjPyzXftLRaNBM9zDXoiFYGy512hB4fCGZpNFDyBnyLmabz3rdIlVYvujEqvEDYb3kN2
m8W03WsOFz6pCfX1xCNlfNvnllTQKgAdmJ3fy8WxhEAppEMHhoR2+laAA6XSTI/HO1e0c7T5bgOA
QMN9wukdryc0Qo2SpED4SarRCYCj8DWJbvqpe/9QSAlBYxCK7TXzBDYT5AVEwz+I72G12to+HaVr
Uzmt8dmtobkBitGq0joSGvofq4IKNeiQ9xzI/PAxyklijMo31LvrW2d556AmxaEQDqnO+b0R+UOr
TAvImf6tglyV65E1Krs1GzPv1WYo7pc5bOxEC91v+Y5fO9O/nPLP/v9jFLMLqO/zQS08HDOQ1evp
bQ2owmOELUKKnft2fcJ+Y21mtmZbvhuKVGq5yRZBs6CU2UJsSKcbl+SEo4XZ7Th6ryUr7YqLUwgI
DN7ACN7AmX+5OZJBLqqajWC0rhqzcaFzNXBRb2TdpkyAOOrr/jH12TXGqt+40GmwKGZMUvST+sps
YpMsTJS0xdKF4Ss7ol+NRzfMTRpwE564YokAxsnekj8Dfp9/sbelqkNWgIjNSjA5RaW/zsbZZ8zm
HLjJIWXTsJuq/anJoAxeYsiuEaCeU9wmimBeX+Sfauk1g7PDGErZKPY15lsszNonkgbFgCDclKJe
f2QSJLcgIJCB8o3KRzUwkk2k2NkH99V2uo8ntsF+ckARZk/Xv2p1NWbBe+UHTaYE8bT1stiOmjuJ
o/67lz9oNMmIuGmeu2AfYUpSUsl6xOyCYcVd/K6zTdcL2BkQ6kG4A8XVy42Y8knVJLnUOZW8C2Tk
iI/pURNoncHlvkhuSnpbSkm8KSRoK6BlJCTaHRc89YI5qPDsRo/mFwm53A7a0ZbQHWRxI63ibJZc
6XQPTgSWCMLn2f8B1TGRT2V8JFTIt2GPBZRPqbiRa8vrrTjYRtJrpR0l4X5lgZaue1AgTEwZgsLi
5XM5OwJelRUj1z3UO/ZccFeNPR2hbCwUwTEUXnuZBaXPtuRNzg0NBrpSsvZaNivI1/lTAE2O0CdQ
0avH4fGF5+1s70aMq1RSgyarZ9F6xg5RQ6K+4GFpZRYUmhoKpNpgQ2QUTZfuHZBVunxIASWRfv65
PiGTezg7Rr8+ZTYfDCBlQPOPrMMC1i5EHYnYG4C53WRlzPM3wNwQN/OPAigY2oiBoRIMhwH32btH
tcihV84bUimZdUKTndDUIMt5HZp0xVvMvNMv47MgzwvGVswqlnXq7CF7c5P7kd0GrR1wOlebMrOS
XJtdBb+sTZv/LE7gWEatmQHLG6GYIz9AKAiyOZCaK2+TaK23Y3VeZ8fdjTW2zyS0YaYb1vAqs2Dt
tKE9CHdCtHULqQ0x8VV6jZ/Vmm8b4C1ArMDJ4Er5efCfDzEoBwUyv6C+BRZdtSDPYoag04ZaBNCX
3Psaw83iKCdKI7gKCO8A5nk5pU3IghQVUHwnFA0pplJthxtNsIvhiCDSj78rzSpx43Lux/XjMdeC
+VlLXK8s0oZgowF+99LwGBVK6A5oPxMa332Um6Gzeh4VtSz1eCIk/vA6BG3yyKhCuOFYZbATZkAb
Xpy9JGP5HXFJZ1WKmJ1iYOFux4wHbomV3vIhzOzrX7p0kFEIRyeTwMsixJcvP7RPWD+LXXxoUJmT
TLjPWZkuqKuyUDMH+jMhU6QBBIk8YaVm4WjbulWHcgYIQUsddSIaHsHSeUxOshF+dlYNmnvGkIy9
YgYbyer0ZMOaBUplIDc9Rbq2gWgB4vXAZNYCzOkIz3fk+XfNd0jG8a4g4LsU/ktOYrs16yoweqR1
PO9V6fCMEVIq/cPq//no/9v7yo7/+P3V3/8Hf/7I8qGEllY9++Pf/28DgcW3OHhL/0Ka8uut+Uv2
/Zf7+q0Oqjr4qP5n+mX//st/v/wjftc/belv9dvFH4y0Durh1HyVw91X1cT1z1fgq6b/5//vD//y
9fNbHob8629//ciatJ5+mxdk6V//+aPN59/+ClTO2V6bfv8/f3jzluDvbdLPLP2qAoTh//h1//47
X29Vjb8ucv+Fx8kkMIhkMKSa4X27r+knmoQf4I6Xf1Dhws+xTbOy9v/2V+m/kLOA/rsGavgpDlCw
j6qsmX7EcPh9LDJzwAUgYzWx5fz1X4O/WJI/lugvaZMcsyCtKxi92Bjo78NNDzAvD3QYBAIAA7g8
GFKpiq7UaJKZJHWt6jLngeOLH7Uu3nVAQyVmxfhsf9NxXZDYhc8mDAUxgDfSszn752edf8bMZf7j
OwBRB184Ohyn2OfyO3yFRZbNbUSzRRDCW0CmdukNK7dRj5CjYL+HNAERauHW8ccoaPggaQgynY0L
//76l1x6CnyIgnIvKj8AeAA1g9T35Yf0vKdVRQ9yILDKfjA44x+xFHUvTFpzRgNk8MrAf80/zCHS
wsBBCAfc6uxgurzK1HXUi6ZfK/xNFCriDinuEeA41hduGLZvNQrBjPFdSTnJlkV3TTt68kh/eIZ/
jBf3BvogEPShmjDNx9ldVfF+DNaATjTFCqlPMC7Fd6JXJdb1WV20At1T6GBDmB4R+KUVRQBRBcSL
MKtxmT1lcuwCDFivSSlPkzUbi4weB35y8ioHfdJLKxk2Lx7RhWBmXVVtO7YaaMPGMu37eo3G6feA
IKgBqCoqL+g6BN740lSlhcOYAS5gdnUc7aRyek5AZ/bh+rT9HhDmCt05PHqQwBf4k746Wxwo6eVa
WzKt2SlhbcgZq2wBFge3dhPFL9dN/RoQ+CgALwAyDY8iMK3NIlBkHyImlirGjIZEoWyG9APb5wq5
buXXgFDVRMcRWuOhbwNExSy2B6hnkKRMcc1qCJjMKP0Cz72xUjOfDoG6Bi36PSYU5lRAGHAjTyIX
08/Pps8LA1VrZc41wyYVUboqvKyjQlfXzvVRLdmBFqQCfCQUPXCgL+20fZnJTVO6aIXwk5PKxjyE
XCP26X9nZTZ3pSIVnpijIaBhClS9Imkw0aO1pgwyXyHcAwghUQOBM2LR9zazUvhoSmih4WgqgEwc
vDZqaTOK6SP0p/PN9QEtmEJCSJSm/nIA9ueSZmHqJVFY1h0UqRKkgDwGPNYldBqeIWyZrh1YYe5p
MTAUs9ABBaSTBDKp2WZIEqX2fbbuzXQUAsGs/CwEA6QiubtIaJv0UZRLMMJM/yVuw8R3+Z1Y5VJ7
03RxmUCtsuFAFlqNHXQzXbbpCchA8idRbJuWymGeNo9BlWXFfaVGmk+UOlIaknBRAZkHqctHQ1Di
/JQlTKDqpajl9aYulOCF49Oqs8QafCMU8qVlb3bJyKW7IM818Duhg9IafUlrrFzpuGTTyUzd4BXa
smVhD3yUPvJsW+5lrkyhmFYLTL/yWPu9RDyLvrzpLkTkDbXgy53dNC4fegnbmYkLYa+iFwRdLALV
7MO4XnEN0686d94AHqMHEQrdeE6gDjDPzAyM6uPVIHZmVIAGr60xdLctRjNNS+bIotFzx0Dy+u4/
3YJTvzRuC2iUgNRlfi8JAlf0mV8NphwxrBFA8rElrOhyttLkyRov98JkwsWiDIXMCizO8QKVV6FH
V1R6c0h6PELdrt9M8wBsJ+pu//G4kGaF3NTkaacL93LdqgiUql7hDebAaL4V5kn0Ind9YndxJay0
Mk0OYbZugOPBCO4M8K3MLw7W9VqhzaGtwEhhp2tDrG3zDnjGIE34fcYy/ZPWqMi28kPI/McOhEc6
FuqrWHgVsfIsaAxbACfVJO3NMgnZSBeyMI+pWhUDBOy1pFujIvq9fjgK04WM8QJaMjdXqCCazpqW
NVN0OBiCL5/K0Rf0JErX2qjnFwq6cVHKAEGxJOF5AAd5uXyyGgQR0K6jyTfSZ1VLromUSfQfn+0J
b4cuY0Dip1fALIRBEC7XGnDbZhbkqDSUcm1rjd9Qj4UG9fXtuDieM1OzPEFWybkXDNCQzFtOJL3q
51YPufT/eDtgQIguZFD+/FSbL2cN93KisujFNMchgWiCVDdWjJ4OtNfK2crcLQwIGCYwekCsTJj2
4KWpKmfCkSsC1pz4kqB9AkGVXETO+Pq0zd8i2AYiyhdgQ0UsC5D2LCbTSqZmK/hL9P+FaUZauRP4
/8fZee7IbTRt+4gIMIe/5Mxww+yurGDJ+kNYks2cUzeP/r0of8Cn4QyG0CPYa0MCVOzu6uoKd93l
V7Tsfes02R8NuSjpjsgbOg7iw6OrzNXhztzW03hNbLVsbfXk9vqnWElpFC6Sr7rTd79/WISdeIHO
quOEBpc7aJWyj2mIUk82/IYfJxmPTxB4JKF0Enm8v4031oSDwZjmdd6aBovVpSgTLF2+LLo8mXEW
eQ9xwtCbUFhD5/g19Hri4b64G7pBHPdzML0FY5a1ObVydJW6rK0FP80TQdu1fw2kkXfixhuqcSFk
a/p4TVPDXbAQWjLnIDBb7dAmIlBGuXw0urza0YsNRpDKLckBZ+VSJbCiTX+7ieA3lrZz9OXUGX3H
TJ2qmOdjZE2L8FstscfAKCHSCWQx6ty9hu7hIDWTJg8cpy0+RJqaP5uUf+ajykFFX6VJveV39x0v
CcCyukaYFDFWNfjF25dGnLoNztaJtpAkTPvmi22IvYGZ14fL375mBgANQDmxdY87JW7qzMrh5XXV
9msZOdFHfmtvrMH16WJacIdW0jUXeRuNZRAUvmSizCfJHHdfLOI1k82PqFz+dZK9uYs/B6JfPuAI
w+8gPUpu1N4OTNek2eZqEs+nrnLj6Vin+qgEeZnVy6vQR3Pxp6SsZ0by9WX9UMvGrs+inNqXTu0U
/V1c503xWjqdZw/BqBjd9Bznddv5ShV5fSDGWJa+3dHldIRvgXvglW4jHjO0RT4YDAUEa8owQj3s
DKv5MCqdGftlO8WQyyhN4n1kFDG09ZRrlSh98pj+NR4WNU+nH3pnN4rrUzTovhNhNIafYkonBiXI
7L01xvkeFvLajNAjTUofCoW192fbHhf3cqwLx8SnciHENmIIHMfU9ALdVPdEXWsZjh9RP2+LBu/X
NrvQtI7C69LCgMUgu1DKST+0YFV2PO6rpBuNYcB6TDi+6P1e5+pe3hi9NrO4GY3p1DvMfJ0X8UOf
+/Jkx54SQDrbnGNm8px7ZrAECn2Bb9Swdz/ielehdyf3yI6uHejbat/sGGMeN+10KgQdcXHmjZ+T
yTH8gR7BHUj59a6S58SMAWOCNv+KLia3vbYs+2o62eY4+mqN1w1Pp9yxlDcWxMPJu8/AAUq3P4s1
v5gh0+iUKmtZEKFT5WeQBr1fFoInPWv1HeD2bVEWHj6FJt7s9c9/EaUqeT8w7AdR2VS8jwt4EdZQ
9i9VmbP/ZVVQe2EibN7Sn8/DL6Kg5ZuVJm2mU9unfVjbsvzS6Jb1yuCtcq+L+DoS/NknQWGJ6hnF
mvUcf5GlisyNPGtElucdaYQ7jTmMYkP0ZiW0FjmFGe1chFv7uFo+UHWru7UlF1wcZ5S0liGwVuEk
6OviWKmmeKiI5n57H0mwkS4kw8wb4mxZStrUbOlT06m/JBF17QKSndJKnGPZiOV0/z28cb0Z0cD4
MOw6WQ8u1+U+ep0zJk0r9BMhEviyLMvjxS+KxYl9gXfc+upIS5zPO1fT8avL9FVqi6sHgIIXuVPh
vt5ivsWCO9FZJ3HwVZffsgymqejw7J0MOOFjP1KYIOxKAKiJM0+/vcd0L1sGfb7cc8KIjf6MbTq4
UbeQ41HSNRXDkqY6Z/4gBDG/rTnMufRg9VlzF9jpzQ2s+qJACDMUPdl99Maie0gqXmwcqTi8f5rr
R1++0kA+odNh83BhuYOXGyitIWk6MegnoRXjOzD5VkA7fbqjMzekAJaiFLWyCAMDWR2TX66eVhmu
YqWdcgI7A6iisfRwTRv/djhIYwbhBQ3ZGqH7tmycOjVNUXMfh1R9yhHLWFa6Hyv1XO9s2rXWwUiI
K75ydq5FuI2XbJWNlydWnIQwK6RPdkfn3MiPZ3uJ7B1NuDZa63wSommoy3nQtgS5Juw/kVSWODTa
SjeDRo54CkpfkMiklKn9Oc7amIbSLHcXeX1mayVwfcGB1lH72MQbisgjOMzSNMxw4DLG2rapIEqU
9e/qBi4pzigKyJGRMtvoep7w3OVLqZ/qXhFHuajgyCJ32glsrlbD40x6dgX/4DeRCbzUwEmfotTp
SX1UwnaDwZxFMBPs78Tvq7m5uE1UdQkWQGisg5jIB19KKQbNS7JKFae+ZzBloGiD5vq2OkD3M5fZ
lD+S6fSUfwbdrOzAmQBp+VM7GXr6u1rDdxg/PQWDkSdUiC+/Y2qGLprygu8wyzM1X+swW/ZL4Wnv
5qoAHuP19Y7EG/sLdwvlRpOW59Xv2kgk1TBIm8yFIdaeBunOp0EY8Q7e80rKStRLZzx5wfVKOBsp
djVpla0yT3EsW/VQOdCfN/O8B1y6ut5IQUm4dSzEwj5eriWt2b/SW6ywgXXE7wAgB7Pe/aiKeg9A
cUvSSm5FconUEr75paS5bLWykhSm6Ur8YeOffK6dvg6yJXZ3NHPdmQvNZE3Yd4Cy/CCU3VjgVkk6
3esLI0xqU/ULUacHYTkU48pMfigVRiwaqmzPomF8zP0X5tYaAf+t2TMyWgB1L9fYjH02ibo2Qlrb
C4Kc2H2YZMmIygw88n1R6yKuFukAk1nnOtISu1mkcPXFYBYxi5y1/EV6sxrUFJg+JQo8hPYy5d/v
y7uhji7JVMiFmACAvM3xDctcmZnV0ixtKMPBZm7w0RD02N+XssG3kiMhziTtDscIGunQznS5g30s
pkg3SC4NEFJnAQQEjnoE2T12/lSVEBNIWDoVfy4arzipcWu9LpZsPy+pWZePTlnqro+FXdJAAxfw
vZ7bMg6kqYLUFXpujW9W0U97AIQbp766MJhDgn9su375zZYRTSY1WT1USjGEEFwnxyRS42erBwh9
f39unYJBDw63da0wbwNo6WWo/jLrYaSMBVADOTzYSq4+3pdya0HkLUmeYxRMMC2XC3Lgj9A1tzXJ
AGmVP8alx3x5MlbplGYP/4Oo1bxxaxgouLVyPdFxmWqNGXqTXh0KI2/8KjWUcPbm3w1d0ayVcY8E
HF40iafLRSVT14kILouwqO3lqTVhgc0Lrdzxy25tHWgkMgI4gDjPGylZThOiqytGaMp58vPZgdpd
TaKDlxR7KNANAdd/dwUPfe1hgjHK2paNZD/2s9dnZpjV9nCaZ9s7DovUjmasMRJXA2et5EbNaK4l
+5jVnXyjAaM+OApmTwGS6xOkmb9vlWiM4yFmj3FxzM1VcBVPxhFuVlhXffpmWsL+q1Ba8cAzw7iz
RRl2HskbVnBtxGOjbYjBqF9dHmqlF1qbx6kVarmnBt1SvY6OchhTrT5kafrjvq7eunxrT+faywvJ
wvYFWylllUmJrTChGEfFPTHeD5kX7SzplgZ5q+9GTLQOC9q8+2k+V0tMRjFMra58nRarPzSkix+U
KdZ2RN1YECxdeBkayFf+b/NcxV41NXJClFMMzG1WCnSnMuydCOLKrWdyJEVG0kYqbEooxeUZmU1W
WIrAmlS50x1qZxZHM0nLj4tR1o91YjbPmV3vFRpv+ABrAWZN/eIAEyVdCrUyx1VrmJxDkS9Zc8jG
sfk28im9r86i6x4zphBMvpB69LfqZMtf9zXlxhkSkoHqJYEF9PBnA+IvMWBtCTeDcQTfTR9I8TdJ
86G0FTNMnKQ93he1ntHGD6DBYQXOWJgAoEGXC+UJNjx7XWhOtts49u1S2kE+gAN4rsHtQNeYR6bw
u0wf37nm3ItwTJIy2vmKm9vNXEtQzFTmqXBcfkVSV/VQS80ObdnkuZ8VUAcc8mJJXlQtmukMcdrx
PU56c3BEtdeqc2u3OU4DBaaETrbrUjiIxjZTnMYJp0Hvw75r5geGBdgneEOynXXeujG/itrocj9N
A3m73gnHqrMDFfo1X4vNPcrBW1Lcdfo42QPcyG0gnM7LZFRUhEInyuSDqRXeo57pXnBfc25KwYfg
l7VqzmYtqTdXvVtwZh6U8I+9kX1Zc1c7l39PyHp2v9yE2VicTjbCDq3EME+wRX9QFzfeOZVbFsYF
kU4tmYIoXbCXQgwJ4NRcgT75PJyx35Ev8/ZMaizx4zn92xzzPU7zW8tiXjvEs9TJgDJsbp2euWnX
VQRngILTz+T58/NM6WyPQOiWZtOSuaJpqRxepdsrhVkUWVogJnXEk92AimuXiDk4aq2f7mvDtShe
T6DSa5oHDP5W5+LKKB2ponNVijOxwnsPJXkrf1nKH/+DJPwVCjO4YySVLk9LJIMQZa5YYarP7dGu
FOUgtdY5DG21V0i4dg9YFH0VAMd5hAgIL0UVUAJngpc8lDMDSgV3DVoALTqMo6afIua4/7bjjDwk
YQg1cmVbKHhRM1+Gp9QO41wd3q/lwgOo9vl1Ah68o/PXGvizqsUYbAYkkS/beFoOYWVZlDWqAf/a
g9o2SuAVtXq4f1Y3pUABbBCJsbLtzWLIlNr1CwvK4lw+jCrDV9p5LnaKMNdv2DoawsAIrUx6vNuX
x5RlqtGvGdtQWwyYmxPYG4Y5nsIqS+dTMU9GMIu+Y2rErD/MGsmm+4u8pSWUZf6DbJCBWzfhFxvl
DAqZWiZChFYBSWoFtpC5C2P7EqVRG7oyj347PwEdColARnLzlrhbrqC6K+uaYMgKLbcDOyRqtS6A
6Mf5j24ibwVxqnT/AB4YvfYUIPZsyrWxXKWDngPfwDiGbfldo33C9YaZ6+cxGvQxx3uYH8XcmmUY
dYlVHIbRs384sicUu7/PN5RprfdD3EmABMpg807nRW8bUAlaoa5X7sGzm+iginyv8H/DkGncdwe7
vDoj2yw/I63owigSK+xZKooDgESvTMjthmGvV+mWKIPqEI0nXA19S3AzJXWnFpbOgrIZKi+nLqpH
b/GWD4ls9ph1b8paXTwymCt0YnPf07wkEOxKO0wiYwkKJS/O6cyT16Rir5Pkpqi1+Y5/yAlu68mV
0qxA6cYO204VBxooCWRb3CuH/MaOSlz7jZ7GwCOyPWClYFPZGOjOyTwoOjs8ncGRL3oMHYMexUYw
zS58fWbVPLSlwRDRZtfm3FLGtbGQSYSUNyjQXV56qUaRPkn85sVMrWNXt2WY2epe9+QtKXjD4CpJ
F8NzuvGLi8YpU0mlI9SmZT62c8/s0TnfK77elOJRtqA/fkVLbV5UoooxaQvLCosuS9860yxfFG3a
a22+JYUsPc8Omo5ebNYyu4lpYqrNMFZi+jXUOT3Yubo3gumG8tmEo6gDZWScuo2RqMbG8GrVykI9
d2AN0aI0cID8ogLLb28bTxruh40fAmU6HvClClBLTak091no0djoe3OSnYxK7CVqr7YNKcwShfsF
ZwfTu5GCi6/zoDlJiFFqH2ZHZsx4dPOd7NbVtiFldUTXUirgsm3PVdzratU5MglxvKbCF0U0fJ/b
2D0UqdrvVYdvLQlcnkfQyaN9lXWZ5ryn5wqEWBul9fdyXLPsUyJ2Gd/Xs76IbUFJsGvUA+kDJZje
eNl1ZE9ePuRpKNas8KfWzRyNGUxpK7M/FcOLu0OpDFn7b9PEjuVrshZM1bMGoz22tS2gIVgiVTll
YrLTN2l5Tfvl/oP2k7vn8gN1qN0oxOKBMZlmm+1T53IoIMTNwlaU1bE0srn6x5BOZxw8R0xaFySt
NTFMjivVnZpGkdkHWCxS4/1QiQm+YM2uhmTHm7mGGUI7jiVApcHjr37EpVq3WcYAZjdLQzC7KaMi
hraYYKKIIvmehKFrv0/dfvreRaWlfS6UbGq/NJbTmEGsp056BkuaxUcl0SL7aUnxC58hl2/2EO9X
Hh/fyJcZK5KBNM1P3MUvLpfSumNSW2oKdRbkxMc0irUpcK2pEQy3EUv1TqtKpmFCQphO9BSwW1DY
z6p32DnA1bO8PEAUeAXIkE0H6b91hnT6P9qunPKwzusBevoUrfZdI4qKv6J4FM5HTej1bPiKnmZJ
4TOCwyr+rmu1/dZWQES14/3vufJEifXJ5q5sSuBicF8ujy5PVcXI3ToPdUsy5CDxtCpYlkh709JY
vgxDtEeaf32TKd6uLy8eBaXvbaIK5MfoNi5vH4TM8Vs5aMV3NP238xlriXhl/l3L0ibVsc2y1IT6
c1KUoZFO4kCX7uI3mTqc7m/eppWefDi1aBBPTDgGSUJLw0ZMDd2nM1RqFuIDklUs7NSRfjtOpYTs
Ou30+MGSzuwGVhFp1jOpsKZ4NLko38eqWao3UerG8lC7k9cEseMo9CfpyVge9MGY2mOmaCZHP2dq
afqTMTjdnq9wfSeo9rJHADpI/xJhX+6SdMbItpoOgo51jgdc17FkhEAZWWoQuQ1NLiRRnemo6EXc
HoG36nagGcLcG2p2/ZIQtwIvovJDKo8C/+VneKSeTYlfG46W7B7mrv/eenH2RNfWXiRyQ9tBNP2s
1ZLrJo9/KWlQpyWjuSAPi8kuP9H6mRwatcw/5bq0D8tYKTsKckPZV1QT7MjcLjyY9c9/MTpLXrZN
t8Q5U5ST5N0gI2s52pm27M3Uu7EuckNr1Z4+UBqiNuui/pzFc2aVoQWO5ChV205W5Jg8i2xYvk5F
vpeVvD4yjgr2VGqzoLapGlwuTBmMSo/MpQ7bUStehSFhSCgoGVReP+y8LrdEgeAFKMk9hohqo6Sz
7qGkS1aHo50mR1u6DNdYaouuvymrduLkm7JwZWimhQCE/t3LZbVxN8Vumdbh4la9L+0xPQ4WbY4D
geThvu3YE7XezV9Uo1QU+HS7nB1cKieo9Jl5JbPOhEqhWjs7eK0dVFVp2OCG47AzN+9SlBCEC7Xd
1WFuFW0wWsVTrsFFThZC8/PckTvirpV+FQdvAr0v+FDeRhnNviSH0zZ1mA3Z8pz1tBYQofY77uc1
UHKdH/mLmI3VGBd8CgEvBE1JXXLo5yz62xVyOixm3PoFRbnAwGOb/djO5JM3VcPXuWT4+e+fInUQ
gmOyDMQQm7XKXBsVao4ozJKOb4UEEi8VdXroTK05/r4oAHxQU1B0AIhqXJ6iTGq6fyKmU2V29o7u
1y7UuhXhJFzvdF/SLX0BtMjMT7aYnNFGUjcmhatoXhEuIyNlBg1+uzyrX/GCR1+a6U4r4q2LAPKa
CILyNRI3W+gNFY4lVLqhMln6QU2l9qDCjfEwTPreuMFbmvmrqI3K5EPsRHadrO/diOmXYFHLw9RP
hb1jR27tIFjWdUgbzw2kMpdn5Widp5duDFnrOMcfSTR0/w5wdZx0pRfPWjbZOye22qVLp9Kk0Rfk
HRBlyqvbPVyULKb/gz1sCrU+KEDmH50qYiiIp8b/4OItb8Y4TU9NOlg7idSbW0pFAuAG6nc1i0QY
aSZGBa3svNE5GyKFfUTMCNrR/ltyVsoV+lXBX1N3v9zRpVKsxIJmJJRJbwSmE4FDHTK5s4+rAmz3
Ed+cVCmh39rTdCmla2oSsKWDFJzmg9Fb9kfJzX+vaZ1G6qHXnsvGHffwhLfWBvQILxUfiLr15r4Z
lrRoYbaLUFOAUHYUMo8dIfTH+7f61j2jIEGhn5gdZ3WztiI3IQnIWVuVTf3f1lyI4u8kBqj0jmx7
mh/uS1v/tu1OAt0l02XSe0OK/XInuQFqmyZuEc62XnyCogLqQM/qTlFU95/1MtPD+/IuV+eyLCCh
XDaCGIwxqN5LeVadTn0zxPN5sqLxJByZMmI5pvY+xuLxvqhNDP6fLJy5VQ9hxWTa76WsyUuSjIlQ
8zkRdIf7VUzy0o/HtPhDyyvPg2RQRH9X4E8Xn6pPohyKwcSGLlOrMlqty+Lf60/4fx/0E2Vk04cP
OPvyg+gGgqPcGeezUsJ04FjQzwyzEnpq2e1s8+bV/U8U2WdCaTAc/HfV5V/cFjL3aoPxFOeo5XE9
RMKgcdDOD1IKtQfAnIkvozlPaqD3q/s+cY98K2nNvdf/1nnjpBFHU9EA3Ln5DjUy3bokA3TWpx42
ktzzxmNjJ96LpZfWOY21r42hi8lPa5F+yXL4ulT3ox2bSe7nbn/CPANujc2hCdOWvjj/vopc2uP/
dolaAIUyfgIR2Nj/UWaxzTwjcS6jUbeerGacrMBRYlU/5aCj/9DHPrYDUylmhgOVSSx3rPJ64P//
9v0nn0QiscCat6fQdXlKqeXU3qQM4sy16cTBdofKL+02etSyxQ5cLx+DNlb/7Zyu+Dq7A5XX++u/
vP3/yQf0hrE2oY+9nlI9uF2rFos4p2PzaE6FeNWdNApKvTEf2qbdWe2t3QZNDuZHo/WazOflasum
Nysny+QZVtr+UW0jCAXiNoEp1JTxq6uWdJOXdX9uxiLa48bZQOJ+LhXbDe/XSspFpnrzMEVkaShi
VfJMxRTirTy3gsV2GXubKc07JSK9ZAxWzfRBxq+4flx19QdP7ZX8RNNcrx8so15iXxss9e/7R7Be
gI0KEBJSFSapg/m1N0bKpVVDl7KXZ4+TOI2dAe11Zpr/gz0AS7naHm4ipb1NIcCAG6CpkxQxlpqd
krizyVyRemyrWDuIajGP45zL41Bb7ftpzLtvhZOOn+8vdTv7YDX+uCCwSOFD6qDjN2uFild6TcwZ
0JAuwmUG7qGrYHYph1vHoXDjU20KNaRY0jzHODHk/YoxcGOlgWgxNU+pUJyDVpbmY5b34uh2u/nr
GxcCRBr+IMgXOmi2Frqn1NpFcpFnLbeX52qWywfhzdHIKM2ui0Pdzod/djZlveNbBcD8UJTUgIVR
fL28FV07VMM0SXmeFdJL1tjl9ATP4o1vfI+uuoehqaujU0fewXR6NSgadfrYNpZ4opMTskVGhAX3
P+nGPQU5AAUeEBZ81W26qZ9zBZbcZDl7wswGX1WlRmhtL7aJaoqc4p/TM8ehVP3ZVfJP94U7N7aD
4IkAGICTTZPu5XYARBk73c2X81gTB/iyThwGcY1z0Lee4zNBInkpitx7uy/1pnkgk+Chm6Q2yZZc
ilXapSBHTybGdUb1LF1tqYOxb1U1zCtdTX3N4qXw9SRVkxN2MvmkUGSuHvNZS+HGrfOu94uldf+s
k7n5cv/bbukkMcrq75LGuUqseArWMFExm7FnppJ8kWAsopY4MPUuXfwiDDH0O+/iLaNEZmVNVOkw
e2y9eCOiGVmxBnmGPcx4VkRhv1/GZY+3/JaTQmIdIkaQkOQgtp34Q8raqqiV0O1jn06ajKfZV+a6
h2HVafU/qrYx/7UKIQo/T4ycoXyp0hFKjzrFnvub/LOqu72GZIeB6a/0QZ69eZyEZU5Wp3TLualk
oh9h7KVtrqGPTgR9JfKTKkz1W6wreex7ZpkNNCUaeuRndKrg0Zh5/G1OAbTt4HA3JZv/ni06TNdO
pvXnNsYfvNlQomRYztFsmH/Wo6moPu/IcpwqE4/B0mR5Bn7cHGFUGr+R3A6XSdEeUy92Wn+EkO7z
Ajzc10FW/Xl/x352017u2FoZ4DGnNEFeYPtpIACApFSlel7ESMIm6y3Z+OWiVCozT2ZtYp5lW73P
IlN/NFuTM0waV58ep2h2/kkVL/1giar6UQrRvUCTOfzRDXL+WAydJ46KBOQCdd1Q/CCiM58duCJN
vyzGaNzxSa41/XIR65//4icLKOzIuCXqWZd9cYSl0Qj0EVTl/b269oKRQiUQH5PbBC/kpRTYWEBP
l5F6Nuaoys45D+R8dKvGKN7UpYEu+b64a2XmjQcmamHEaQSlm+5SXoItyWIHZVYWB9CtMXQG1VEq
Zk8WBebTMHQvcIDN7xRH1rhA2txXh47G9g8FA8Tqc2kIiLh3vml1sC7UhQiAOAQSRAZjYls2hl2Y
xZLRwLOcZU+bJj07FTNj2tFu/Z4hms+KU09O0BlVrh4saRfWOVGt8R8NmpMdj+va1q9fwiGsDBCQ
M2zR+p2wMd5Wr54b1xb/FtSOk2NtKtNZsfSCiMwVQa473aPIhXt0kiF6zgYlIwyQxSch0+aQCCBR
97fnSg/5JoANAKXhPwGQuGrQL3qYZOrYR9Ognguub+kbCdB435lGQxzuC7p63FdBUA/SicEi3a2d
c+E1WOjtU8/1DGs17CPfYyE+K53yT2vVTNrMTrQWnu7LvI7EDdCuADop5tCMwY/L1TV5A5WNmLWz
Y89paDeNtvhlPNR/wpSYMBt3iloliMTYveH7MgdKDpmRMZ7VsEuGaGhasXdBbmy3a7LZmFU4d8hV
XX6QNJKq1EC1njtz8No3htZWzpPGU/rawpzonQBQJqAxFHN4LNrU/kyVN3JJ/Kvaw5KZZMrNSutS
fMPRM3zHiMzP93fs1veR2F2pa0nNA4u7/L64HnW2rNXOvTEwpsRTxz8yS3p70fl65zZ3EmoQHPIV
ArtmJC/FaGM/ihrn9Czn2f5hUyLtTkmlTM2hymOrDBRMePqk5pUBARJReRQsRj9+TaA283xBX6gO
t0GlN5mf9tXg7dFl/mwhv/g+4ApkcFauPYCzzhax5yylog9yyl+yUiusYzNrUnlHR3saMWvDnSvm
8OiTkO8qfs9UfC9LlfQUOfinz3W+JPlRdRTZHosuTftDm4NJgma5UtvPI0Q24lA2ZTH/CZAaYkTd
mhXlQ0HPdfuPK+ulf2HojmMNlHpTyIpbI/MWptPD70nbTTyo8AX5RT4b1SGGZZJ+RLnk4pvtKUb8
2nZFOp6rIS/3KBGuLfvK3kExeDVcOCtbpqi0sYXeUk55cXOpO6fJSNQfJuOy/xILSMNAn/RWY9iR
5S0H1VQy44vMZOz6nRFna71aS8oPkVnTrHlfX1dFuTyoNclGbYVfwBq3rdawHkRZlxbJSwcY4623
huFrE7VRfNBsZfbeEkeoRqA4XtI83Bd8Zc7IcMFGRWgJBh5k9UaDVUluKa705GVMMmg727mJ3bAo
RVkfbbMtXtTZG15SyF2Zd5dow15a4eqe0iQBqIp/6SAEobx51Iq5xtJSxX1pC29u/WhJp4+6g0d4
f5XX24v24yKvrR8/86eX93SMuJLWYlQvdmzYvW+M3tz9oeain787mWL8SWuN+97KaOrbMZRXjgsP
NiUDmNCxDmQn1vX/8iwVnd3odZrWL41I3cdO8ZSQzmk3ZIb2Ht/k9VauvgGModQj4Qvd9sp601y6
yjjWL7K15YNOij1M1Dk53N/JaylQhFI3QAxZL3ebf1aSQq/bsa9f1K6wgsQSzqE2uua36kp47fSR
rmtwAPsD5N4mm4ZpibxcH+qX0fTqUHHFGM5uZX50psmj/1LBI7+/rNWhu7x/AIBJ79AuC2iRXvrL
c0qTGYRh1MIbVuaF4w9jDYLKNUpok6WV2tEbfmlav4+VvBHHwY6d+as5p4O316V9rS8WeV6Yrunn
W7m1N1m2afGM1hNO80Jmt6b3QJcR4zbdBo4xB+K1nVVfRcY0m8NszCBtG9TBNQOJXjE/TyYtmFZD
Z1Z72T1UrvQeptjQM1/r60HbUZ8b6wOCCk0BPiwgtS2BQJbXpmx6q32Jmd0cNmXWJEePGPCLBSro
3/tnekNVcU/W5khgqECh19X/cvdGV1BkVdX2RUuNdmDcfGy3B1UfydTfF3RrG6lprZ0WZKKvUi4Z
dJcTvevti9WkamA4SX0mX9W+6gAEAdrNYm/y9c1dZCDBOrGB626uf/7LyqiZuW4q5/alngnktalS
n2pZLk+2i/t5f203RUGNBCYF2BfA1EtRDjNqxsXiYsyRZ5fBAuS6OXQwCDEPZHDmL/elkTnn77u4
iA7lrZUHky4O2rK2ndd6VBcz2B77JXG91Im9oDW0+o329vJsjhljUays+OzayllR578zEK7HcvGq
k2zJ7UuczsBd8ulVjB49Fk5UTd/MpbX/mWUVSJHToxQX2mMyFplfGWDGg0IzCRb0NPf1ptZ4GAqg
t2UhJ3+oPAYmavLcDobz6o225vemojA9JnOfndwrXshri2eGMbhvXZp0R5zf6d1STOepGZLeV6JC
vsh8bI+0frkpakHD+CKTzxT+25raWT8e4zhJA3McD/xVE3S6yl9ln73aUSUeGnUYgzmlRuqnrQPb
sxP33UsTaVp8yAy3fA9esnuelzx/zhkSFMIiILEUKg160n2rIpfaapqIF3dmsFAz5rIZk8fezkX8
OSOV/yFSCvFNa8soPzTSy8996TpxQBt7b7/C79el750oXeynxl7YLC9LJu+T1U049bC7cjxrfe7j
DJPK5Bd1oTcPnnTqb52YE7hO1CYWfj22UX6SpU3O2k9KveBElgrPjv02q/aFArG2eE9prDjVn7Vs
ne800WbpgyumXC38oZzmLnkZoqWQH201shgCpyxm9HkFLvWM+c28pLICddSG+cFy8ubfSVh5e3QT
kZgnb8IxDwdtSfpATfMkPS2Om+O7DbGt0n7nON0xUkwbhZL9nJ4Ap7YrDboQz4ocyr/1sWt0XwVD
8WFaOps5xtqsi2BwhjEN5kEKEByZ6taB1VX0AHvCyIfjoM696otmKtoHkFRJ9QxkRxserCHVBd0J
dll9nItsGMDETlMz+1FBavyPEX6k+iVrTPXMcGNLC4sqK5sJIGej6wAUlbj/PBRZp3w0onz+dzAh
o/xUYY76MjCpuOWBVqtM4Uy83JnoBjXxrCe9GEn+GvBNk4TjjT0tczZVR23O6/w4zKP7l26WTnum
vW/MGS9nN3XgkRzLj5PVeu+bqlXzgFFRUekrPVh03/TiuQibOW/GT+ZQyOWvFGry9H1bjPXXaUrw
Odo2BYJfNX1v07FjNeUfUe+UKqP8MqcTvp105NlMmREAWJDexp2f5WOmB6MW6wkRIXxlX40Giiif
YsFkjP40U2II1CkbPwCqcc0n2BiLP2dRxH0w0ZLXv2u0IjcKn2CUwaJpFo3NR6MvZfoWu9AlPMV9
5MoXq28cgIJOHLnDEzi3sX9ZzJpUaT84+RKkqT3PgDk6Wbz+H2fntSO3Ea3rJyLAHG7J7mbPjDQK
Y8mSbwg5MbOYiunp90f7nL3VHKKJMWD4woa0ulhp1Vp/iLIokV8UV6h/k6aDt0Kgy8Q6AcXO6uxq
zYyQd6sO7SeggG3/0nl93Wt+YRTq+L7x0sbwkyjCAwNgbL48OiJT6wAQH8Vwu3HtVvqVlF5H2VPF
x+DB5VGvn9yhUOyaYuOC2SWLD1OzfE4z95MYJwO94cmJC9o2qjOIP00lHz0M8Po6OTWLXduB0quz
SnldyuFUTs74VE0xgJw5t9zxz0grRfGswNH3vsyWHuOgOWrFi45TCxd82jQZLeIsybKvcdtl5cXM
zAGRUq3XsgAAQ/VrMseopeIjn8gPur7Mla/O+SifsAOp8lAh11ZOvBCs2R9zaTqf7NkQfdB5g+n4
qtObzXlm3nrfW9o2ezRzp8TjWC9rsd5aefV3ZBUiPhe2OSzh3PRF+S6Ke93zEfTXmwfZWvr4HrBZ
k/rSKlXK9pCyLL+sMgxsRZJ46ikFhKd/tGwWRZBGZbw8LuaIgxZdl7p8oAo/pXhESHovdla0X1ds
j+HbSgLERilUU35cUegUeNnfIIM7ryvfVZVjKJ8FIsbtJ35Ip3wbh46U19GiKTlXLHD76tSFsZza
xOv1E1PtGv7S5suvVlzbkWB6Eyw9erS52sDpkLAJwDyWQB9tuFFWUI2ys05lqc3tiUU/yrMzZrMb
1vPUFycFUGH6MbI1peIQzeTsu2XujmFjFnrntzxCex87paX5OGsmfpnaFMWKXzUdZ13HXyauc493
50OlgZR9Yu6m4rogQl/4o1eXX+OJVJZN1bBY87ptv8qV1nASatVYvgqw9TcALfm32HUi9ez0loa1
cK7n8VNNk4aidKxz5qeTpzQnFxHcMkxmDzQ4b6DO8XNR4b2gADueH1LLTPDn0ITQHmchUtWHHml8
V5vW7ILGKnCCU7tpMk8wCVv1s4jqOTrlk0AtKy1o5vj4Luu2P5VpsZyn2W6tT7nbz9lDl8se1145
KMZEs3VWGj0wk0xCauqhtfyemdLs3teK53Sw1Iuo8d06cVfqtTDeiRa1k8XP5opquztVcgjTKVqU
S1eX5vI7LuN5fbGnyPk+CEt0J1eNqf3qaoOrRtObmHAqSCLo4H2yBImCRq0E87bYqd/pk/l5qZaq
vFj8wpfF1kT3vV40JPYCReS84Dk6CnFRC5H+mqoLtqJdv0DJiBFKXYt2OZh4WpdoDyqDlq+qZOlc
nzO+wrqDcgz7lKluvSCbKnr989BP31sAUNNFwCpM0ZHUliFIqtHTXyAgyvLTYGZR3eLUWKZ5gMqg
VE4xjBv3nbBa49syWmbxzmqc+bnMsrgK08Iwhq9NGk/dY4/QlfzW23MCUz2WSveASASU2VSbVMdv
XSvpzvAc8yLURzVLT0vd2LlPT1IuD1HRLek3+DhOe+not6ZBJC25vB8xJBkvqtthZTuaqNs+W0bt
fXHMrGqvGODp3csk2sgO9NqK2mvrpJib1CIylBOiTO7wKU7GrLjkirsoT1wmzbdYx0zi5Ik8LS42
RZI/KCNloGT52PS3LalFV3RFG/GsZ07lfOf5R4pg9I4xnu2hVuR7fSz0KozdlGNr6USjnNH9KHKO
JEPE74EylMNZY3c6V2mNahGIKcZXCbIeqSDNj2E5L2Qqa8uZXlfg4t6a+N1kmEto1npcfNCNXqQU
6+Ohe/C6dtYevSVxIn+stCEKZpY+TYa5yTuUB6zKPqkatd6w6BfSlybT46+Ty7J4ZPW7tq8mVNbO
mWMU81MWd0OL3ma5mLgGiyT/jIde+r4vHa0O7GjIODYiYy6e3FhDU8d2xia66u3aj+PWM5KTXoqI
0bpO9XFMlxhnP3PRy9DUSMIusfSEfKwbsttzESeN8lKOlIJPZtclCm69rjqQ6Akt8aIFWbukmH+g
FJF5wGgLJZ4DZUBmO8iKpo79Ki9Ec1HamjYrLP5MC5y+icfTpEWK8tVcovj3OOt1/UVJmvZXLdLy
JD6p1jx1V9tDBujJSlIxP6Zjqn1rFRPkVySp1vleZ0fThSS8nj8gtCH427Fj+dzrwvMeYi9JK58E
r6vP4ODt6lJHiLj5KTQjj4urll8t6n6PWhbZ2UO0jH16hj0e5eFUsPL9QR3b8VRUVvmHBsDLOsEw
mMwrBBvli0oC5vgsXQsO2KJh1DjZmaG8B9JepmjIiv5RGJDMsTRXjDmYEK6qTnDUVhucouUY0CfH
5C0VW6N2TjiOvUdd65C4EFEpqwebdd/7i9ZOM5lqXn5UYG3g++yR/r4fDa0xTgWvvdm38zG2+LeY
7GDoetouc5d4zmNM4d70FaXQX3RlMrKrWeeV4yszp89Tvcy255t1m6/bhEQYeZtGRifKOoP2JMrI
nJ/6BSshnDCMpPQjq5lYZ84CkFivvIaTqJua8hHVqFo8kHD0KA2aUOBw8OzHv/JFd0bUBswkvkQ0
2hffnnq7xTenTI3zOIgm+cReyAYYFQlNoTyHSsljrFzEu0qLpyIs6eFzM6XWWOaBjPvhk5FqefZ7
1CyDPGmdkuEkUNZN81HEefPbnGSmxsGTRjVu9MLoXdR5DCv2KaIqMjvxlsyiy4iBHI9D0S1qwj0+
D+lzrnqStvRIq/Rx1nl0hdRCvOiDR0JlXLxJ9eJTXiVLh8SP00bt+yk1BLkX4JLsrIJ+T669wI3C
9j0jdoyTpaeI8gyia5pTVvbOgvMSuMmA/1x2z2pbIZtIClcMT+SMbvpoVmX2FbWCnkZu5izmCyqt
IxXKbGyms56RonwT0FxMXFmxPfb+yuiu9e+NNLGQgR5lkYKqUsvY4qGXxcrUIseY1JJmZOl1SPXZ
KUKFIAOX5tP9N/ptxXjlgplUihGcWmUWEJ/a9KK0UpZKG2dFiKKwWr405SzqX5XMy2DVFe1S+uXA
Qn3ohqVKfvQ8Yo5oHrd1nf/3A0BgrQLx9ITtTUkCSg5k7VkWoXBn+1HNuvrZrMQR0HYvCrqDVJ+h
1oFX3gBaMJzLzTRbyhBtqx8mpi30CmiO3P+W+0HYZBTAwexsVS0N2qSeJTh1lTo36sAgLX+kLhiJ
8/04t1Wcfz8ZlVSUtlc2k7NVPhMGJN8Eed8wV7simPRZf8pT0uwubfKDVv3ukABD4tq4mu9uqUWc
eIqTdGMZsicQNsyEwE4KAz8RX++PaTcQkqAAEnF2craymdNc1a6ZgfPm1o7OSlzF79HpGg5W+14U
3UAq1qIsBfpgUxjm6ihmJE/B/SPoFvRJVl8qwzlS09mNYiEVBy1wxdFu8AYQV7vKUOE1YEicPFsx
as2IQ47jES7ptrr27zoA9wZ8FJt5YC6bvdugqK5lilpR4zK6U6mazXBKTbNOgniqeSLPJootBy2Q
vbHRkKCaj/QRg9t8QbNrXIoG8Jc6RVex3EjHc57m5n/YSfz1K2UIsSUsKW/rlBNFelIcRqYOsI0V
HTIbKdaRAsqmEf/vB6TjvcIwAGXjDXQbZjGwfuVOqsLWke9mpyTTMT0kGccXPe5/UfruSQ4mt791
XeY5B46ReQfF5t3PCSqFlY/iASjQ21+QdVNnlNlShYZR9udhgenWJ8pRW3DvwICAhUoA/Vgd7P9t
lHJxpeoVBXciA6b8UXfPdYOmlLCzI53SvQGxtdC/WAkNnBu3oSzcwWnTtlWYjbXty9Z26DTGbxaU
4daiBwh5n+4qW3nTWGl1sOrz0LDyu9ylcWVEaf8s4llGFPys6q+3n03AI1y4E9hUae5mP8+5msP2
52WYwRDy6yFtgcUZc3g/yu4k/V+ULcqQZ2HdaSYExIZq1mXR9OlcrOUOW05Hd+5tA/XfdQ+wc5XZ
sNhm27Yf9knQz81ChPrgaM+4HfcUeJ0o8rsaXIcAr/TCtjiSy9mLii4yHUDAX4a9XevFbIC1yZUq
rA2MPM791GfdL2Iolq/2Unq/Uf7QW2AUqnaU4+ytSeAjq88AhBKSjNs1SZhcYdKYvwwAdYpQ10AB
yumPdPl34yD0vtL3wfVvZ9BL8qUnhRZhS+n0VORxdy50KQ9O4N1Ti+PCgDbHPUan83Y4aNzmimMM
dFLBgXyUJrXMqDSaoOEJ9YtS8l6b0lF9KGpl/G4msGXFMsxh7/bOwS/ZndCffsjm+ARs0fAYgk5d
zsM33JApLnvK51xpf+3zsfan9AhkufeBASN7SF+TZYGtuB05h8GQsYAEr/EmOVGeH3yra45oILtR
UGEgT4QJSe5zGwWsd2PXlOtCeApTUBf5d7Xw0v+w21GL+98gmzVJdaOywVaJkIdGdB7NuQs0iHxU
SbQjosnueJCMWpUl0G7bdmlRjqYmDt8hNGzF+wIBGQikHmUHh+QGR/jvocJN+r9h1tXyUxszNmGw
aFhuh1SFfmgQdipXhzSS/uao3blR4nd9Jz8kU+9Hev9cGOOpUv4W9hGzc+8UtddkiGYj18P2qrMV
Hn8KRcqwm0eQit4gHrQhrx8lgqQHYNl1ef9fc/PfAcMpYD1C5MDAZHPVqVJYChIlZVgY/d+qMSgU
iocHrZq+ZlgbH+y13WAwMcAzgKZAnuH262r25FYJjJ1wcZqOaskklOZhVJylCoYs1YdrlpOXHSTl
ex+T/BK4C9QDrH02yZ7TDm7f1vPKPF6WwMFTJ6AdE5/jUR0P9sPeIl1vc3rTEHJApdyOL+npOpoD
oh7lVHfo1i9CtoHlVGNyefs1iwDKmm2BkUCZ6TbQbGM7UFhZFQLq7T915mici16IYKYFdDBnu2NC
UBMCxar4uz2oo8bRE5S3q7Dv8UEyqli5WEthHaBr9iaJu00DKstpwqV+O6C1aTFMeleFWDVX4TBN
SZAOsj2DI14OstX9UPTmYC2BU3ilPynmvhBLXSEA2VSmHzcoJgfx0KAFRLUcLZb7U7Xz/fhoK/l3
9SbkQ96OTM2bJDFcWYVmHnHmz/ocuKO5HDxxdwbFixBQJZrM4Oa2x6M2LojPIwiH2olNxdOSo6gf
OikMPVDbKT/ayOuP3pwasHmQH0OogCLBFm49DQnl+2XIQjoAhfIeOQg3pg2Tt9R5m8gonkXt2cW1
yR27vRpR4nYHO21vvCBpOEQATsIH3hxbsQVQNdONLFTLWX7s23l6SBXHvepkXl/fPIE8BP6pVNA7
fE2o1CZFV5A1DxtLK5OHprLEr5wdyZGu8c6QwOwasHtBiwMG3dzYo9WBAci1IuxnpNmd2o1Ct7WN
IIvjI8O4nTVJqNWYbvX3QJTndk0WGmB8+llFOOkWIxowuhbe9GY1aFDhrEcSvFVp+JVTRqnbUP9a
omRFXQZDblgBAqf96e3TA1oUqwcqgK89f005tav6D1EQ/vwD14EysPLI+ft+lL3JWanOvJt4PXGR
3H6xTNpS7RV0AqLSy17QZqK7WuitfCiUOf50P9b69Tebi6SN3JA4SBdtQWIz+Zwcx7QIB1AC75Kq
5Y0rmMlL4w3Rudd4GkIPwSfrftidIdqraj+5uLdS0jaXF2hDkpGU5hnoGqh5WZ0FlTFWQW1M48Gc
/fO0fTXE1ZiDYiZ0xK2idmNUVTdkUcEjQ/td0RKEz2r7x1C139yxdPwFFZlnLTAPLpmdZb+K8EKS
APgKyncziZ5sUlrX1PPxtHQui63oZ9tonbdnVKBQgTAjAwo5YlsL9hJJrXpoizB1ltxXF1HR5F4e
0pECGoSh/7CXkf5DBxSMLqtmWxR2pDOgIqvnIZ048dEpbTMNSkpt0/n+8tj7eKzJf6TdgEpuq44j
TCPXxEQEkZ1Y+shcigekyfqDc/0oyqZKoajmFKMVXIRqLYyrG0X5ExIH4wEFbzcKtbJ/ZC3RR96c
f1DV67KzKo7amrd03tF2Ty3Zne5/sb0NtVbk/n+Uzc0/2BM/XSs4M2Q0BACqbLrkY3nWY/qj90O9
HhBHBTUQRIogl1C5vz2ehrlKVYf+MOYwE5X7uHG+VviV/fH2KBBW6XCseSBctNso9dAjlwC3PYxL
lkAGb+ScZunRObRzOADjRr59dfNC5czZDKZqoa2PSqqFsWr6lTJ/tAvQlH0Lmkqtw1zP3jtmfu3s
MkQoNLg/xNcvFBuJRN5dpo5UC/pqt0NU4kQg3oujT6GAVkAxwsi/GqWCfRBKgNVjVMKhOVgmO3O3
qqpS1OSOtCnv3IbUTcnzKyakK73+Wpb5BH406Q8SxH9cDW+PXGpW3MgMDNHYV2vehT0oPXgvoUcP
v714a1YWFLHs8jCJyyo5WTYyciE9RjsLe+BZ7cnIZQTSajSAW0LCUEDUJFNBJ7nQDOWa4BEKcbXX
8/ZqjjP5EBLVneenTj60T1mqNj/okYu/Bw3U04l2IH++NLWo88l/2zlI2op+fUnpIg/KSC+AfYGh
ys+dMPI/agvR2SNC+OuL1eGhazG3pCMrMfj2S0tSN0n5jlIP3bosSIQt4gelsXok0fs+preKNOkY
NMuYfuiNGvjFOC7LL1Gu2xrdf8y+T44GWhK0a5X3p66R0vApQcbaUzQIEEx6afTmwYp8fYqsPxra
GNkAridbHUNTEUYaR1AOmll1nroE2ZIKbONF1WR+EOr1SiQUy4MMYFWx3pb+rB4J3ao3ROgYTX0q
gKgF7VC2B/fjfhR6FcCA0CfaNv4KMSr11CoitAskYICu989JVB+xJ3ajwCLgmQdFkXvrdq6BwfCY
S10RFhiavZtRErqglRW91aWX8j24wrVWA1OKObqNYmS16rULY4FbNwdCVElAjxkiJDW+0/2TaXfx
4lfAAc9z5xVLrHCbqpGLQDSnL6D6Tqr20rUZgG1rnMNWiwxAo111kIq+fucxPuoYdK+4V8Da346v
LptZR5OrDodx0l9sLucrqMMY+/rY82NV6S5S0IP0HMW63h/uToGYJ/N6BDvgaJEbXCf4p0ocyhCd
EmGZEOpRUdTXvBN5HND+ppYy9k33zbQi63uZsGOuaB71aTAXUWafp0VtnKCjBWEfJECvrwZ+EPwQ
IAYkdtTHb39QbzrJBN5IhKBgsGYpvQilZa3qv1AoKy5jXUy/3f8ERwE36aqqJasjOotLdfJPcqis
D3E0Dp9VK5+f4+hIuXw32iq+iWcXT3p9e7nrkdW2kuEledV/RshZfjIxJP1lUOUZULg8mN+9/Ynp
Get57WTTZrv9misap6oSjjV3ENGvHWJ9wZinwx/3P+He4UlSZOJSzi6l+38bBYUNw41UjhmNLuE5
nXLlJZ+M7v08KfG3+6H2vh9UPpWED2d5HqS3oaK0NlH1dAnV1uOfXutWVyVRUSRDQit0p7g8IPru
DY1eHpgmiprcZpv94TUIo0OBBOlZ2gUsDEcP8HE1zpqaWQe5w97QVmwNxVOSMmjmt0NT0mhQLJfa
e0JXQ54Wc/EwFsOiYvJrb3DiR1UoXnZwW+8tEOrRpCvIS+FLYdwGTSJFz/uS9l5pgHT229KB0jcC
oa5+efvEkWRwpBqWtSpy3AZSynmcZV7WoatEZZDbcfyLlagr5tnWz4pWLAcD2/uaENS5zrEqosm2
mbhsWZpo0NloLbXUoKRL1ASVBu2jRAzzccai70ha/3VEbnPWpUuhmLLPVhU2mZdp9qp1aYLR9qPG
QxDPRAjbnr9IELEHWcReNFR3OLjRGYLsvzkn26lJemPs8Epe9CoLnHayTgNUnD8tJXe/oM1lf7w/
ga93AqtjbViCUoF6tt15dSRqvmTWhsDizbPZqd3nrh5bYMvx8OV+qL2xoZ6OijyESHiKm/PENjqT
I9mqwxp01EtUTH3uR5FqCl/nRnxw8qw9Isy/3gcuZS06CmuhU4OFers8m3Zx1LRh8rB+Tc/WZOan
ZVqMgwfk3jekrkWtDuVlioKbKGTymFZkUx3Glm0MoQJB8EfZAGo+AeHNDiZsb0j22vtkuqj1b7c2
ANZiGOh+hkkVOUGUiOnU4jv/5jwTqNdPUTb7DHrN0GaKaEIDa7hTZabGCaWrI77q67SMKNh6MEW6
waJYV8xPacpkLmnbTBOr3WiyBwj82q9SS83zaLXi0wxrbQT0E00HZ8juF4T8SC9UAwKxBZolIw5F
6Cw1YSxE00BcsWwZWDFGC6f7C35vXaBT9b+BNke/MGIjN/uyCcs+Kh5FZylnidTIV68/dDt+nWvy
JXkRkGGhZ4fl8O2XdGQOI3iw69CakTQ4i7zWgknrzFOlKfRmQPG7F1mYeegM5XKQjezOIprBPP75
hw7KbWx7QM8WOYUGPzzroTTUv+JayTAM7RFGyy5pPP64/1l35++neJvLTUr4HmlDPDuq5cmEOevn
enRkDrIbhboCIht4H1FTuR3VUGHUWTlM3jC0FVZnjQTBZ2iX+2PZWyKgGJgwsFJ0dtdf8dMOcNJF
N4oalaqqkvGVbiFHVawNLy11sZf7ofYG9HOozSklFQNOsc0SkWWcWYEBckMGZWNGv/yHOAgkkA2T
YYFOvR2SZrUOOCbZhAUP8+8ALHNIbWOEhtj9OHvXCakH9t5AwWgNbq5KRU4DIiccUapo5j8UOUMA
iwsULFW7cUKlneER3o+4N1lkFHSZMIzBanJzXMWaPRaDzpJASjm5GlVrXU0RT096p1uf74faGRwd
d5NPiHYCJ8hmcIiOQv3lpY+6RN1DCVOHVQYUj8YTfeb+j0ZE/dt7rTTOeJqBWF3d5Le4TqmmBT0i
cHtlOdk/qnmCcOqaSpUcfMWdEiXpFIi9NWfkKbSVbHFUyUlkTlWo5NL7rNU2TA03bZ5MFFDfgTVw
v+Zdk13MyXZDYHfeV2tW0iOhkp25pBTA25gKB++o7eMmNowZfCuwSxSeEI2UirjMA/RteN7O9ObX
BgP+v1hba8gKRoojUo0vi3hdADvbJo+EZrG06NbdXze7w/qnc7KijgGb324+o8JxN086Ec4F9dDW
6qF5xWn0JUrq7GBUO+cJWuNrG5vzkZR8c0Ci/ypRMJvxt4DPSQoXic9T7SVv7jZgg/NTlM3lkmKt
4qSlpIInM/s6OWL6hh6Te7DddsfCWqQVBGofe4bbzzahCmeYOWOxHGjEDUSrs3Tq8SC531v5qKgC
pmHRr6Jjm6PRLJmaWmfRwZv7ZbaU9pNOc5feQ+JLe3xs2vEyarjpIBKEsFTbH1zUO6NcRVwpuFI8
VNFGuR1l25Xt3HesQ/icabdaBSKhWsi6ORjnzuFFRgfZYn1TaECHbuNAp69ttwPZBv4rCT13QXGq
U10f5LjxELXF2zX2UVbhCYN5Ld+UdH8Tb6DIjGRYBW5by39Mmad+VufFOd3fWntf7+com8lTo95p
25VWlAxRfZZjPQR92f799iBo+GtsKYgdTNPtUGQxKZaInSrUm0h/V6mDfWYxHLnI7g0FfSoOe8D1
aF1vojTlOGRFxVGvgUR5Goo+eWfJyT5IOHZyUqDmTAmPL4rJ+ua9Fy2QaCkogq2HKPF7nmXDN00v
vN+GHg76Z0cYShtkS+4+kdmOXnj/Q+6tQRs4GcwBSlg8lW4/JJx9xxqzkhK2ZzxVcBKDukLNW5ff
REemcD/Y3vdEyxEFZyKhc7E5pByryoDmgUpNy7x+KmPbfKw6LRMHN+fO4U71mtSKvIBK6rbZBXNq
qJMho4haJfNvI9zJAI3s/JSo6ZH+796IeDpTZSGHo+ixeU946G3kncpiR+W7/A36j/ZQWvbbrWEo
ToGhAe7HqHi53E6SUloFNHaDddjrCoqurXUay8F4LqUbH5xJuwMiuaHEgVDcK939ptYoIxqEMhtR
nsqxXKD5H2aI65K+7RMyIOq/DsVZgDtbRfckEmOVRF4FycyFEOvB4TYQae6iD7bT/sWrOkPmkb6X
NxdvhzKsoRHIIbVaa0ebb+nhEaMlNTOGXEcbtNqg/6bIuDzY07uf8aco6///6b0SL0qyFC0DLCYr
S/wGXYInMyvjg+r97nckPQSmuR5P1uY+rpoZYECNyVRSIauSWurc+mNRxxd0K6aPJvKUzzYdm8fC
G8gbTVu65/s7eufsWsv5VNf5ogY16dtx9rbU5iSBwIXrsvdexFp2HlRF/TS3o/2+Qtjv7DrCCfnD
Xvz2XQ4mhcK2Ab+K3HST+iepUySQYsGMek77rEMa+1Zqk/WbwPzn7ecWpyMIZlDh9Ha3ULZWsZqm
V1Iwo56tnlOpi2c10+0v97/lzpq5ibI5S7oYrWotBwS7QFJ+itUmtiCC1218+Q9xOHw5r6B0vRL5
9SRWKnnDaMoRmUoD0kfr53Myu/9hgmhZgr9iigB7bXZaXavCnWj0hLIX52KuzbM7Zr/WjXg7aog2
LynHihgCNrIVPdX0RWMxEChNKu8p6ZoPEYKPBwn2upI3RxZKjQ6mcTCBVjj07Up3SQNSuQoFGCpb
qa/lB4Ttk1Mps/nP+/OzJkivIoGa5NHFY4hgt5HEMA+66DQiNQMCErCNAkOoxhltDbSxCnj3UNTx
NH24H3Zv+VGbXXGM3ur1utnK6IdKzpJ09R+bbARL6/xkYnL19vvFhjLFebWS7Ghl3Q6uWDzETR3Q
61ZWZoic6eMldQ4zgL2xUI4CT6vjOUkpYhNFgk0xmr4MXRzBfKeR4uNoxPmP+19s5/SlnEJtFGcn
dMy3Y+ntoq7BdBDFQ/4M/SzVOluQg7/FuRQB6hEuav9xHlhJrJS+26AAcf8H7KxJCts6woL0QKhG
bKYM1XmNFzmA9mWBa1BKOHAYx01PcyPHg82880VvQm3yRGF5KCsnEEDh/jknt3V+GNzg/ykIGCWd
62w9b2+nTZZmXfR0i8JULxqw7N2PQY3t6/2PtjsSh7LUqixN0XKzNmqtQ5Eo5s6s1ASg0shtoZHl
n+9H2Zsa5PxU7KpWVdJtE8coDfzhMr5XV8SV8L20V4LBKvp3aauMX+7H2hvRv7xzNhWkvc0zJTUa
sxs1nss9+iK/WN5KL1Pj+uU/RKGJjjohAF7QGreT0yhzWwPGYLGNmev4Giq5YT6ry+/3w+xsKoB/
vL6BAELe2dJi1d6c6iwdyHWzfv6IcKAtG79Feyt6MjG57PxSTeS8Kgc2zTlPEvk0yGhMp4OttfdN
OQnpemjUFcm8b0dbd/WSiDEqw2WKf5+zVHt2tbQ86B7tjZWOKccgjE3QcptPWnYq+Eb8KZCUMBIf
S2oXm+Dhq2X1nxLdeGdkA3L7CLzl2nKAUt5bntxkbDTGB+pmk2uMkKgHDHHYzrXlnHiOqWdk1cGA
N/mRd+3uIP8BfNNzARe9GSQE/6XWbPhYeDX82RTTSXTIIzle9G1xlouSTngXGt9LszjYFTup6T89
CRoGvG8pRd/OYC+jeFXuLsOo6poS4a14+W40SC252HU4L0mvZvYlhaSDhKVizcvB5bD7hblGQUFT
bwFldBseMRAFOTGvDGGX2D7QS2UIVK0YzhYIFN2/v2nWsWxSBj4sCM+1t0Vysjk4U1PkjWOQC2up
ap0Q4jdaOEeD4ccmT3snt1Bnuh9xb3+s22MtHPDU3sI1Ztw5lmJk6U5ilWuYFQsZvkg1+v8Sh8ca
kq/rhb79jFDQpDIrbhkOmle9lPawBC5YxbfXaB0wYLyAeGWb1BxvJ8uUtcFwAPuKFPqeYtX1uzib
jrzY977ZuudIhrmvyVY3UZYuETpq96FAb/JUpHUcukgDfr4/M3sL7+co66/46emZ2x1t9sHAgL3z
sj9FjfiE58Xxb0U0qm9/FyEbTfkIGomGNcYmlFUqsqaOy+TIzjuNiF6dFgC7b3+vOMBSMX2kCQL9
bB3wTwNS0XQVlcVno6Ob/4mVbOTbwjX+uv/Z9rYQnQyY/vxDNW4zOVQ9koXLtQwBzvwGwfKzNnRe
ULTK4GfTERJiJ8VnSJTCrDWpeqXaASNAdQv0LMJ56J4Tt47eK+jFfuJCtF9gCgDyMIaDC21vWVD3
QPsEkWEq+JslXo61o6A7XoV0tJoAGSHLrxNtCVbE8cGe3RsdFQnQcN46ym3HI9HyoYkV5OXcVMqX
VEMCyu91Kz530RL92qu6fUZN5M27iyUIsQhrohWHB9/ndpks2TChZt5VV8ft6g/ohzmBKJC7vb9M
Xu1hovBqxq2c+uWKkb2NQkmpVWdpllfpGlPxrNdjv3x07Kh4myI6Zx2B0JxiW/GCgQ+2SeqUAQx4
lxbFFRJdC0/VTHx8r5DYzLuj22NnTCvGAzIEWFiync3S71JFHzM0tK/oyHqur5KWXNrJ0N+6wyiS
/sM2R1Tb4bW0Lpuf97FmgXdvkvzK0kkeq9GKviMu1wWxhYhzkGt2fbo/V6+WPP022iuEIqHkHNp8
wgSJPGuSTXa1kqT97KGc/UfUjPIB9oN3gNF+jSSm+QysabX3JWfl2X47uMqae0Si2+yqTTB9jcka
n4ZMnz8Msyq/t8Jwz6oivSfcCrqnqu7zKyqz6ccYmNLBoF9PJkcleuWrUg5zuX0MDKXVRVZZMuix
7B/VPheXNMuO9OxfbXEq+LwCVkoJjD3gC7fDxTzDGvraTa+tqitIhEzu59Eb5iBOF4katjp/FOOi
vrl2u0aljwpWnIIh2/A2qosUCbWDOb2qcm5fpKFOn1uqzB/vL5u9L0gchIVBYL+uvyg4zbuFZabX
BjG0IG966TcULQ7m6dV9w1jW/AkpOTY4LPvNWOyy1uLRSq/56JQfWyNxI7/yErMA8t6Mf1kmENH7
49L3Boa+PG8aVilLY7MB03KQlmnX2RXGtRd9SaoiG3xbaw3jg0LleLm6S22UgYF87hJIZ3B/TKbd
Rif6KWp0VtHB7Z90+v5KaDDFZtCWPRraSzTg0SY5FXVJwT4T5QdVupna+KM+Vwq2MV4fPWujN45P
BfbQaE/2uZKesygd2of7Q3y948ngaJGs35NS4PYk4zneLqqRKAhdJqMIUJfJf3hYlQK5dbLu+/1g
rx4Ya97DBlvfwjhJbJ/4yWjUMU+bDCWSur44S18/LZXbfnBFN7wzi0j9cwYIRs3YG8L7kV9PJMY1
3KvoOYElA/lyu3Zs3A+yzlbTK9YY7tnuKgAgWVu99RqnUcKVipQGX3Kls95GsXK3sbXOZo/H3tI/
8UjU8wvsJqTVAfdr0QlchcyvjV2ApHvjAHkz0dZgD7L/1j1/G7o0Yv7uSImvnmJHqp8Pin4qRi7b
tyZFHiilVU8Me1u43dsEFl/Y1LbaJb0aQ+5+pFyEGGmfuvqlH3owRPcH9WrHE4xKwkrtgLgLJ+F2
UM2q5lcbMr0qk/bHovTQumbtefSUD4vSHqzNVxuBWC4XAKI89GWIdhur9RYpFGEnV6FHLRa5kX3l
aMYRDPTj5f6wXl0FlD4BBiEpQCOP3GuzTCKhqWrZFxxkc6Zl73EVsKzPY667/8PZee46bjTd+ooI
MIe/lMQtce8JtmfGHv8hHJlz5tWfp7c/4AxJQYRe2DAMGJ5Ss6u7K6xa6w9VtWMumDlCk63orPwA
n3pnjdQvmL0iNQQwvDUMYlnNJz2Kr0M7KCez4Z4eOjs9TfZ0REWxO3CskWeH2NkBv8+gx+ZzIu9A
64GjYCdQ37Up3NKBMgYHXn9vQfg9GTxtXlEBW1uBbU63lzBNrsymRtAPS6xFk5PLkpZHaP39gvho
zKmTuxH40YhdmxqlZSmdWQ+vVT4NlwXd2p8zpzmCOO4XRPRvAZ3gmqIuue0AoUgeLo0dqfA6p+mf
mU3e7mhV8jVs6Pg+64WYgjpB0HXQUlY2CyqI8yrZyFWeJuNL3oR+1cc/F4Xyez0XH9umevp86QLQ
JW5/rsfd5J8cU91lqkF5qaLOvgpe5hN05ZWfoR5wcG3c+Yg4BMAcAgXcfCul1QD8Q1sBU3JhfUGF
c7mBNU9dReqig2fljiXmDWjLiCyAa3HzDXsms5hLVhDimHPtNKOxcUJpQX5BW0w62K79XUjCgQfC
pcuWMQq29r8CzYnRtCGvLcOhO/UMwSBo8ZedSOeGLsCBsTvOznUrxhuIiRV9W8s1tVCVWwBlLy1y
wp/keEjeOrmcL4898K4VEnRGfsk+5S0QWgFHCwk6+9S15vwxhiMHBZzkKMu9u0cgoAkdBSvNFnBS
Mb89UEpWXpyC+SGXmV1KfTWSg3/VtYm2+eM13bcmmMqAWPGebLYpskOGvypLgWkRkUBlVBpvMZzK
y6rnueRIQYnZhCIfg2Y74Emr6YUUA0t5saPGeI3rIrkWc/M0u7GwIhIjoZFJmLjJINrYsVMnQWvG
GZTx1hZ67wVL3RxkEOKgrMqxgjUXfDBDrYAFyD7X3h0F9WSHUaoynSRIDuVczluEeIz8TQ2mQnGH
nKkzN5CtZD5w9f2GGXS2gEODiGDsa+secCBJcdLokBgmofOaQ9LgdpNj+9FSPU3+xxsF5ETguEB/
8ECuFylNaEX0+sRccEN/X7E746TY83DggftTJeAtOAQzPBSTtigPIJ8ydWxnfsnDbHQhiK/cLJ/n
gxjmnhXaIGKrkMkEGrleC2oey2z00cIYTzSeSPDVM1zlR7WjXcLAADhwCwhfFabFSf3WVqRKsp0W
VXJGJXTt1Q4K81+9V6pLYZfx92ZZ7DM09sVvWdkdzQDs3YIbgzl1oKbES+RHa8uyPDLEzNzLCzII
zTWHnv7U9FZ9yavkaUSQuJx4q7ih4AkhQ1qbyoLGGlFGMV5am5FYZnMN26U/nt3mtq1PS9xbnvgx
+ambEuW3x9fVfhtByBGlE4zyF3+vbetqucD9Fps8YErwd8zc1ClUu/rvp61QmCN6wpQAbopf8UMd
y5ITawiK3oByKjJhJEMq42uXVKj9PLZzZ9MANwGsEqUl0GqbGD5z8iSq81B7KdpIvjD9Opybec7P
Mdie504Zr6NA44G0FreHeFnWS5L6cg5lPYIn0YqCBf2sIQxPBSKpB9fTZoP+s2Na7AwrYm5us0Fp
w9VbAqa6abMtnZQo0i8RUxQHVjbX739WHGZeKDPKhJ7iw/6wQVW5LFOUYKUpkv4v5rqs9CUJwqFB
N0Cd/x1yO9Vu8WwjVPx4x+4u7wfDmwMe8ryACTKrWwWb2y8ZpZAvHU3kA7+4Z0XIfYvWi2DQ3ywP
cUo5mVBIuBUWyVzR5c41aqT5j+fX8qOVzVokq67KNs/rm6GjYBOVtvM5gUKjPliM+GN+eCrf9wqM
GDUUAFxcUBsz6hiUSzen9Q2lvTezG38pWNnJ6PsFQTn4/p5fFC8jbWgiXCAzG2t2mAVL0uXdjYlH
fTqDR6syV50X+Wig9p4LEt1yE2KLKsbm7ILf6jSrTDtITluAVIUEbwRtv3Kaf4r6eig+yEEUVhet
UPX5+niNd76oAYQLUAHtF+BPmwu41IcUrbmyv7Ud8KTTIAMN8awph1656QLN+DNFvBqE12OrdxaM
MzIzAbsQbegtk39pKvVi8KTcsiRM3NQwgxdEBYPYJVKUT4FSJ6+2pLfVgdk7ZwEIlqYp9G6FJMIm
MV+mJkzHbMGsKo2q25VO/JpHi/rz49XdNQPGULSX2FJ5Y8bpiyp1ELu8GUEb9O7SEpN8jeI5POJC
uWsIECkFfCirKTesry6Inwp9iE3O9mDF7hRCjSchVH5+ejm0ykSPSXBj8F6vrTRzheYmRJo3TS3f
Jsnqr4ayBC+PjWyiHU424/niBuEUUK7fnuy0t9Sgntv6Nhld+mpV7Z99XVMOQsfy1c7UpfochIER
oTWklkfc+vszACiPBJ3KBjMivNPrBZaO2nYSxdlbUo3tz1WVFQiTKuMM5Z9loU9ghG35ZNfzfb0C
rykgH0R32zzdMHPZGjXWq5cEIqeaYv7PVc7oy6XKxvmmW0N3pvfZ/fn4M99bqg0lBl0fgRk1NqFd
IyGyCTVfc1NoXDcv8jSDHM11wjAIH7JYdfsC7eGD87A/7QBaSHF4fkTJZbtWBkcVO4T7+zYnU/Ox
cvpe+amAmCD7IDnwW7lMiUnxlYfYaX59vNz9ARElW7COwn2pXG0OCHgUc2qHvLyFXZC/BlKe08Go
npyUEntJrRbMEG1sso+t+i/jgY05j2N56+sJuUe1rj+PXX3UqruzdWI8lufBgvDM3mr+gjO2iyTL
ypsMX9grKqnOvzlz72fSyiIHLJRXT8cnLAt4g0wtjnR+WzG19QxcvqqWtyYcU7jR+vglisPm4HbZ
xK3/fTyCEy4WOGp4aNeHj8EUQ+9S6MRLcy5PZWj2rhoA2dPQXftfFiQYTqjEccts7+VGDhQExzS+
4Gj0nt2PxU3LpqOo4e6CaNUwZwyieOftPKiRAniivAUJ8VAYN8t50Ifx57GJW++xe991CfZHjLlT
ituWqurEQDbTxvHUaESKLA8a1RuqCeIFZTasNyWo1Oeq6P/tFlVtCplw0oPVX++WGpbEqYgx3ZDy
tX43IOF2S9mKf84dKz1wjHtnl/sRv2CkjgduExSh8oBwlTzjGKoyXGC6Ms8RgC738Se8t1tMAzDC
T/QlFBDWC2rFsMikh9UN3tT+K9qn5s8DGn1+WMtH0+f3TIGL50BxVIFwamtTg9SZdZNhKiLlPoXo
c6Jji2be3BfR9fGq7n27H02J//5DTkNuttS0/MqboyV1eabSbSbnikDw4Dm5ZwcECEeKF5RiyGaP
lEJZlEkJy5uZa5OXRob50uiwvT5ezb0PB1oCqBE9FVHMXK+mrAEyI8KL4kBRVcEbM8WFflIYcAhe
x8IOj6Lxu+YgAqbRjpNb77SVP3y8RB47u7AWHG/uqzMCnNE1UevcndU0OzjA974fMeJ/04eit7he
GZMbkHm03Ol8teVcou/nNlVXn5/+fqIryjMoyjpwNa+tdGXnYKfm0HbSaKBi0nffIO9Vhw9UdFBK
f2ztzmsPBIkAm9opXDq2uLR+/HyJERZIIHK3BpZ8TXLoN0N1dmcEDNNMak+pHqYH7r67B2nIMn0t
QGRi6nFbyYklJiYghituVi7Jn83kY1WdKnnpziNE6ZfHy7tri/YU7wiNKkqZ6+UNulpJjY3L20tE
1CRlfVN5ZdGwa22YaJ8byRoPLt2dl5BEkBgSntIuEHiFtckqQ608oIFzk+d4/pBRGT5liH789Hhh
O7cnUBDtHNqJFEKws7YiBZOe2V2GldIIT2rT6R/Lci6uiVPPB9fGPVNilJ25KqgimK5Ym4pHZJTt
Aub6aQpLl+J341Xiau+SOHwOuv5OFSlAAYgUcZ55I9em5GJQi2xpw1udZ8Y1kGTno9pb2VvTmfKz
waYo4PPqi54Obd/tB9QqOSqt2QhvYWJFZ/SWvxUolHuPd2nnfkLJg1AWKD7oVmp36/VkRRZYcTtY
V9VYPuaK4sfBaLtIl3wZpODJ/gB3Os0hGlTkyhCt0wlZGwvAexQaKh63hPD+YnZBlCGXmwTnmv/t
yZmhd2OUBEQMDX0ITfq1MV3pQqEtU9wSI1HPSIo67qIVR0DJ9+L8qoREhgnEnvYULzAB5+YxYY55
LB3wrTdb7YLBzYq+rU5RH+f6NTPstvQ7+EumVwC+2bmpeN3cYoyjj3WkdMYBjny3lyLZ5cJSARID
mtkOahuL0KOxbT7vjGTsqQ8c+Qruz/huJ830oYU4Zj6IdvYWuZSp2oqIUTCZbl6CSraCrkBA/hZ3
ZvNbi1T7G/O/eerbPaLzZ+AzsXJgcnd5QVbEXKcoPzrQxW2nYZ2us42m0rNbwwS1m8e5crIn/WhQ
cHejQJ/MDDpoLvC2IJ02zhO1OPEUGMNtnOnGEKn0LqQczalcjCNK4vfXZO1B5OzwSpGFibRouyI7
4zSEbd3doj6cPujKjI5PHbUhFuXkzckQALQVo3c11ERfKrUo3sjbrD9QIbbcONDjJ4crODjU0mDQ
hugKfOVuQpdhDgCkdd7ciqJrvoMjVN3G6dIDZ93vIzk04Iz3MEIFALU+nnKrBMvkhO2tH/Q+ukym
JiH+BJ3Bs8GeSKPJzQShLf33bUi5BDHCqFHb3WxJ6T7lpZF5s9am3xHNVc+P79L9kmjhga+iGsjC
6Cavl8RYwJiN0lDcygSyZNdcJOPnVpWnL4/N7H2TyBU8AS1kCxGVLbB4zmqNQG/BTGfqJyIYOOp7
Mtx4gRz4sand+aY0wEoEITP4YhL39Yrmxa6ZgyyXG8rhtRtVQ+imiZaeaVY2Pppd3x+b260MtBho
Xt49Oicg1TaxUKvXgLgcrb+lC7rGWdUpMFxCu8PjfgQhvmOKAI+RDnFrQwi+cb+6D2V7NubhVvbh
fLZY6cc+V+rXsgqeLhoJNDT9Yyrx8I6T7K4/YtQWJmR4iXrrcxgJoHermMIy84PARPzg1S1CX4tB
KHpoDIoDM9kknotZOVWtZCrZYBd60RhYiKGm8R+DjvSYUVTqG6rZztHpEjuys0ohjqayoGXa5jba
pDnS7EzqTR604NJETXNZkNn2nDobPypLN7xahZ5/bMws+Btej6OCxe7EUeABGSfYyenoydt2r15W
CUMXznyTGlM+Q+g/QTLYPp3AYYX8A15ZcFD4zObTgsi0s1ThFLTFVJznwfzXaGv1PJrKUU1uux7C
IxJFQYMPJbkA2a5dJWCwP0unVvaZzJE+jZxzv9L0oxbe1lXerVBZhFZIMAttH5yJsDZ3YnvxA9mu
BLz1S6OPP6nAG9wuMn4Hxew9Ptfba0QYJDqnWEvQzHu6OWxIMiSzBfW+n+Xm5IZWZJ7nKbJcXcu+
tUX0y2Nrdz6iGLpQyd9Q8NpRDja1UZlWWk9+z2j/WW+k4NTFXX1wNYqt+NHzCXeg96ERT4GWy3jb
H5dERA38bvTDtCj/NkpFP5fTMrxMdZBdg7rVfsuSpPC68jBkv2cZAS0qSaLFgfevnaTTgjo3rGT0
dSWpz1O7tGe1btszP2f27NwqP7cTfDZB3ThfH3/Z7aUp1kxcROMGrigxWL623GRTtWjjOPhpV8gX
oPjSCeEG2S2C5dn7GU0t2mpIXvF+ka5uI8spBoai9kXn99VifoHqgMnvWom+VNZ0NOH3/mett5KS
EwVwQcEvEsjNBe10mRzFg9L7k2YmMnqoSx75idSaw1cexyw+R/qYJ1/ssQnD6zxo0eK2U57YH5XB
iZSTI4MS8gmqQukyZ/IUng0djaIn4xjxQYjrBfSeZHA34jPq+jiq09T7zFGB+0A6sPo0JHbpOX12
BBXa7zPeBfe3AyaOuGkbyBhDGSctirh+nJvlqaeU9jbmY8RZqqYDl9ofVkwBSUdOnrd/R6GZhpFS
MHGOS6VV+4tjd+rXOUue1GmjXQR8FXkR2FnEAMoWtCAHednaodn6Q+8Epzgzs1No6t3BFr2f+Y0j
kZGQR/Pak7BvzdTOAv14hnxMBXGlp45ydZURNf13CuHR7Lqku6SVOb9GyIJ4NKXlS1rKmecYy3hw
Bd7ZQGbd3umC6I8x4r8+qHlgLFNiy62fJnLx0Qiq5EOjdhP1rHw6YBG4Y0qoqRDYsGzYzjbFpIzn
foKz1vHrpMt8NQFPUxtS/7KE+pPsYOwinU0K91QBqYYQuq1XpS551w5BbvtyVilu2LSJF4ZVcPBY
bUMaYYU3nmtOdKm56TZWLB10ELG8H1l96CHWbINLSsorzNqB17ZD+lUn6vGdPI+9ajbTl8d37P52
p67KdJtICEnWt83NJS8G9O8Cy68BBX6Ye/OtJuy+keAsHiFD7S2DonzSGHY4Pza8f6TZPDHjK7im
mNDd+IwadK1hLInt61b2W1RDlA6RbQrDZTa7bSgfBSH7g8+Jh2Oeq0xgALbvJyw/TUoKavlSnMLj
Gfaj3/LqXB4v6n1MaH0kKRHgNYIej7rBtjQY1YFMFCyrfj0p8++MorTRSdVQqwN9GBmDT9wq92cL
VDMXuTNF/7SmVipQIdd2+amwO6255XlTxqAmeYlooXeq8inNGyu+gVgPfh1jugnubE+9dG2bMviw
ZCXc0C5TE0YIjVx8xJ2x9w/gwwQ18LHzZpHcrt2T0uRMOmQoPq0fxk3moJM1lLumbPykUHoZvUJq
DZAGtUTtyTbnSjkYNt37Cck6XQx8FOUckt31DxiDpYP3OlT9TEGv2kWLtbO/hoU9/2pPlrWcIj5I
f3DJ7JwFW0IgipEwU8A6xSX0Qw9AIkJgvLVL/GbJppfUiWKvBQ1xfews96yQ5gpwJbnujrlx1oPS
oBWU+nolRcFND+q+OsGZMGcHD8UdQ4wGM2TDAWA5Wyguk2Cdki5j6md2xRidXHSXOmyiL08vRzAA
gYbCW8S4//qjNWXBuKMWZX4STqOrJVp3Iug+Gt/e3f8U/5hKonYMzoOwRKz1h62pmtjQpzGI/XKE
mslMKvVDqcKToanZk5qGBCPCFBUyAfRiQmnT3WqzFDlyM0l8YEXLWaqn4IQajfVkgfHdigB4ALyg
wrjlc2uLJipp18Q+xmpyFCUr61M6ReXRDbhLw1gOr7SA8lLuYJ/WX66wh6xw8iL2h7Gxf+rSRb9k
SW28TLocfhgtqX6hR6o8WSYQq6M/DcZLsP6SuayNUgqvpwT1Nz9C7PUP5jnmPzJ7iN4ia0h+qTVz
/JyYsG4+7YnvZSQ2TWA/ttVU2RhmXUn1xM9VKfeCOpaB93JtPm+FOUAmAYECAkbS1ktzFpvqrB6n
vpXE2kUPIb0MFP0IZXvH3/Fz4kmA3jR0t89kFEVpP+dW6tfqOCYvaIXpi6elbRSecic/xLHdM0eZ
jyI7yja8X5vjZcELYmvSWPl1Ewb+OPHs260SeaCOioNLdveyUO/lkuU1BgtLlr65ZMt5qNqurmo/
cLSxOjsgMrJPTEaY+QkQs4pmbexUKiHX0g8voVbBBPh4A/drRWEEBBvFKxHpbTu9Q6Uavc1AjK8N
xnLmS/8tV1V9iobl6Izvjx6W+KDvLJS0MDZXYxg2BUSGXe3DshJ8qCRJR5Xdsn6qO1s7p5PhXA1r
iZ/jcBS5FKQavNvMWEILsa2VRQOQZiPuSjK4ZXph8rE91ROgwKFOi4MDd+dLAiGG6phRTlpn+uaU
B6kcOEpgln6toCJOsUVdktOojm17UTo5kA5i1jufk9Yr4TITUpy7rZMCFUDGziHe4LkZPSXo5jeQ
NvNni/HHz+aSKZ8Rfxr+euwtuzid1JTbTEgUEKyTd62POxq6Q1oEbeJbpAUfoW3TLnLBVT2lBcQC
RRX1qFinS5X9hDCUPFy6PLcOPrM4fKvgktFVXj7iS7qZgshs/RNmZt+1cbClG+RpMSrmlu3yeBy1
GO9Y4cnjqnaE8D1Vu7WVelbpvsRNcFvqMPrMmN03BlqTg4zxnhHRghJFcR5ZeWMkVZfOqI0suBVx
nnnFnHUnLYWl9fGe7f1SYyQCrKiAHpDcbD5YypUSqXoR+rMCucUCfaVf5ox3RoZ0RHK0N8WlSf1I
5P0kjVsMvMN4TGFoY+nnzIZNJxMBIxidDcmIIeYZ4eN+vLK9N5LG4ProSkHZDjBmvUlSVg+z2diZ
X6WZes4zTfMznO+ihdP0IUZBzlOsyDpXbThexnB8kqObg0DGyhPBGDgXMiWVtfk8E++u1C8+wlmZ
dC51DfyITtljcFGgmI9Y9fbegjmqNgxKCu3KbY6cMeged1a5+Hk269eocuwzGiTx5fE33W8hs0D0
g8CMUhwiiF0vqiNmGLM5WvwwMGmcNJrVuk6X0xAKIPs6KgPetWZRy+ILUvzaVfm7CelvyZp9Ra7b
F8MckPup8dIWsaZvjxe2/3y8cQidoYQMQIaW/XphTlyMMOpPA/VwrQ4piCcJg0I60PDHdvZLEm+p
7hA289xAGLWxUwDWI1MbfC0YZBc1xfKaQVTgdb18JC91b0mkaGSm74X+LSWP0yL2tAAk8S2pz6+y
U/ReKMF++3hB4sOsL1zx55MA6kLOZPeuVZM0aYyxKL4lg6qHQkwrUOuKkOiG5HycBo9gXX5yDJmz
JdDRxMpAPEimtq1Cq4iUKbArxU+BbJwTVLNPYRNbp95JnxQ5fzdFc1cwSQugqLPx+CbPF3nJY8XX
Jhq685DlHkqD6cG52u+VuA8JXd/XBCh77RaGWs2QAmuyP1AyvTShArlXNR/pqt21AhYRYmwRzG0L
PFGswNkT2rJvpUHvzbWxuFrXHJEyvSd9a5fgUwmyHQHYoAG5Wcy8LJDBDJPsL1YTTh7+rcf/Tlmu
Fq/FpHbai0UpRv/cSfNQn5rGgCxnkOD+uXD1ROOnTO7r6FoVVW9fw9QAoBkZQSRJrpzXrcEAZ57Z
35S5SPOLDP86/8NQIFqStBGRqdFWzpF81b3PJuanFTS5IFbesuskk9o0hIYztfdk+qYycP8qgPpH
J2l/NTBKRAUORBaPBhXctQ+EBKlZN/ezbwVS4cmFI/pHqX3SwvqoYnXXlAhcQEMzrb3N/tiWIEaV
k4tVLwGVVyNTaNBPuVrdtJ8f3w93Ph61aHxN9HMA9m4uVr1SYytvk9mXW6T15rlWXWuwjxCpdxYE
bICaIsKtDPJtz0+czSGkL/Pkd2VTX+cG5pK4yqNTOXdHSg57U9AFQFxHm5HIacexbeiS05dJUPtc
DerHLJOV3xNn0l4ZupEOADn3TFFuJn6BSudOwDTHk2NNWuO3hO1XZFnKUzcY0FNX9gEydJ8uwPvC
GCS26PsQQqx9Dw2MSE36pvZVFYyVm4a5ZLpSM0i1CxyxzL1hUqLSA3ucOE+/iEL6k9yIjiIg8y05
ZNmVttFz5P26nJUbQMXu0kqK5eUxfaHHvrh/qxAbBXgkKhHM7G2HA0NU2fSoMhu/KaT82lqZc+2U
ojjlfT6chl42D9L3ve/TcOK9J/qjKku3cP1VqfQaY1/quR+NTn4DBK5fQmn48nhReyfBCHtGk5Ge
Ka/w2siY5rleF0vuF7McfXfC0TrPjKzcqCeMl+dNkZCIHj48lDukLUDoWCa3yn0aV/0pymrDzZog
PBdlFP0PpgB7M/ZIFkvFb7OqVBDKjcGY+71p/KMtjXplvCw8h1WnHyRAe6cgGAPtTU+bJvqOhcuZ
1TJDmLj2R1qif+aWXpQ+Wh797MlKm0Q+Ca9inB9/yHs2cXhyRwG9AOq73jMQcHqVIK7gh0vUf4Fy
rT0nuRZ7YVLFvyPL7BzYu+MjIjPA7ekPwEazKdOGRinLi1RU/uTomeTmamUtrl7LdUrmJVf/Pr06
yNopG/E3zfFtjDtMI21zmgN+lUnQXetq5ta28i2YpNu0TJX32NqdtQHTF7cXC9sD4sx41CsNdjN6
VWhmeVVfKM0F3YAmvILH7I6ER++cabCEtOTIlqk0bJurdt8uTpXFgEzsbPoih6SwY9UUvzxe1B0H
oTMOy8m7kOUuHRlnHb6WLujpeJaOp5hxRBBUGS8dYOZbihDp0680qBzBXgUoE8H6bTdHL2KqQ304
+KAMbDfUjNk3qrA9eM/ufDvBlQuOigkOcIwbt7fGotRUpjX9KRkAxOVOe0toVl0ff7v9W8bMAX86
F5SIo7ZgnIRGgRpL6eBLwFm/ycs8nPUlNV+6wCrPqLq3H6RZU5696vEJMdvMZ+QKgVxqfaILOU7M
GJ5Hf2wU7ZdY1aLPTW19f7yy3ffDCDPgQp2NOJT9WhsJZzvuikga/HAe7eucJPmpSKMjltx7VsiD
iXepJIA32TRBclWbHYnY3LfTMjt3uT64urMcldB2x1YcIgjT6OdDKEnLbb0WaHWsvoRejK79bH1C
QBQ9AKtOPo1FHj6/N9RDgBpTDhWv/8ZUEkl9nafN6Euj1Kq+7OTddI4QOHp2voHrh3yH8i77TzFm
WxbsdGlk54vR55jpv1jSULsacrtfn/aC9xkeoiVyBUox6y/HaANa9w2uZkzh3FGw7vtbZ5pGfJDZ
7/xAiG3SdgXQTCsMDvS1nb4Pho6nZPJjfPtM8ji95VHVPHt9Y4Vb7h3OTNvV3qyGoWZnoKUv+8qc
xadlbCO3HJzsUnWHHIc7lxOmOKQE7YD7OUDrBSWh1s+zksm+CY9Y7uZ2MBDkskEEvBFFmMvjfdrV
Hw2GamhH8U/CW+qea3PTggy2EbMy4I6JJ7e99Psw9vqXLo8jLyIoAd+pTGdNC/5p4MS9PbZ+Z7HE
F9TBhXQfyaTY3R+bwJNUTGBTZD+OFP3VLC0HBbEiPsVaXB88HrsLl4UadC8FSwWgru0IfmIaSW8x
JuDLVAZPc9F/Gm39IqnpeLGs/G3JyyOu5L1riqlDDrQY6AWjtkmVY63MtRk0hN80/VS7pqT8xbye
8yzKWOiIwtwGKxxzm0w8bn1z1pKEYyD7klYBORwsTnZJ30KprPbg0dpvFxxVYmIHwJZoYW4SsATK
hBR5Z8WXiyL4Z+ym8VJUVnnSql4+6DffMUWSLKjJ+XoCI7D2DKcYFim3m8APpjKu3ViejIvM5Lob
hM78LB8Ln1Bk5DRiBDqGmt3aGKqOXP9OEpCYS/G/ZqHlvqbWT+rx0f3lvedMA18CK0ZddW2lyZhs
zIPU8tN4LC59pQoW6qY8yBT2fs68AIAKgePDy7cy5jbw0yiQU9OX6rj00jhMO9ccU/vCaEl8C/px
OlEweLqMi6gADXqGIgg3+feNrxdh2KU8O5avVdro4j3li6RX88HadgEn7whdIGGAmiofdP0FB10B
OB2omq/VmnoxtTr6KYnonYSaZL3ZoVY++yaLSjtobQGIJFnY8tpEog9JVNC+ajUK5gxRlrCTBNmv
T16CvI8Csgx8njeGSa71qoKgGCXkNrGShsHv3awXrpM349vUL+PBB1xfSZwnrj4QSuRYgnZ2B56j
3RhArKT0XmVPOWZA02nupIzS0Xjo+vj+Z4gQ+l3gUAznbHZqLAKyg2UcvMZRCi+cBrAAQx2/oVx0
1Ey9b4oshFaFgO1vDq8WJhG9jHnwxk67TJrWfiqVbvi5X46Q1Pc+Hi8kUG+Bp6Y1st6nsGXYI21t
1tRRxR+dpHPzWTtiOxHv+/+vS//35UgNGMgkFuRZ3iwnQtMH/SWstJ0evoaTbnhSrLUnQGHmKQN2
8JNZStNrJ/cH2dw6Eng3TD7MQ4V7AA/cumGNiFCiIkbihYomvQCtjggMu0p+kc2pOSdJLV/BDCoe
SrTO2cz0IzWjO/soAmDRQeNB23UXahQ+k2XBfldIhSuPaXpq42L286JKDsKODXL//9ZK15XWp2ha
bwlVK0lvtDirRm8uoCoJAtV5kYpmeNH0sD2bEMe7vbLMr0JsXKhWWpdYQUphtjvLNZSpvPY5HCrF
klpfHl8Fd1yM4VEKjKLPLfLCtYtFacOcxJDwDbpCuSyhXbrDUATnx1Y2ePP/ls+Fxpv2znK13Wol
Ss3ULvrR0xvQQAWwj486Q+PodbfBOR211A2z1nyZjLY7SS1SY6GjJpfEarqfH/+S9YX+fz+E4TNm
8CkxgYZYr3dKpa4N82L0rCAy3cyxpdeakSkwekHnDZX03CD5f/ZMmN3JFaC5NbcYvRDCwXSkYO2Z
cQJSKaQR1ytlRUuuOOJn2LuzmDEj+KMEbwPC2JzjdlkUGPM1lmaMyyctS52veZmllwSWr/4gCbpv
i0YjQy9UxrdNVNgp5ySa7NFL9Jpcq4X6wQWFgRyY1Q1fH2/ZZuxYfEMWJkSF4UClEr/tlYw0gZUw
Y2TIbJeges2GJuw/zszljl4UWZ3265za5md5CZzYNUagxkahGPUplJylOmlRCG+aq6YlccrBV9gf
HsBkBAYw0du81lvkhg4ipNJma/QCI0t/sjNU6yLHeY4E47/lgwADXwAmkSb8Zl8zPZeazsHKUuS9
r5mF6lay0x0c0btroQggXgFgvVtiwtQKBxNQ/eQts/MvfM/ZydGn5CAaeEfyrt8a3ky4DsSAohiY
2hy/hjelkpR69pwx6SuoK4OoPukQoHXupLWOdIL/jsG7sh3t6qLLQZq/ZJUWNi8B5GLtqzLPan7u
5SjVPxOL1vMpRW+6ubUmJXh3Vob2qLZ0x9Hh+BGTBu9Tetswc1gWNWoqKH7yyf51XiBg16PxO7DN
I4mNO9+foAW+NqYcCQG3/QqNEZxMt4OJ0KWU3Cpv01MeTEdW9tefkJai5A1DDUNTW+TkqNST2abN
7I3inDQLED85f9VCyGyNTjvA34vwZLPZhH/AMwloBdR1U1gIUZ2oZsaIvFzK8pPV22rhtra2XAxj
Tl5TlM68tB3i74+vi/e8em2WvIp8BA4JWheMGa+v+CFx0q6ni+/VXRn8GzBl3L7oejIkbunUivOd
x2f8BnNOZr2W8diHLjzFqeI5rRI7l9gM9b8lR531U5/NhRCxyLTgY9JYdoI0ld52F6VdGGtThKTw
P3avLm80mLJv3VKnna+XSQhxtFEgelHLuf2q5kivu1UjaeVLHKjmtyUJpNadxjFSP+VVtbS09xem
BAQvSHVV+9lEvjGoRtPvp2oOlYs2pfk/MjxqwUuQa1XF6TDiuTk4mXv3s0GEUap4b6gSUK0/WqIu
g8lspMbkzlJcoyWvTyTDz8GrxVVGIsC0ELo3JL3mtpcf6WkyWepseUoupx9L5of8Uq6OpiP2AS1B
M4NXKl0/IEW6WOsPNZ6ubpTM6izLK6Uq/6znk+SNUjh/jFBvPzfNEH0PmOQ56wzKHFTt7lhmuJ0y
JNm2yKs2lZEStovSHkzb05Xhak567M6V9idKYzeYuz5OgVm5QfBkRRJNdyZcBJBcyPNQ29+KRCiF
rU6F2RjemDXqeRmn2YtrRT547LY3IVbE5KMYoaN+x+T++quGXF0hfU7DU+BFdaUwtv/s+tyhIW1E
T2XB7wtCNsTUsSb+YW7ynrlqymSg/uLJKdoaMBUOv82Jvfz++KLY3oUsiGIPJXZCGChotvFS2KP+
KmYQvKRtDPPUL0vzJSjHdHTrdnL+sI1KPuL1vvMNhQYQbCLUSihqba6mMWPsczYzk4AB1sI+bhJv
5Jq5AHA5gk7dM8XIGlOkFHZBg23qI4NZNIo1Y2qwtN5NFnU4JTJE0VGyHCFK731I4XpwI4pJ/W1M
jWAw6J2lM71omrKTHabq72HVoqhgTsHncSmt09MbRw+cG0Row1KVEb/nh/O9FJlRKQILkepjeApr
GOVNJZ1f4HVtzxrZ4v9gj8CLpjRhNUXIjT2VWYYsADrm1UlsvWGl8OZ8qV5Mq58vuSIVXx6v787W
kY7DzyIYRgR4db0+PTEJ2YU98tbi17LO4KhWivl7Y6NJ99jULi/lEAi6D0GJ+/84O69dt62ua18R
AfZySlKidnG3d5ycELbjsC8u9nL1/8P9/QcWJUjYLxAYCIJ4ahXONcsYY4IKZiz6uS0Nbc6xb8r4
6Mxj+53RSnEtEP8dqv774MrS/dybbmuhfRXX+inVOlShJBza6cHSkuWp5skYEZwrUzXURW62W920
re/8yP3bRB2MDJU7RGPMowq88+cmhSPZmIpzzKy1DM1h6cNq6n7f3olrRmhPQXwgQCKN2j2AiOvR
IkN582jmDBCAGqn4i93fq7Vsf8ufscm2lK3WQsNlK5jurSyJLPNqNLxjuUzdw1R2DE5MB/UwW8P4
canj5MFcHfXgDHryxRm17vDWRfImUpt6HZG04dvPT7vIpRzLIU+ifCIHLRJDO9qy+HnbyJU7xe3c
Xl6aH/if/fsr19Kta29OooyR1MQ6kJASv6TbmYXtsHo/tLhVzWicek/7HJurGuekw1a/hBDBEaBO
alehHjHlXv88N/rw2xmM6W2TyrYnhskKG4YaHCZUkL3PYuZ4nA9mkkbdPNmRkVdWNLSVfJN+4f+3
wk5AYeNbpSx5vt9NbNZGtpZplPZZE6hdmVIKT+s3nyprgT5DxAFZk/LwuRUa+Iuz1HUaGW5t+Pac
i2CibnjHC15+ICCKCec31SiEzfbg4gqAu0QTJo0qCuL80bjBbPTiThfmwgq1Epg5NlRDzuVCx2mc
vTgx6xYrmpcdOvC/Qc4QoLeuhb8ZPClTnsGIbW2s8x1zjTiVea6kkVLaMRJwnvJP0y/1j9sfwm6Q
KMf/aoZWGZV2si5193CsimHPQ8dEA3Ws7P9Wb7bWb7qTSssn4Eg+NrFXto/KqKzqcy5N9zcE8M6e
iESYP+2XfTZlYT+DpPw51kxFPCaeVnyRuQnNbayc8V2SzGv/aKRiyv3VWq00GsFgZ8Ei86TzVUMg
aaeqyfCpcwdY0LcXd/FIsTZk0TbOLvTuCwXmrTJpx6RMrK1BKdA06yfoTOujUhf36JLXTNFy3yYT
M7QamN35aalFzmw36DCRVdoMSqiYbZTRRvFzL7vHQ9inrJvsGnMLtqd3EwDaPzUid+xp6jxI9E11
6rexNdZo/cQdf16E/XFgKsSbd/G19rqp7zMnap8QKYgrStfs8sjK7cZfGZKN+mHMJCDatsfbpq58
WQScG/CH2JModLeLuYfYaF40eSQLvYw8tZ1CqzDeNpjh9cpvUSd9BCZBbgpK52fVmiYZsd7nkQKN
NkAgXoSO1sV3Lt/VtZDvUMaA00bt7dyKMffLqOSUpzKyv8M0aVOQ2wiq3t6xfTbHZdhaE0RiZKyU
xXaxkYW2YJNlWh6NDm6oMYX51JaVBrXHVLre161u/L1oVvlgooP/923b11aIXSpP1GpQWty5jrqa
ksJpsU3204TepC+hghz0m5Bn/3daZEAkJGR2GNt24I9Ium6mulEVh5ErKFiHdQo3cF0ZP/U/rGWT
qARtQ5Nhn86VpZGsY6XmUVFZauCsDpyFVfXe+goSxdJGgghCsZgga+fTi3boRy0ti0hflfTkVQMZ
eFd+u72UbdvP4jcoPTTT+QfcPg2EnZEpM41lXJsy6psBMdiVakxvWNXigwrKjo5stX9vG7z0fVRl
0HhmcBy9E7pV5yfkVGMMIYTikZX244d1WIxQKnnzr12Ud1zRxdIIgiiYAKKj1Qhia7uRf9yFCZmh
SW31ItJmpVOfzGnQGEeboD5/MnX6xc+zGOGZ3F7eNaM0EIiPaMmgYb1bXjKoMPJSnJLbJHO4qNMU
ucyFhN4MFdLvOYVftw1e7CerBI24DWtGz4CU9XyVRl06cQzhNipnXXqHOHVAHtWp40a9KZi/e9va
teUR/3IfebtwILvlEcgmmaMuWEPxzEfNv/8mu9j9iYs23sWK/cZRGXzQLO+1U4zzJbbd9wp6G/ZK
gtpaVLVz806JNe2TAgz9h2xJyrWkujdb+NoCoUWQhdM02CS/zrezp4JcrOCBIrEseQN3VRmNsO+T
/FRNTvxpbqby4faWXh4gpSFyCyJRPgjQhOcWk7gsFQ1tpSgWK11hVH0fCzfLPijLUh9vm7pcHKY8
iKoIrFAq3zfGuwQaVzkbInI4KCgYqnyxnIy2RTEmsThpi5RvLcNCi9iYiXS7KH3B+tivjspTZlY9
oM9hSaideN+Ay3V3spIrW7iRFUx3ez5Z1/bf//jSC7fV54w+UjRrJNS+IuPs48hj93U1k/W/23t4
8Y6xIDA68I9wmpfTfiAFNeWSVXVEY8cM2gLnHbaNp9zTEXhVrz7zzJuhDaYNTpvbuN85U0lHndsn
o8Qr8y+TnXVdEK9uNp8Ih1GFWyav8Gs3a7pH4WZd8h5Xl3yTTuYugF+a5sNgF8bwc7Rz6rNxmViM
HVehMvl1aVnxB5kLeFpl2s4voHKsOoDEmayPUPJW43EB2W0j9j+21mFoNO2f2h2GVPgUAGZP+o45
1W+tpG8XhaSPAbrEdNuUwPMz9MS6LmXnVpEy0zUbi1h7J/Ns/Xb79C4ioJ2V7Qv546YAddJ1URgV
p+flaM9ablBXA6NWqqo4uMiosa+p/CoaWUa3LW+OY3+cOGpQQ7DktjLCuWUJlKJLyg39zLjbExzx
+RDrQxNos7Q/oyuynBotyb66cIbfJaPGNf4f7EOYIwBkpOSF8JE0k0lBpFZsQyUrRLaq/J9UKeag
kkr5XnZ6GliMj3vXK6P3kvHsvzUNpkABr4aHA9I6pendwzGAILFXUfCJxoX7YBvj+mEoCDNuL3JH
Sd2eCwA4Gw0fcNGGbN+db+eVNOCYCxQxJE/2D+pa9pafZUtnPNBolYtvF7oy/koHQ0l8tXbW6oGs
tNEepd7Zql9rkwvDVLFTGQhg/vyZml0dSAER1u8cZ0ZgvmzULJhKE+Zz54nFfkBzT+RPg1G09p3r
ul3680uzvbK863g38vp9D5UdYrYCKBsqwWPtL2XpBKUyfEWWZj3c3rnLp2Erdm/+DIejI/l1fj3b
YmqRVwRKiWixpfletijPtTBF1MhY+saglW8b1/N6VJQRQHLyLVAD3YdnCAy464xMQrTUSXlY8+yr
1ype4OnpPbzFpcsmxOWFpfYMHdpwdoniDGVqIHmrowRS/mGcTPWoyvEeVvnStVBEIjYCAOZy+/bt
JH2V7jqkhox6L/6bl34MzFE74EfVAGErPdBr5ePSmHeihyvntl11pCAg0VFJ3p1b0SVSTojDRqu5
ZJGZ60vQNmMdmGuVHMbVkC+378mVvTyzt3NjjEtOAQ9PMiqcTn1YjZGh1uS1wW0rV+49uuDERNAR
CKL3t3FwCYDyadlkIBovC7u2dBZmPKpGiF6Dc8czX9lCOrg4JaQXN5nS7cf88SbUqah7o6plVNcG
qLV5+m82kpdMiN9rH/+8vbAr24fzp3mFK4Tut4+fUQZV4kIQZQmptkHCYNCwMr17scOlFYhy1EY2
GJzL7d7l+UywMV0GUQxR6TndJpjbK35sj/Vb4ULs1za6BMAosCmilV22PeZV4ToSO6PeaX5jr9rJ
TkojvL1nl5eBisgrsHcTbbtQIOzS2GaK09pHmb7oSRDPPJuH0dJzM7LXyr1HBri8DjR+t+oVd492
1R5R0g9tPnTmPEROCkfJd1u3EydihjJ7zxTcov4oO619G+N2c4Zbc58WGOtEZnHfx1BUp7Q7TWXa
uWaL0G0zJShXQ6P2Pdx7Iy+3c8N2bfqfdKIpQO4yHPpnUm00RY3ifpyCNM6yUFZu99BDyLoju3Vx
DwnmqHiTwZnoAV2wzQsuu5ipikdJ28xhnzTNccNM3nn0XyFLZ68kfz3pDAiJVwHJvaZLq8VDwbgE
hrhPov1Ls3HwkSaSrAvSYkrMwyDM9vsSm3oPLcYz1uW5ykthnIwC/Gpy59dcrpnGCPENSQ+Ni4s5
lWbVTIoxJGbkDaj/x72jRpPL3Ibb38Qr+et8zYDOuJzcURO3v9fecJa0tlXgW9FYWcV66Honad/n
5pqJkB6V4vqZnZa9P0z5rDyBB/VMwnmpFc8dRbeVjG/WBu2bmrXCVqN1cZoRbki/KH/1gwpd3qVo
a34RNiCFA+Iyk/eUyhqCTNmAr5dN3c0kA3XSr2Hh6I3+j5etzksLWrTM/HYopROkq1YtTxTQEUGu
GGfyUrk5BOHRnqT0pbA75yClbLRTo4JkfBrUXCsO4yjt4X3lSZD1TT3mCYLGZjGGa5Pq8t+66voX
o+zMzh8TK22jJu+00XcbBca4lBqYgMCjEfjIbK2+CxPKdwJmkindk+sscflpTdLeJsyPF/sQa23c
fxtQ5nFCMqlseteBPPCOEGoYFbFaTt8ehChzL5ydSVkp5czLdBpNHY2duEz1b4a3ripfzabb3zAm
8j9ZA+n+XqlIwf6IjbhUn0u3zctDGw8i/vf2+V/eso3bRjRPoPHKHj5/s2apzV1OGzDqvE6Gdq8l
AdNq5Om2le2d2F8ypIu4yVBsaS3tgvZ2aOIUT2FHy5TK3yiSi+e8tSWyP7J8XlNDOxSiyQ+3jV74
J5A/xFGbYrhJIL/XLMm9dFFkbdLDRJHwNNm1FlUQVINxEfdUD6/uIuE1oROMtotqcWqaIwwBPiJ0
eMZnAbQN/UNV/R8WtLXlgK2Az0FS5PysFlmmTVbEduSNySawYZeHCqT+UXTL+Pn23l1b0EYdgg24
TY/Zl7/nou80KVw7chhF+L5BS/Ixtjz5VrfuEr5QT6WFRXHV2CNrG7UtB6WelGgsSx1qhRKHQP20
t24byD0o1nBsNnTnRV0sdVdYHJPmRL1bO3/R0ozDrLG842w29yZWX1w5THENkDIiMqM/sYUEf0SA
6tjxUHq1yzs1xT/1uFpyFPK0jGELSDjceSAujcEpY2k06in5gU0+N+bKtWKwt+JFArpINNqK+wtt
1jpIe4ZG3rF1cR9ARlDG26rtFPzIec9ttXai2F1mexG3X4JI7qgk1Y13DwV93QzQJV4j2OR7vSkp
3RzwqeFFVTXBt7XzGtny2H3zhWAxuF8wnRvJcM9TzhQPf6zFXjSZvQoiYNPpysd+CGXRtPeGel9Z
En6VOinXG7jD/kuCmZSpFLZZUtpIH5TxgBx1ce8Zv2oFoAMNA9RfLxrBqVGgCFQncTTWZlyESS2S
X9Rm13vjES7vHEezpVNUfrhx+/CynO0G5dzcjuI8M/1ch6MizL4/zWph3sFIXzFFtA78ivoL926v
f8p8gAnxQ9OLujafDsTZS6Blsc2ojqF98+222TQG6QABgqC+NwVNFymopPMi2fWer46mFyTaXXDe
ReGOcA7WMyD2TT8GzNz5N9Q47oDCg4gjqM+GfC6LQmmCvKtd9YM0jQSUvsmIrlCaS/djNe0iP6yO
rtxrvFxuK/Bi2Mk4xA3ZuZens5ZaMbR89pjzjruV2WAGjMD2giG/y9S/vJSkwxTrNnojad1efUJY
Ii8UsvNIqzq1P6RToVYMia6Ne8/vlTUhTYYhcm8YovtMK26tpHXUOo6soeqC0qXaVMmKfqC9zOHt
h/GKKXw7eQLNVGrMexxzh2M3B1NVIqa3oRvW6H9PKoDOCkzW2y1tpUfS+625Cbvl/LoUZdEy8qtJ
Tt3AqBHNk84BkWHnOOXKm5NG3BJ8Yb5o7LmM5Tg3NcZjIwZNT06F2f1duOB8525RDtv/dadEcuVK
bDUtEkbMwR7ZvVmpIoB9Z0tySsy2C1prHQLTm5LD7UO6yLz5ZQQv4AgJOgFH7p7hfM5IxyYtOcm6
PioA8Xwvtf+t+5GkRbxN/YSMm2YRkPpt++CicjHON88yRA+VY0hPaTy4PrhbqvDD7N0pe7/e4bMQ
mtgZ30Q/g6Yi6drujBQ97SylbpXIVAyzmvzRm7Piw6Iiyvxx1ZkF7A95O9oU5Ne88WuGIH3OW28Q
ftEhnrsBaEQZ1anNGGS1Z0jZj6EUjgZ8NnXjO8HjxTfCA0FEQti9oeHQtjnfEW1KUI5KkuqEoNhf
UuRkUKL6WzA37E517+I2sfH4VOoPMEep7ezOOa5H+F+FFKfZK9LQqTv74PVGfedDvLhNmxUY9bST
uLm0PM+X0y7aKmoL7ocx6e0cIO1Q9/46Ir7vIxg0lo8rP/KeiujlHhIC8dICiOdtQhDu3Ohgy5L2
ROaSMaETFNjeRM0SOfB5PWZmn9wTVbmgodIww6upm7w5wmaUgc/tebPmpcJeHfhA1fouq+bksY21
6j91QWD0ANEuG9DtHT1mP9cidU6el9VTYChK2h2NBnLPnYzx4rHkcSJlw/MRBiLcsQs4qzhjtAJA
k2jJ4h/9ska6UB6tJPk7mYvnrLX/MhrnuTLudZkvS0DYxWcQxMPE2Vrb5/vgdobw6iTx2Aepab6W
CMN3s9gNhk7VTtWQek+a12VPZa3Pn7RB0b/HZmV9ve2/LtLl7UfQ3gKLBtAKOOb5j0jr0TSZN+VF
bicz9UhdxG0PDCsyrFNVopvsu2ndfSzSCi7UbcuXXxSlJgpB6LJv/Zu9YsUKlxAW0uJFhdbIyrek
s9DzXa3xf7GDsyRhRqwCXZb9Cu0a+cjeg9veOj+TYh0+qUZX3Qkhr62GmICSIXEdfdGdz6Q/mmkd
dyuqpeM804hnQnuZLeHb94wiA58OUSpeb2eFQLV09YTcaAX5ZBwmUWhTWGvzdK/zeukTyPRgS1Od
JJFg8OP5ps1WQnNhJsgna84CMHLyyXOGJszL5p4W+bWd2ybboLxGwYao6tyU6RXKkJVFTHemzb7b
cC4jq6j149t3DrLPNpAQIVDKrudWRNfGDI5L48gYi+WQGbl6GpTcvvNKXPpvtu0PK7ttk+B9OhKi
OJqcTHwQq1U/ytTUj32m6O/oszuH26u69vVuus/EHRu1fT+OnYFP3kw1iAhbs4cHe3V/FM04B6BV
4NIvj3kNTua2xSuntSm+bNyF1zLKzmnBAUCHQqviKEmXLnLVNg/T2Vs/3bZy5frBNsGQTXeBOt7u
TpSM4dKtXMaREndJhP/zTlOVqgdux70p6FdN0RCiWLMpae+Ft6Z+Imwwhi1Vsr4tYqay7OQtMY8o
77wzV7fOAte8IRch+eyuoKkUdDbQBo+Y2Nr6g64wgcIcrLdfdCQetvAQIg3+dfeal61tL0kulMgr
h8YOYjuJn01jYwi9+Yg2VUuCRDzrNq71/IPiiZ+EJ9LkBASj+qDk1fSUK9ILlqET/9w2deWrokkC
+YtgHkDBniZilHJlQ/v0NAhdferjxX0QitJ9dku7/8dy2vZerXD7TM8CYKYuEwO/rm8roO8uecs7
iSRpkZ4YkDxLf2oMNw31NjUhy9tK+4toNnaP9WSl4ptR9E7rI4TQtf8OztCKA51ttcl9GXfVB7gg
xvRxQPQDJTCYA5Yv2noSgXCcPvFXV44maKch/hErc9ofeGxn6mtI58mwy/Uk99Vitd2fduPEGwta
U9P38aTjYDTZDX2U9KXyy0OawOVha0V91Lo+9Q550akw+hPINfBeR1P1i2lSisDoZ37BZEzdECRT
kn8XiIczothTszJylRIY9+2Tu3LlwRqDoYFouRGRtv/+R5GyBZprzkx5OXlTWn9GAjU/QtP5H17F
LTQHJESWSNC8u4rD6NQg9RZ02evUOlBdqYJmpcjxP6zlDys73w59yjZIXdNTrOU/zGGYQ0kdI7xt
5Io3opCBnBHwCCoM5vYp/LFhyE22KcV9rnoxThspXdJOrbRDWq9vVQ+hGLnBcGnd4sypE+1MMdJo
MauyZKAcM0hOuUWOMcpci7bG3Z2tu1wVPXAive0Pqmf7hFKAcikzW89OeZpkBwf5l0M8e/PRWME1
v3UDaduCPNzaFq8aF+cbWEL+tt0S3VbEYo1gbhzr4CWO9ak3zeyOB7y83JiiibvhWMDvX7D147Iz
GguUbUr30OeFbnxt8O4h6q/t3caxhbdP0YTu9/mCmj4fhZHBOY1FRscw94ZAX7K/EEq6x5u/tLTV
MpCK3SS1aLXvHl2YqQVSgmp9apxJywPQICh4pkKbxlCtPPVeRr03x/ls7zt0G7r6BIC774kmdyHs
0oujyl1QHnH1Ui9OWVImzMdUh3S9Uw7ah0qbOfh/pLi0TWCC7Xy6JfVGdVqqaShCgG6qMvmkjUYZ
dnU2RK0L3bRTS/VOHLN/uV6N8jG/7itgtd03plCrQykVXa1u0dIvijN2h8VqzQcJgeEdUe49/Zht
EX8+XNh7JZJsRSKTpe48YYy4wgoRXKE5mKEhJbvfQtdeyq79OLklihaaPFb59GBWxZ0k68phkvts
RcoN+Hch9xE3QBWSek1OqW6UHlMbkurzAmC7O0yrLe+54ivbuuGeiOYZvUMwuotxmsGMW603kpOW
MFNvcgURfdYxHCop5uM0est8x4HtP/VtXwE+cW/AhVyqhttOmiqtwGDSuLPvuS2DPsvq3kjd61Ze
pSgpJZJJnH/qrtuIChH05GQujAdkklkbMtvxrWwP1vIKa2U5MAYowpxb0QzyOkuk2clm7jP8PVO0
T4whS55T26psn6km1tt3D9Ut4lFoyBv2Y3dc6sKY1MbssNj31QdmmQ5oYWr3RNSuXMGt5UH1H0Y3
Jfrd7pWZN7sLGvUnpSzqg5om1vtF0fVIH4p7Rd8rvoQGJakkvpLuxp6gqLRAbotC5T1rZPM5TQFr
SBzkwUjbuPQXBiNHg9VYdxgDlx83J4fSAm3RLRDef9zWsnp6ra75aXHVeoyyftTHJzOxtOw4oRze
PU72UP7q44w5YoXWDk449zBr3/jqMUwb/NVWswHJQzV0d32mTLG1Pq2KU29l9ZcpdZcvw9DLz7ef
8f/rv567Moo1HlARvgN1q3ufX9NBnw2zMUg0i1mI9v1qlWN89JRMjl8lI3B/K5QUlKe+qfOHOW51
79RYUqwP+Qqdk0ykT4yD0gPGf54602k+VcOil63Pcw7nPrPt1j6kTJP3os2MPCx5NpUEJaP3a6yR
0Q10IafGhzjhNpHeta0ZqOOK0n1dJI34rsa9boYJYj32l9ia8AlA4Bsn7FdAnw+JoY/ts7amyP/G
w5qmn1E+soufiWCyup8MpqZU/lgpevekG6uTooMUAxdAk8Bdorxzlf4LbAfNCK1GlciGxE2v/hPr
ybIcWn1aukNaZU4JUgdVnaCAE/Fp9LQM9qWuDAhTgvkhacnj2nRSivHzoMOSlIm2+GnZTtlJ1E7j
/s4TaYzhnGqt9oxMwGoFnbRHEU6VkXbbIPFFjYqyrtRPqcvEi1B4szo9pUL1yqjg/jnhKGqkPjzF
qoyvhe3Vnm+nuWkGVMmT1J96Rt4MfpczEOD9JkWkPltA2xGq8HQml6HwIn4idl4NH4pRuro/zWpt
Bb1o5e/ZoQj+qK3KUn1qXRd9DxosTPZQJGM3Qi+fYaVVNmyAcC7m1Tn0bp5xH824E+8apXKGo6LY
in4ixpyqL0tCTf0hbmO7fGjXwprCaRMO+TLDHNefAWmVjIHqikL7GwE0Z4LbDPBleY8VFLpU4N3t
L4V+jP0DYecYtzwmQhyQV8mEz3jcujwsqGenqe/NxFYJyGJtmN67Fu2Pg0TlghGMpZcwqqbFEaV0
5S07/6j1i6Ei1mf3CH10ywKRtQQ72YdTp3XOu3wBPAyJJZF6SCpaTB9Lq06835AqE+9T00hNfvKM
cSx91RmNwvbXSumqU2ErpvOrS+2+Ocyu0bf/topVG4sfV+mca4E0NKX+0ju9xwG4sp/mx7ofjO6x
zPtFe26hOtRRqXhZcojlkMfpQ8Grrr/AwdT1f6fZyJ33NrPdDQZgafrwbdap3R1bJUe5JC1nbfq+
AB7rH0r6ehnfmjrM+WGTwpAP6JvPabAio5Lrfp+kfEz+mOY1jQa9ref/KDFMetjwhnRfaiV2jSN1
VJF+Uraq4bHqAMEdUjqveZB4k0EIPC1afqznfnxppdbWh94bUjvgzoytzzTTnKF/q+RUxq7uimPR
DIb4BxQuU4SlOTvKg66U/afVFoiD+2a5uvHk6243eh/WuhPuZzEgjPZRbSYd/qUnJjVb/XZ1bQpD
0A4IaLJRWO/VkdbYqbbTSX+prHJaQh19eM9HuG/7m3qkIkIty9P+cWYIQ3aUZm+pfu8snRuNRuZ4
B4onsfgieYp1v+uM7B9ZD73BqLCh640jQozpT7IqRiWuWlfEp1VbB3kYJRO6vytWn+YHVy1NC+RP
O5h9UKXjVB20Qe8cuOVTIY8puJP8g6k3ipH6tGKSJkTg1c59o3T76efE2KP5Qa+QVwtMR7TkSGLU
Wy3MsqzWDlMMxQ7BFwbYv4yDp5U/3EXN5mBcUw+xOjq5zm+taplQ5M+VO2WRyHotGI3uwdInMBtu
s7gHw+qaj0YOyiMQvd0kYW3boxfmRZp0AbqcXfMpZ6z1EzWSqTjoKLGMzIm08+w5Xto181fFKXJA
M97Qf3JXOLD+VIlRgfUTJ/9sRa408+12ateAkljc/Zcrefx10NpsflzFEJcDMA53FGXoZFVqBhR+
Rrf1E7qJPbovy0z84w9j1leFjy/L1XdaVprLg2aWzBixFz1Tv7WxnLkAcVWOa2iLQkGp1oMAPApf
MwvV/sjO6utD7cER/oJqgDX9nJvB7kMxusBO/b5Lm8FHk0zYUetVthGIoZ8EXBx7NZwS9gNCoaFR
Z13+nK/xLOFmy3Zz37qwlTwAulh8zMo2S32nEeVP9LHGpIAX3PZtmDk9SrmrJflt3VhJJPa6ubG1
pyZW0uFhNUubXZRdK9Scaxv3ru+grec+qqtea49eUdVfPYAv42OqLZ3wM29NH6tmVpVTzq5aRzkP
je1POWbCQhja984ziyGYGWNDo85MhyxcUbq33xU8usr7LOFGzH6jwol755qtpT82TT8mkXBy1/mZ
F3G+vmfE8NjxYjV6253mfHElgtQjsJlPse3F7Qf4KPpnry5IrMVq9n+5o6n9ipGsTXzByxQHDLiZ
nrtkqL4TQ6Qf5TiYld9K+hMnJVPt71CuxpdGiHkOqGCu5jMTXRzrkc7KmPnZPI//5c1q/Y6necxP
Zj40xUkw0Rq3JNNOJXnyLIRV3heOOS8vrTbC4AB4lLhHt1oTviIjXW2HbbLj4XNpLUb25PZaxnjm
hve4YlKInO13oLHG4t8SxrZpIKdptNWLBra8AujcLk7NKDNh66PPF7dWkQT4Vn1O1dTt/aKPVzMa
0NjS14/N9i8vZZ0XqFMopTSHlHsLkuPoiXYYAxVhkV/Cji2GhY1AjP28y3vlndIY/Ueto4L5qDhZ
k2zhkFX4eZPoA5GFEGporIP1U5n7DMGfPMutXybj1IqAERep/KzElix9ywZL9m6I06zTQ4thG/9p
U6595XtS4hcxtlV2WDQ9y/8rCE7nQACFfWsviohzi7EBILp0A0BynEeCDarAVqaZ2UltuuEJnZU1
QB9Lf5/FwrlTPbrMwDCFJ0IgelNt29crO1Sg+lp3stMs5n+JA5uwplUY3Ylt+b27yBb88zYhYmPj
UgI5X49q9bnSMm7+hLSj+Kg4Cm+SLdYft61c5siAy0jJt6x8k4bZpUM8m41JRx0OuLSyj2qZOC+K
JTWENjureJeZjXkHNnLNII10wI7MryN235WPzNYuZmNaCspHVv6sl4n22BAPPjKFrT8KZ2kebi/w
ylmRKiPpvCl5IXeyuxbJAjclUfryRNzfHvVpSB/0TJvubONVKwBhNmEEQFh7yE2uzppRMWr3JN2R
xCGviCzUqS2+317MZfKqeXTDN0AgpWyooOd3gihZJehbxEkn8gulpdgBnSRAc6Vhh7dNXVnRmand
vmlGpi0UAMWpwkG8m9NS/KO6073K/2WKTAaOMDPQP75b6qTnC2Lqbi7nZaxOGWSbh8oaaIhoq/V5
cUXzktm9GuZzYX5669LovW6EfT6sjQy1u/NyUNvRyYU4tdqcp2GnD/GW1qj3uGpXTosyG1VZ6omA
YPelhmbMVL2qzfRkJZo7hxYTIz5LdXbVcFlV5U4qfM0YhFoErtHDA6K3Oy8d2jX0nzg9uciQKDwd
RvK1Jm9cAgn86h76+sLaBksFrmxTpkExYI8cFasktdNkfZodnvtEccufvDwGMpnV+uX2aV04DG4H
tTt4heiqbOjo8ytSSCSnqTv1pyEmEjQVtYDpNL0g0Y9UsPFmjga6hXCEodLa1E+YlLurQtkya+fJ
0zHH9PUgndduk1RBft4atDsFr4tN5LniWlBeo1aIfuSudqEuXc40BQuIQbE4BzJw+6s3ldljvZT9
79ubeMUUKRAoPYOyPaqmuyvvwThyhhVTvceNKAY384eyyKI6l/dkq6+Y2mqGQMxRqKEtv1uVMtfj
kDa9dtLMmPkIGiFrtpGeRiu7J5PlcvRnT6RBd4G5OUCTNsXPPftZ02YnETQETsNiau0DOGL9h1A7
R/p6kuQvRqrHn9KEhR7Ktc6qw+09vfCQm3WaBGACgKMg7HB+MSst6TMjxXpChedImckh7LLvwc6u
WQGuTMkSG8zQ2fbgj1Yfeba0KIvoJ7WkGYBg5xCqqILccYn7j4x6KK8jOtygRnkj9yBiXKLcOK7u
aRSa+1AbzfpQmsPvAVr+0RzEva3b3xFIKVubhcuIMeTbdovqUVBzZlHFJ2Aw9bFe3SVUjbaNUi+9
pxK33z9MAVF9bS0bVEP3CuPZPIAXWii9Ev9aQQki9WFo2/ROufNy/zYJA9z8phhMprAt+I9T8hBB
9pTZdk9zav/dp9pzV9m1T3nk02SvyR1jF0ti/PnmeXFUeEX+5dxYJtBbjvXVOIEskFPYLy15Vp2V
+Y/bF/zilEzavpBm2T4KVxfRRspa/h9lZ7YbN46F4ScSoH25lVRly3scx0n6RsiqfV8o8unnU89N
u8pIIYPJYDCNCUsURR7+51+C1DXKZJQjJoVl2TXRznl4ydfcubDLn49F+cnexCcFzQ/i0Ntncvyl
cZverhNE+NbNxMH1gHmFdisgTl+Yvv27/O+uwfVgpwKz34InUoCeQNOVKUXVBlqdDMTYGYe1Kkz3
ezGkoHbKTL2nsUcW8GiuaVXerXlXP+tzv67Xfzu3NDkgs6EqQnAGX+Xt86qdX5YZeHRYU5/jZJ8v
r8YMOyYsnfxS2Mj5eiF2C98nXia9RdCkt2MBQ0A0z7M26RWZpdvkOrG3Fe7xz0905urDvFLAwQEm
GGInmZ0Mk/ITXLMxm6QTgDEkKrMzx7LR1zICTPRf5oB4rARYjsS2ToybvPPRuqrHtJalDbqWKf1a
Sd/9ZIh8xuGhIq4jnhF3FXFqpiXB6OPkD6+pVgodKVZWBVUc5B4Rtq3Xe8PBGTbZXfebPm+4Iy2D
eMGv0VnvAkUu0sEeu0t5E//vLrxdSlwD967+v7ISTK7ezqw511y2Az9LarOl9DmCbwi9THSnKXa4
VQ7++tmx+0W9TIPa7C9bb7ZGEfK/FNYDbIfKiV0HQe1DUUOPuUdNm2+Rk268KyJ3lPHU5GVdXS9A
oWC1AQl7h64kATwUMD/bH2sNsSdCAKBPj8id8y3pchq3B8MrhyJazSFPY0DUXHuZzd4nabWXXXWQ
qaWth47qv3TDoNbF74Xbsh13tdkAJVWD71yvggjkqMssQ2C/sUzlvdrqtrjr+gEDsc4JqI38Sll5
1EsYcYhlqz578DIMMg/OkooxLGrdkrdOjfQHn/GCTv2jN3l+85hPjeU+8aEN5CpmY9pEhpAZegAf
dOs2b9pBe5ZOUNg37Kled2uXZdaEyrLkNxCqXj/kq9duDwZJDn4CDwDyVWiMaLivHQwoxt+V2oDq
gP1tEiJaLx2jtKqq5pijlS9jBfRgHLJ2jzHKa9/7zTfKUwtsjpdEL5thOapG1kFEsFL6Pa9rTDGt
nECgUPqaU4dCuoSJFYsp/KspNY1vHAltw2Iv2vFaV87Sx3zvZM4PUz3rz6KT7osmVlk/zXXqaIci
rbpvqAr138VsZs+y1EcMCbHqpfui7VmXTrWJCVeaufhU0C8IYs91h+fSU9vT2GkLQk5n0+5mOTvi
2JKimuMBRHkXmqsc+shrWpTltZN5edSYax3cVbXn/NAbujgHLqW18Rkk0pZ3WR+k3zEXLdPY6Oxi
joIqyFWOiZCn/KhanemldXsMDQi/GMdIH5tgiA1DCHoXSDKL9Yo8mABfdT3X+5dcD2R7i8msIN88
k816JQYUrrd5alv/iNFW9Xc3y/3mGui5164dW1r18xpw8BMro5taOA1e8DS6arVUtBpabnxCHG2+
NI20y2ONkVSbhR1lQ/qP3w9++YuOQ/OpLPJyudK7SjiPMqOVGut2D2ujVSWvRCrc7J/bsZyyqNEc
AqzWYjMUNyO9wwtF6zXar2Y9+/dt3lbLQ1dq+j+Ngll1beadX64RXpje8hRso9f/EEFbvtokY2WP
69YOH4UvDeNjiyvDSKO/kkCx5abcxB+HHoG/7on61Qkq6cRyCgyCKulT/N5oSa+hNBdiFjPc9/Qw
0DV9u+vsqRnuKm8tXrA/0guIH6z80Cpl6r5sognm34WZwqveZK3n4bim7auwi35+yObVcI+uvuj6
lT9UrnPTDfCx76DetvaHskvHe8vuHaxJXfT6912aT0VsTKgzAUwH8GmLLpt66tEFVy80wPgaa7ov
Rsjyyj0qJa5k907m948kB9D8c3DWGKPcSo0gNPDIbg61VuF0QKAftmm0a7pEZEQVH8yUbsXB01G1
RoXdNlY4W3o5xPSY6GLlXuH/0DVHVbcA17lzlBSfeTQ3gfkBl7LaiVXezDVGIeZMNoHvzwCuIpvG
yBI7jxJY0n/c7JoOn+tJdyV4UfZoIxarW6PCnOif2os2raEzN+CofeaOVuxDiie0yPOrMhHm0Pi7
BAkbycF152vPT4s6KnKN3JulKhy8jjyzzKORtuBPU5BSEo4YKtAyB5EuI6fM1MeC2i4/WNaoP2YG
4M/BMorhAWk/s7tW85iQYDb8cCe4tgfbKuwn/BO6Ctd91dSR3HT1Y1A5jXoHf6XEtDBKPORz4AOv
UhiEmiRT5uCVfX/Aul99zpasNm8taabWlUdP51eljQ1GO2u3OuzFVurGWr55nzd4/kMkOZaMsO6q
+Z5rUPN16U1SqXKzXGlTmMMHg3bxT/IE1Pe5XfMv5kz/KxqDfLCiyZtdZs6o6iYWJscDII1HA6HQ
nR/VWGRfy8oXQTTPSPXJdDJXEWoKnXIMXOnnt4Lz/Bebp9WHsLqEEXb2ZtBhRte5xMWq95+dRfkB
cUJKoZdp88++p6VNXGx40hzKxS9hv67E02NB1gBJ5vbwwR6a4Juwxs6MNqdvbic66goVTD7cFIG5
GPFWE4xA+oipptAIUlEcgnI0v2PtRcoFIAHzmQdaZoRVGQQydEYaAxB2IZpcCTpgKRdGzxIHcyz8
IKJEUTBcTHft4xoJxW1KosmPRqgVmKoo15BZRd0lyXf+WRd6YyeVayxVNLsdbN2OK8ajUyEwOFg1
UsyoKDz/p2f25ifPlroWZixhGs0mWNeimmmE07aubMBDocG3DVLHiYtUrFM4kzBOrjOb9z/p4nkW
bRW9+hXMwvyaCmKZDvU0L5/XdYRksPZe8KnOpPfRa5eacOZV1XepWiAD+sOyjBF2A5RQ+dTR+dRg
MX0lB87kvwoM3GM1Eb0WD5mx3SOonut4oTy91rqAmUHhyfnreyO/EbeZtoiXzOHAAMKaDM6zbvND
Voj+YbDd/ueUcXbDDirNJkpbDp/D4GvyA29OfJ6n1tFCoxz7jyYJTEM4evQpwnHMrPsy27ztEAxT
2cY6pK0l7OCOE0eFFvNzR/LiGpYi389VHac6XmY6sDGsZV8fYJLmD6OYMaVV+Zg/63Y551fcG5zE
5HC3EGl7gxNOInXzo9ss7ce6Hz182WVNd2w18cHDf25mo9lK8LLnsWmaA4SZtI5rv3U+Dh5d85Di
06qjTUjnuZg0gVU25uP+UWl25+EoXFtfNMUXwqMvfRH5k9691tKdsV7E2fVnJzt/jBDlrzT4UoUo
x1hgKdyOk2y+adx0HD4WI+C7Tf1CP0hvsphhbZPfrEY30jB3uy49wJGu9Cta9diFbJtJ37oq8rEK
ydvjWB56u1mwrnFVFRlD29/QSZNVOIo6x61nBcGNMGmcnjHPlxA4oKvfY2m+VDRvnMEPyWnSq3hS
g19E/eI505VamLNDpexyjAKbkMto02b5G/t459OI5+KXBorEU2sH60Q/eB3ncAxc1YVtt0pO27Ua
fgHrLr908LOAPXuyXvsBAs2Nrre6eZWva39nTQr6OvpBTk012rRK3dQt4Dn0bfORwqv/1FTt9NVJ
TWRvllGvH0jEHdojaJb3sR6E8dknfMALVwFMGCKsocwtG6l99KDUPK8EiGMBPlZYeBibnpMtmFub
dgA/te5UYXtT3DgKS/5uVe1Mz1YxSeM40KBLHTfd9p7/cFNRHy+PhdEGGYEqdfVc6rOPI/vWmMa1
6mrRxKvQtoHPg7MvslbX/GlKtsC4H5X46gZj+oK9cdCxp1NThbMyyQq2cSNcQ2MyBvOKG4rQ8sjd
HNlcl5Y/F1eL1vI1ws0ulut+dSrxY8HtR95TgNtaXFr5arykcsMMmacd0+thqBZ1ZJbq5mprMpcX
SrYk9P7FHtOvUJhy+UjhUHafbUcbtUPrb/YYLcFYbnc9fLnpA9pnd4hdfeWWNph2bXchgads3uHS
lbN/6HSzaKJ8nPLs89aXA4QRzpMfbhqo9BWtvaAt2aZae5h1XaD3WatxRiTJMXIPrc8e4swcPf81
3U3pjlZvzu2h8eehulkylzuvwFZDHd20Mv07myb2/M2Z/Uk76H5lBkdSBif3B4K6hSkwNJmFWdsv
NbnV45ykJXKJr05LJN9DkGWaSpSUwkwIFZWfR9bP+Mn2lNFnYYXUqb9vEM+6DzCf7BdgKFM7MEml
m4fZlrZLpI3E0iWYhAfTrTsN3HRwdG+XZBRGW90Kzah9/DJF69+NDsmgkbeWjnssKmgMHNcd5Sbq
j6yM9HLpt2uKCE8AUPZ9GxtcrcR3mnGa9Ypll4QgxMXWv/MoQD8NHTqVvZPfclh2BreP0u5aLm0a
fYMv5BjX2cui7blJkcb1pYuarpu6VwcVtRHRYBk44zJSele8cOdFHPpt1bpvslmQpJK41Ae3NrdV
64HkS62+6qWZb3Se7VZ7wLyKVEeWom2y5HNfz4LDVnRbnbRsl+uDsTWUfpY2CP+WxHARqNhvIIF/
EuTdyXggi68OzdTpnFs4Y8V4LJvAUdfIiRw8WcGo2p+NWRDHTTj8osLMWVMjQupiN8cW0noZ+4Ir
7Mfa7ieJL4303Ieq6r0lVttMdiNsHSV/9cNGdzfcWokt3ja1dn6AAen7N+26lcOhy/TxeZy0zrqi
495zk/GrqdZv+hwq4gPQs8EPVe0YHDVLlrkIifkI+hu37YLuAr70DpTFjgkVH8DFgFZwigVaiPrw
wWmSYmmXQ5ulacSH+wkgdEr+DLm8N5KHsADADEkY6Nlb+MEqfH0Bj2wSYXT5PbntX5VXAHiM8vPf
D4RVEcIZ0G5sQE+atoXtd4bOFp1AERBRmuoExoNnRDmyqgsw0mlHEBBQhzHr0PFmRNCkt8+0bRVV
clt3SdAGzj1ykyCq6ukVy9stYUexDhCZfv/56c7xMfjoTCN9BJt+xVmnnYKq46LaJGkqvHixsoWd
Y7X++mVxV6LvSNFLv4Ae3dsHq3QNK5DSaxMiCQqCX8Rc3+QgZTK2sCa4sAbPZ3EH8lH37eAPlhMn
azBz0JpkLbexHcv0Y83tcIIYjWW6ztSUce0bHaPGACiQfxvXsycoYWvKH7i/rMkTcNoeebBqW7rE
Yz8rw2YEmA7nwTe3w5/f2tni3zudfGN4Wu1f2pkk3bBdpcMCS2QqZWinUJX8NGgjDeD2wlBn6D64
KYqxPYIAyscZ4O5ISAsenoSJ3Drz97Y1btQsnUvqmjGwI/br33ZjdpMQtmxAd/RwrMy3S2XFZdDQ
F1UlKh/MF5Mv7RVeTf/d15byIyHVxYVv7vwDgCWg7xbJNBUCdKFvx+vTYbRSOBKJmDQrcnvP/9i3
bfvX7QRGoYpFs0Crjur97Shum3YKulidFPCiqTQlGbqhNfc5NF1M5i/ZCp0/FK333X0ZjZKHfcHJ
JG7DFkARrYvEShVhsXmwjP/4eKr+rS8GLWmsk+C6784BbI4nSL7dg/JC2SrxS8TdPcsnzjOTlmMz
VpekZGfrcG/IEPyKh+C+XZ3ujX2azrNB2FqiNd0QV3awvBjGMMWrW1ivaeBfIvGffWL7eEBNPBt9
aARKb9/Y7Ep7VtlSJu5IQVErIVrMdlv9bm5a7eufP+ez18W3hfQTpQ5uH5S1J6sjs0asL7RFJYtd
iIMetFrs2Y19YV98bxQDvTtHGe4Lxqkhcs4dsDB0CsQVR8QffVrJLzjVLN6Fzv7Z9osJLQoMiASY
8WC5e3JeOltbmKJz9CQVaGXKORiSpUbjGjZtpcISUD8LRZGpX387h7t9BccMnS3oGc7J3htU3OMI
UxgTOQfjcU+/jfq+Li7sTudzuB+TzCDsLegzp3PIO7SWGs4nuxP27dMG8DVp1SVyxDujUD4xgezs
cINOT7C24N5Z+e2U2La2xHKZvQhCwRT/ecbOX9R+dDAMbD5g69OdtqmHCmhvmBJ93LyoHLE0FdVt
llW3PgTyqB7tSyfz2Te8y472lqqxpxqyTN5+U25hg/5vlIJaucjnZhzmqyDbxmPnpVYyV524UHac
z6NHxw8C3L7s2X9P6ilEbrOhdGNNyinIIo9s6xC67PLX88gmwVkFUYFzkqr37VMxeRaeC96c4F6R
/fYKi04mzi3ZEC0rwc/XtEqCD0bb2Zcckve/+E0Hbq9v9u2CwgrJ0anV/jqlS7duNWJF1cnfurX2
hzlv1a0ujeZa0hDFZ7cqnVeDa8DVn9fO+czuQ+NByYpH5vRvP/Q/Pf+5a8pSTYVI9ICysW4XmZgl
qOefRznbg/cHDP5NfeUso1v2dmbzKh/NuVlFUowGLUX82e6sgS5YMKlLJ+Z7Q+FNA6cVDhThkSdL
0/BJkaDnLhKzt+xQ37bxIP3Ci8bUv9QsDt55bVQDLEgOGBbo/pX8Z+4w7uio80tEBUZdfkVLmPW0
p1xti/CZIu0mHVT6aHiL823Nt7WO9Gzu/pKIStH4LyMKAhHTC03k7U+YR7IKBXbKicjRvRzNFUPt
b7UOHuc1ziwfBZ2Z4YL+9b0l4/9/q0GlDbP37ZjWXJjzAtKf+Da4h74gdiRgw/vrTx4iCv7uyIkx
XT8rtCSQRrrUjKKhADl03UhPsp4//nldntm/7fPHWQMNlZPARuL39lk8+nstvhVrkns5wuxWm9jF
UkcK9QAKZS9hY83GE/Ys0mBj1es0lK6L113tZdp0NAC4x6u0HiHK5l0v5nDexrw6oAcwyktGHfyS
0z2CMHtKGAKH8Pg7WddKKwYb6cqasJDFc26406+6W4sLs/6vlcnJMHym7AbQFamaTm8+ZPFVbk5M
XwJN18j4z57Od6sj+wnzfFq6qNK3poixz3aL68FW8ocwMYk4kk0y6VHn+OklfOCd5QY1DCgCG1FY
w85JGWKUw+bN9FW42Lb+sXL14RYP0/Hw55Vwfobucc84C3Fvp2A8lWB6laJNULBtqMXOM96yXhjR
NtZmEOYD1h73NMvVcOsUQLIXNsf3HhCyIXQhLI5hRO/bzH+2kSqFBiXTaku8YJxvgRo/BGUz/v1H
S6lD1W3vGAtXpLeDtJaZCVEWW1JPEpf/3GgOg8Y2/OdZPN98sZTlpGY/3K9hZ+yZjZZ41kmkqTOV
YYzSzCtDjwAA5+CRQ/+3trm4dUGChhO0c8l3Ju/bh7IJtt4qMikSo11b7NtqLs2FNO2bFDXsBdOz
f9fZmy+DwWD8c6tlieAmcjKDVZuSgZtZXlIOfv+7AFxur5Z58rVrfWXnj9Hgad7z3BnVq4WDnhXl
WObXUUOsQk9Xyqm+5ogSuPHILG8eORu8/kmuVf9JM+1xjoamyp8JdgrQ3BfD4n5yM6v8rE/KSON1
Xvv51pyrqo0KoJ2vqxKFHwPBNj9p/9VNUgd1/dnKHTpRgmAFLcYrC9GLY0nRJSMOLA7NbL0qXsDN
bYIy6P20x9HdguyLQvP2y1Zzbf4gILCpk6WV2frBbH3KgAH990IQqFbYz4owzeF24fIBg8Skqj0s
Kp3myDaAUMN189ZLMTNnHyVTblOm79neOwh5UvY1yyLysrCcRJv1T9hz2uyy65VW9Sgea9JevX68
sP+dLWBGZIMFheRF7+L6tyvKKRxfrfPgJjQUpXGcPDaFMEMwVkSWyta/rr4gn1M54i0NYdXiA307
XGGLsZbwOZLa8fF16Onez036488f5VmxziAUl+S/7NdgDtO3g3BezPlKlHaiETsZLa0xFbTZzPnO
rvLhSW8q98IucLahMaC9TyNXOL7KU0spbB2C3s9XLo4B6RJ2Sp8dq27zwqt6dxTEPqh+dpzJPnlV
Iq8CdJiBnvhrtT5tUME+SZFdEmS9NwoWBLhYw3hyQCPfTh6NvbyzEEwnuWUO16XeqpC+/SVM5HzZ
oY7i6CEGeq/BT21JzSATrLfcSZCZmweN7lJUGy19UNu6dNCdPxDqm39xVfBN2MsnS86jE8vHbzrJ
uO39kA0VYImf7wWI4vyBAInpGnA/5EZ6BrrsHqCZOSs/sdOtqF/0oCKNzTHKvvqJ3479/OcVfv5M
HAMO36zDUcC5c7IUVmi/YhsHP9k91D/DYSxe60pecmJ5dxQu2pZlefw5NaRsl2Hq+1T4yWL4y+uw
5sutoRXb65+f5d9v/u05w1Kj9iIzh39j0vB2xZF8q9uI8oOEDggqQyT4c3GUiNGGCJWiZd14lvR/
zZtR/ZNqw1pe5Zk+f28LpHZHSA7KgI1Zp8bxzz/rnReKPmD3ydydh/nz9leJps78IW2IBqyM3H3a
4JFM143TVOqThDDy68+jvTPVEFKxnGJbBDk5k8tM2doPYmM0t3Aivhfn6GJ/E/95lPeeCXEMCXf0
ntC97f/8P4XXki+dXqVTkAgCemGClXqyYXYAv2+ZL9R45ycZORxAVagSCPjmdvp2qL1yoAvPS3Xs
srnyKcVChY3KTTHqbahljv7LKi5+hO/Mog32BOwETXvXDbwdtOvrTkeCliYLDLuo1+sm0hdxydP0
/HghGWvPgoOjgHfJKX04h3o1G1aaJjnK5oeuKKofuLbjm71ikzgAC104zt6ZSgrL3RbcoMOG+u3t
U/ViS20HF5FkzpYg1HRcKfTMLV90oMg4MEbzthPreCkN8b25xI6RTGzCLZAMnrxA3ZnWPBVlmrQ1
J7XvC/0qMNUlLdC7oyCgx1jKg3x+akUrsQuxySlIE0vVP7CaEYd88P/6Zk1UM3EpHDa0uOhN7j/i
P8u+0UevokrXknXzzVjZpnasa7e6VC/zt5xsY1RQ2MXvEmPEgycTlg+IBjnUtGSzzSIaTac5Nq5C
wara73/+jN9bEP8d6eRE0x28Q7KUkYIejzMPo4vbTHf4hJfOb+DYTMSY1qk2Hf487Du7B/szABMq
OwcNxMmhY7aE0OYG01ivRfodDMGYIrGMg4pcMYzf/nowlGiEt+zdeKQWJ2UIVTCJd6D0iU0J8mQZ
HQzBVjbxMunOBUjpnTVIy5PKAgiN3f5U0KcKS0GY8NKk2MYUt5gBq4XN/Vt7f85R8HDAFw5TBISn
OEMRkI41bbaW4GkPVVAvId66y3b919MW8CQYvVNe7Sjn26U+a1XnZrLIblJrqvcA3eDQdKN119HH
ePrzUOfbIA1B9lguEIj4Wfdvh1qWYoU7qGSybPk/9pb+CkrrWekdmSd1dfXnsc6XHmMR9bDbxOq7
2OjtWOZA6Fe2Cpkg7LPgZWAlj2W8jxtSIOI/D3W+GhhqN8bmgo0y/LTfKQu38CvHBGCsXRGNUKDi
Qs1/a5r5bzNLB3PC9ADc9pRtkvUdlZUUdtJoxhx3Xv5jVoEL7WvrLhzE588DvgNS6vEvQLQzOzPR
wdU3uJvgUqOeyOOrbqpg2i6gLecviHOexhxXE7Ak/BzevqDKS4ucmDQzSefcPvYTsbKB8tuwNtSl
gNl3Hog4NlS+vCD6qd7+z/+zm8PxaL1m3KwEZ4nd0caHN7lV3oV6/nwUpIG7wJepo5rw9j34P6MU
G2ReXD7cpALkwDvMe/I84sn/dq1R93IFQh6NUAhKxNtBcHlSVueVXjLlxu/ZyYpru9rsC4Xs+WnB
IPsjIDykjD9tXaWZwGCmn7wEw512Da1eQ/NRueozV2QNXivuKLiKQGv7W2fA3Y2dNFYYJaituBGd
1C1i1oxqHGHkbOM0XOfe8qwvfXrh6c7fE9QjqnOgPvAEJIJvpzD1awwc+pkypee+MG5bGmqDvlzY
f94Zhcvq7tsLndcDYHs7CrtS3gAtpYktnTZena6NsgnW+J+XAxAFf8/bGmLXebN9wysFTzRPPiMd
DcSQ90Wa1PPmBbFWrp5xPa1G/h3Dhfk1Gzb7Z2t3una08nmXg2PkP/h7uFkgYVw5EHIjr1rN+t4s
AI2ex7rX1pe9f68d0zJdrHuTJnB7qLy6TT9wUfXdg9BTYz5m+ENpiC10a7mHPtA7R5+2WI5orAFQ
M8wOTnnWVpO4RaYj5BWuNwtyq6AJqoPqM8+O9Xl0oOQW3TLdYN9ZG3eOdGa3Dsuun6oDiqlFXi04
1qhrdzXq9EBopW1/sjVNvBZibBwUSrjKfejxkLOvW0vLReyNKWRYXVpNvcXLtrrqulZG7STWBuAS
OVMz0u2S+TA9S/KlLYQqw/R7bLZpvO+6kjaiOc7ZJ6FhnB2veqqyx1lYhB40aO3GWLELK1jaECZj
bxidl9Xd+uzatTTzkTyBEvCfetI+tB7k6cfNM9sPk8kT32fCtKqji2v0cL14thKHoKg3XIbM2g6S
1cb7rIyx0q9l2LUaXlFGKbEd8pp5+bQWq/yn7GesozS11E60loZTP28WfR8yRi2BVIiNJ5vCGuoZ
QVe4vW7kfFocQpxa8Ei8QpHXiAJmHdDgYN/WfECblQf3OQq/hp6EoW0PwJa591MOml5/m/pty2+N
GXPQK5swK/2L6SnkLjMJdtqNNF1vCHVcN4D+ROqU+VGIQmzXNIGHmwFs9LMzdVN50w4OPoPoq7QG
Gou9+bGahbEcy5Y4k1jga7ddGfYCPb8Zaqe9KR3CZ2+8DuZm7LCZDlG3bLN2bRcYOcQ5pKL2qqwp
9G4009g4/Wxeyx3Xbvlrkc5iPnibgQ5Ig+jybdSd0QcbcNzxWvVjOx+8dspwrjLLfsVOxVIfijR1
/Qjub1482Ctgw52jJmO5oR5fyiu3xDgrziHHYJElyE51UGRtOBzI3m7xO5Ta1mOJN1TT7dZsVRrJ
xp6xkuhM1UTjkmpZuExWucWbWzqoPBxtXkM1TDg19S7Rtrtl1lLfTKm2bmHRV9Z4bY0QquIKp+Xp
4GLoJ1krvT5EFOwzlHmNONn12Qs2Xm8GJW+LZOH7220wutI6LrrKbMwCFzEfRL5m61WXOUgqwjaY
zPUpoC1EXpFIde2AF3jvfUnJP53ugrXyv+RzqX/EfTAIoiLt8/YuW7FcCPUaC9NwthBGRZUaWU+7
lWIT+e6qpaHK0CZEa5cbQ6RxY0sBgN2tjAqQEBm5NcoAChW72EJk5QHZjQAyj63Uyo+m0WsfTVxg
yqeMfDHj0yhUsz0ZrBf8pslllzfuUG1e2FbD1HxFfjst8Qp7TYttUcPkHdzMXxYElU4tx2gjAboL
i8Yk8jq3hP/F8VLRXRWbPVjoUGiCf59zEj+hUqPSGsEMhf1cz3n9z+L0Rn+1jpasIU/r6ytM5LJ6
lh60uEcPmYC4ngA8xhd8v3j/xRR0r4O2ZkaMVCiASW4IIooHgg8ey5kw3WOAk+C3yZF1em8QKJkf
Sr7j7btcDUFWW8vnfrtiI4uUFS3gdLfMcoHVDW21i6D61+vVHlzqHubJMUTIV8IUIs/Jg69sw2l1
hQhtGcN5z5C8ll5qz9dp7gXTMaiJm48Gj+zy33Q1ej+axZKZWHYqfFI1ERg4MwICqjtvJuP3QzG4
qL46KUbzg6uJTF0t2aqLo1WZ02eVerN4zNDXDIdC7+s+XnmVpLAP0hgPzdqr7aGoshS14agRWI1x
2TzpRIwsmh0vQmsxq3TGzr7jqE1RsDQ0J4+5I6rthnQFu7+tt2kWSYPvnPYYLH1lh2MuPPOuWgTK
lskKtinxVWrKOwpux/qRms72Wm/Waj07wxB4n6re19rPKXim/tGo86VK6kUvpjBXm6OuGrOdHkqF
OvvolmhjP5H9NjlDNA/S0WI3XaXgzN9S5MksE6wuMU310R1hPtPHOjqhBpGCP2q7k9uSHdses+Jj
M6SViLZJm80Hsk6UOvqi77to7jPJwlLIFq/8fnGJwKzl5H5hx5q77wqTMs2LOr1uERz1abse6Y3N
L54mbRktvZ96N5NGq4DtIVN5wgdufHCV2+mHZRtn8zoYyWX+hnyoHo95Cf54pKNQG1YoKi3LnwqJ
7S4c996paTLZmjpuDrdsXBa58OO9l6mvuYNCegpNmWpV7Izsm8gH2m54DIhPmW5guFuPSE369ru+
jVkaI0DiUltQR/yidcWVaa581V3DERuIIJsLCMao7Vrnp11kgwqx5OjGuGZvpnGKmN2ZmGdl1b84
fYb1PtB8LQjl2JAxoTWlUUT40M7a7VSWKPsCSW/l4HQ4PoY48c5pSBfQARCZ/IwS09GUFwWdNF96
pxmxPJw69F1K+d5Dpk9umUhPlYRV1raGX3ujT/1B5+zUr9xAUteUnU7OdsZbEgnKRcuJ+D/59ZNm
Zkoe/Q04M3aHPCDLTuU9X9JmLFd2KbTXsSgX+8mTlUE2ZqGsL3OWzcWHUvMHPkuFVwu7mTZY07dB
w+4uD1kj7fpRrZoXfAzwe0BAROfQOvj1SKMCZ3lsBnF6dbsrhdDzM/lQNooqfmTKcZ97FjGOmUa2
uJTaHvvV1tsn7B/h5LD/qjuIBraeyL4stHhGODb9LETRkZc9ru03ZFEpJmQws75vaJ6+/4+z89iR
22jb9hERYA5bdpghZzTKGvndELJlM4diJo/+v2r+jZrdaGI+GPZCAlxdxQpPuMMEZWU9rZnEDU3O
oHMfxxCCYADqbX5OURD/jeVoOp90eDXZFyvx0uq5jEuhExyOjV77xQQ54ygTP+wmqqVOf2Rzlrc/
KlRjYcrqI0oNM1I1MKInY/pEnxGL8GqZV+XrYusQLfyEd+y7BS5dfJlJ9sWxpD+bwZZrl5fcSfri
NORLV3+YxjEePjiKOs6PMBnVZ0gOGLolTp8VLLPSfunUwaRPnMEEeqi7LnIOLthK9QBdF34I0SW/
CN549Tm2QGJ+VnFWth9cc7b+QdWc3TZ0SZV8jJJ6xsRNQZnsmTLYuD4RHa/tYxPp6fxSuFlbHZDS
XpyHSB204W8H0cZP5SrlWXFQsqeHetXS8ZMx9uV/bud2WtCavfZDGT1z+MeLIqGfKhxflq8ufyT8
qc3i5XUpFdj+WJqnD4LgNNAQdrAOCJVYE7Fbxl3ZDM0wn/tyRbei02sKJL7omxY7oMZFHDY00LIF
YiFguhwAUEc8tkZUp6dOVYxvsUvF7zxj3g6AYBUmvjdokbqOXyompM7BdDOubE+p+4Phxn3yl5FM
rvHVTay++dH1bIYAhTkMjiz+XDnGnZR58EG9jOWz3RZlg55mVlKXZLNan2NzcLSXmg0nvrlxow8n
EVWK+VBx2wPGsBfrTFZooDKQw4R5qkp4qtjamOn4lJtt7j7DHhrrR0kxav4tbBEVp653FZv9XECe
HJ0S+e4CNdn+AT4eaEzMIObC7wZdr85Aih39o64IJTpVaRIhkomqqDo8N6i+qbk/q3GJfsUcp8p/
hRvl/bns55XGkAJr8pzBiTBRmE5XTk+sSlFP2kuIYgmutPowZ3P0MjTC/BqLDhKc1aZz90FJsaMI
YgUj4EOsKuUrInxsuKL1avUcRbAk/RH6R/0wNdEwfyyS2CmRhKWah7TLaHbFZ8uZocr5vT1LEfgK
BsOzV+bt+nmx7J7tpsz6+FqqFWKqGVTH5BDF2er5cO9y1a9rB6+uhKfQllai8a9mmqLqQNwGojha
veQ4GVxD/qL1hF08bvaei851sQ5leeBl9FwdPMy2cHfEnwX3bBGHLPgqzn27OnDxeOFeV9RVkXop
Ie7spLOyHnyZzHo0EEiZyWfJ0be9/qgqM6uMPI+KpxE/pB6KxXNvGx8WAwUQJBg+1yJBM0Mplw5V
Z/O9bju0ZqAQUMOheCOJVpviStz3Y90YbRQAVin92lXSF0guOPdh2v5yP3F/q3VupoqMDA0aOtoI
V201AxU3mxyheFHQIhqd+bM793/HsEG+1vCCHb/Xm/xXnSfr5Je8a1+8PFa9w5or6T/3f8iNJacG
p1Gzsi3Z4NvMGflYtQafqASoOtf+7OTizEbrz0jstGdY20PgJSUWFGmXHCGefrk/+tUmI52RDQIw
hqATrmD6qjLNJvduFEAnJ+NzInFe3d58MRf0HXpVW3aqMrK2c7HqjEdVHWgSJoYquAv+/o8anUb6
z2nnC1cpXQnNasx/+oILNZvn7oiTXfSBAH38K7P7PW2mq3KnHNnV6OpL1UGq35cjZ7hydRRMqNNk
dX7IE2X5CJ8d/XLU3v66v6hX5Ts5FP0JWqg0AWnGXQ7V0S+eqonuHyDN5SfU/PI8trY4l2inPCQ9
6RswMSRB7o96a2n5gjRRKbnTSNhspJZQqXdnWkyxlr8WHr2lLJmftGH4x6hJZuHL+rmNKsb9UW8s
K0wcquFYPKFPuS2zdYNaKGRWSiCcXjv1UUMcWDizHyEG+38Ziv4RdVEpr7htFU8ZRN7GmpTAaSL3
hDBN7y/wrKknxHuColdFPQd8KaVkTwWtwVW4KR7aimMWijIgSy9GRNtHLA+MVa12DsOtUSgmUxWH
6UYdaLNPlFotK44JX4ySyLGCF3YAh7TXTbixG6U3JMg0rJKlZc7lbkTkKJt1F1PftFKy7z1yDV9m
VtIIWxM7WWWaXEoyCFfrj/d3xo39KJkrNExcMDy8YpfjamuzAuCLs1DFDw5qqSjCbJgRVrFMNDGr
PjvFszZ9yZNe7Jy/6z1JbVlievC2ocS87Q6CWbDbhTpIiJb7fGjzZP4+kHsfKBjtAbyukTCccbpB
qPcB8pRX2+UsI2VB227Oq9AQHk6puJrm86947uL0JVfbnqpr32tWmAB9tx41asXfFhKe7izcqEe4
wzYQjmAjqv2P+6t/Yw10h4PJruJkAoa5/F22IbtUaKmHrYrmMx2tMfY72pDkuYSN5/uDXW8xLjqQ
DnSrJObh6rh0k6HSS8/DdTLQgunG1vMH5E2eZjiK6LAYalK+NFkZLTt77PoE6VQ64YzSnQWxt93b
Cely2+KkGFaNUKSMB3kBEcS7Lx5G8ShZ6jSDoaXK6f/xaBl5hqqKmxUhagnK97xKo5OxrANGI9He
xXN9aCSGj0NvspoS7385VIefMBxlipJW3ahhVmXmQ4P4DDfEKpAASlHoKyBqU8J4913EwJQI8Sij
68RO3gxc6B1k87II9UwZTghXTX5TLNF7e44OoyD0BpSUsAPL8ctRnNFCvQPNoRDVCPu3UaJz6Rqr
+Bm5Q/9egOfbUHBGJQeMaFK/HEolb+HgMlTktTpBDZ0G181/39/4clUuwxkuVrRBXSjEiJFv4XYu
olJt6658rrxwPyEsrK9HQAuUhfMcOG7j1tYeC/bWlicwBxgDZoWLVf79H5ux6zS7W6aiCMt5Lf+a
hmJ9cjJUct4/MTAcsgdJ+97bRks0tDRRV2kRNqPqnHHgIfVZFv7TEQWbY66+fzz2BEhMqlgAi7YH
eWndxi3TpAzTFGPDdS1+dPQ6/T4fA0/L/rs/uRuHDLCZyl7nUZT205dLaA320KOjx9Zwj6Uz1w+1
WXzVE1KOxtCj0+g2C1U1sXOL3PhwALYRC6D9BCnA2LwUixf3VY6MUpgrpfuzGbkM2ZXzXhh4ffHL
/Am6EPwYUB7bCFtoXZZL4bPQyKHFjtTyz0ll5E+ds+5yfOUjstn+xMjEFK7Er7hbKsW6UtZRl6gJ
Bbo5q1+iY9v7qoWSPBV+B3OeiTbDN7Utuk/gL9tfk2jGOVCjGKMSbu6sO0IEWb5WOTpifjrFnvG4
DJ5RPLV5Z+iPrrUqWCoRdSpHfFfK4eSkfT4dh5W2Qsg72kjdcI7YOSeZdVxfRVp5feA1ku7e49D3
fyeu12foz/JBDjk4keVEXQEdy9wQdRzWVR87B9qDJa6FqZYsJ9QpyHkRN0YVkGp6lD8qoE60gwXZ
1wXfuRJQoB7V1k9wg+udnPTGDvG4HVSSX4R5EXi93JeR25nskawKLfo0PxEDnD/j0rRnYPqW2W6+
Gv19+u4SbYRshTwef9wgGjvPLYa+ChGmMponZBxc7xWXHrqz+Uqp3Vd1dEhDGoK06fpETP2znhpx
eYQCv6TH2h6Nf5GpbKcHN2obQX12mZPTGjfl3wrkWisQGXD+v/pRTfrDQAE2Du6f3xtbHAUAODzy
FQHctjm/JbKkEbW3KlSUXPlZsAdH8GyqdlpsxXq3+gW8PtIqkCn8i2Hi5snCw81eNLLVEE/G4bGf
s/iUOkZzpiOm7Mzr+vtzHSEfTO5G2giC7vLDOB3yPgaFOG6I1TZOyPoOBgpF5ZSc7y/g9bNFlYdK
C4ORoF7BPJzMyzQ35SpaiYv7Q1MUOCWkhuHnEQ5l1D5pYNwf8fqTcb0TjxPYvD2Vm3C0RjWwzRe7
CGvO2QHRpppjRyMNB/E9hM717S5h2UDPAH6A29uuInqxZRuZSxlqomyP+vKhaqoDHlMUB2U5GXfS
UiqDRjvX+6019SQ7TgXgREwqV+CPU1VgUhRjDlKGcZpnfjK6x9QuzIMmzNeRe37nvbyxVXSg96iT
OySQYMsvR6skmrhK3TIkVEiOZWckT2ZSvJvyQSHQtuUQRNmQczYHbUWfS0OSrAnR08F2TafaCrwF
MVU+5+H+BrkxIamcLeHnsPPIvi8nNIwxqsjK0IRjOc+fUseLH6Mc15X7o9z4SGAf+b8DRcP2egus
clECh1pWNmHXnHttZNGqbPLNmbaOoexsiBsz4pVXHYlzkhC7TdYwJ4RqNcp7YUw16CzAW5yTpVi+
3p/RdeolaVOkXCwbAdSWiTEZvKtRZrNuCxkuoX1OK0sr4L1ZNQZ/szo1hxybrnVnJW8caLQAeAeB
DsJm2eLgOkcMFVKyTdgWrXqegQT7Vql4R3wG3g0456mCcgSaRWaXoNsvt4aRqfHgdlEdJtm0HhtL
9MdMjHvBzI0JcW4JeEkmqcVuy+1rAtxibfUmXHswSGUs3K8l4PkHY8jsd2dBPLwa6D4Sc7hAW/v1
EU1e7EgaEaJz3Z2IaLxDKTLzsGg4it7fHjc2IcL3FAHQzUFMZFszk/jpIRtrERqoHJqg2z3FOy2G
GPaqTLcG4nGUilsYdSCLcvmR5jkdMzTMRYjxaYb6xQRFTFH2MvFbo3ggmHm3IMUDw70cpSgWc/R6
5OQQh1U/Jsqqu0g9AmnbWbbrewJuIARL8InyTtpye+quRMt11ofQi7LYeTTmBfHnVO3j6bQoHmJ7
6eKIvbDmenIEfbwgGEGgbkTadTk5XGvpri71EHadV4QjsQJNl7pO850w43qnS4MuPH7IwIG1b49u
6/ZtV87qEKKRLc4U6QcfPll3gEK+Vx2+NSXiY9vx+AdchPwpfzyKnW4PVMLtAZBDkp1HQ5+RX1H2
eC83J2TL9x6iCA/VZuFgojnAH+MxLLSp/KA4IA0QobUMzAkUGN73T9T1hUsOZ0k3JgwlEOfZ3Eaj
YWVdC5goHO2uyo9TPHnO2egUkgfLKYY0pPyuew9LUcaf3j8ymQH8ezpzPJJy0/6xmKtp40wjVuUx
F0ZlHyokaasHs/bAsSwLWKfntsf+8Kjb81id7w99HVPJMgobjuYC4i9bYQfN7BPXTfM2QIui9Z3K
WL9riYW27qrGjysN+k+tbbQH8H7RznJf7yBeTpQKORgmFLgtg6U1RCfmMu+CQRHmQ9Z0vGx6uod7
vj7vrCk3l3zSZI6+uVfmWWt6kJ1dkKvp1zErsWsum59uUv9rW130eH8xr7crbBIJQpXW9dSONoNp
qQmcSbURCmpT1LjXeDnn5BUIe2h7GP83otllrifHkph46omwtTZ7Jk71KjLNBNUeEXfOUSRgQo4I
RQ/qcW5SM5dQTzADEtKzHvEfVZ9pQIzDV2l7iestEEKt981kNiIsY+e+R1MbaN0ZEQqalWNsSMvY
SYzgsjIn/nV/nd4uvO2PBz9AQZkUhVr25lxPsZ5NmmiaoCuyNQFr2pbGJ9NARuFUFJXbpD7l9iI5
THNdOGEE6zM7FJ0xdsdUzDmw6mwk8F6bpRvP2BHG8SnvqZoU/hyXmvvUqK1hNp/LOTP0VxPhEP1B
ad3sb4uvs/p5wu2J+QkZ+DErEk3zQTpl1gtACNxLJ6rZxWcd74nxGMPrRWUMvFuGF0hcND/vr8Ot
/UKQb/EhVXpsW2OlbqxUwCVmDksNmIu6FK9EC5bvNM37YyBH1t9wcSTqp0i1ecSR0U2NCYBzMMri
TT+Z4wO+2hNOsPF6uj+p63PtoFyAghr6nMxtW1MXnefxtkVVUPMQfwAdVB4L3Sl2bo/ry5qQTrbX
0bojX9qSrklWusZxsRvX3clFCNFOn9pk+KKnX/oZUU58AO7P6sangsgKYINCJonMVrGtVIBZWckg
AmElxc9W09fsiMB7/mDpdV3shOA3lpDepOy3yNYE0mOX78G4apWxaIlA59T9KcGUwch7vzOj65sR
3pN8bUgu6PJuK/bgyWsLLEjLClrTI6q364qGd9engRrn5u/IVgaxQ+67XkRUK3lmiI+Jka9od/Ak
UYlueGySIku+za05oV6peANO9sSY08P9T3ZjgvJ9QbkDHUFyw82eNyYhiCKlTBxYj9HPLVu0IAiR
Vz/Hi5mYoNAXmtr3B701RZdmOfgewqMrqrWuLJ7o8a0JmqppPkHhGL8UtSueM8w9dqKG610CtY7X
BgYMtW4ukMtdUphlg/HH2gcmTvGa35a5C1GubZf8fH9O1wNhsQi9GogFUlVX4B1FwwGuxLwY9kOv
+bORg0ONjXczuWFxE+ZRRiIeoQKyeRPcMqbUbJl9gJfMr9gSD1o5v0xND/NmUN9fspcRMuE4tQ+C
2O31IfCLVq1E6YPe6IufAyjrEyjhaSeFv94MjEK7mtY8Go9UGy+/EHpPgFNVMQRTNVdPiKU5vhvb
swQn7mXtN74RJVPmRETOad72qxwVVyAqBlMwNblyAKiBy72E5b97J9AP52oHQkFlYgtpmpWKLohJ
pR8xNDxVMBL9qGjruhNGXc1FNvbk5YTgifxEm2XLIDU5YwKMvcYw4KVX88TXutrduYyurgfoqRwa
AEM0LCTN9PLjmEXqpfowTUFuOFRSBk09YUCGvYlSpA+TGev+/bW7OR7qCyQX9MKMbaStqpmHpqOL
ktgce1+otU+nepqb36Oe5A+KFsGfuT/gVWjPBPFVk9Q1GSo6m/uvVQrsCzxjCiyxmKc0Th7nNf05
T9oDyehHLdKf19LcCzRuD8rJ0tmKcvDLVUWMXqjNavPtVPWn56wHWo2t3zU4xiRJWvlO332cyj3v
6GvhODlXygfkEeCIiAkuh8VRLev0tp6DNgbGP2rqcR1BeXalnj9FvaJ8wTFl/DZXVQrGs2zNL7Yw
zd9zZH2/v+ZXYQm/g/zx/9f6pQ705e8oskWA0rbnIK5MG/XdQZSfFRrN8aGPtEqSnSrlM+Rc8pD7
A9/aXUh8vNHzKRc6mzOjzQOFIt2bg2EYF2y67L8FMNwW60m/r+P/3R/s6l5jlh5RJNUn7k9SuMtZ
Un23pyFF9zGhIP9xwHYChL9i/4wi6/e7RyIrBUoFd5V7ZysuO0U9hogrsqAzpg4hRjuQ2gatCOZR
t0/3h7q+dRgJnRTeHlSUqURdTmpFS7Zocij0HhD3V2dw8l95K6ydG/TG0tFPpTjHFS3lhTdLl2g6
rh9VpgZ4qWafqqZwnspSiT7pY1fuxAfXQ+nkoCBgIcvSUdvWPUlBC6Pq1DlwM2c6ZVE7HWcdrlGS
1uO7146hwGJwa8sHfJvPUajWnBkmUVCPYvzqFNH4SqiX7gR014eLx5RvRJUGnUJK75dfqJnUNBV5
vATaKpaDLtzse5xK8bfRUM7akILnBgy18xjdWkVQn1ykoFop6W7CEph97jKb5RKkMTBID07Sj5FV
95U6Xr+/dwfSG0SIUfb2QT5ty0BxvrSdBhsuSGmGPxY96FnUw+fj/VFuTsglWJBC6whhbFZRG94k
e7QlQBv624Ic4Al8G/RXbER2Rro+UWAfkVAFqEaczc18+b1SvXCcZDGWIJ/bFVsuL/KNHn7Y/flc
33x8GnB6WKcS41/Bf1fsZWfbq9aA5vfXum+Cnh6oXy3ivwZtw//LYBxdif9lWluGe1totRtBUQu8
wV2QvHBW55sJGBjmE6zR0CPY03d6Cjfnx1MqY5U3a/rLVZS8SrsapzWYXch+h8Zu54NQIb0IT+8A
dVXLzhyvN4ip0dYCPM5HY59sPhsK+e6ygPsI3KhqAw0R8fPgeTiStd6yA+W6ORRoMSBWqFtS9r+c
29RhzuquixVIQv8Dmct/uAzOJ26odmdS13uRSaH54kgmgmxnXI7U1UsUuQIxR91R0nNaDSYKTtRa
7+/FG/ORQAJZJ6Bph8LR5SjpUo3aYNYuCS6WSGPZKr/MEgYSLpjW6/2hrrcFi0b2B/LIpX+2VTjK
i6GzygqNu8a0QKUNJRTywjDik4alFLaVnvL9/oA3VhD5CGl+jCwazedNhNEaq4eHg2kHq5I5H+IV
NEO/mtPObr81isulwe3uvH2vyxW0WkiGOEw5gdG7FbesV1X/U/O82LnVbwxD2VRuOrl2dFgvh0lb
NycaNd1gKdL4pAwFbsh0pd+/6eRFK6XXqBiBk7gcJau8HnvLPAq0FGf7vBTeaSCE29l0N+bC/SqN
dyilM87mw9SVluTU91xSvyX5bZWr+1HN43znqN4ehc2tc+/xbGwOkMiSVuut3MUfeek/OEXtHWNE
snc+/40DJEMIkCQkzpTZNq9tPGe9AzvTDVRk1BDFE9oHZElxPp3zPXnXt4fuoggtdV15Bik7qASX
W3Ehu8oaJS6RiNDIhOLuGQlMvxcOYBKQ24Or/Sgc6NGlr2KcO2b1kXU5oPyAf0eGDOfyNcH6Tll+
LO43dekOZfKhV2CC2OW3RHmNRPboeLjaCWP+X6v8vn8Ur88+gaO8NKkgkL5uX6HBibMB24WIbwGm
0iiaNJwaPT4YjYlQeDTuGS5cf3vGY2+9VdM4/puQgTRVGZcMLlFtuDN+SFV9pEe1B++R+/TyewC3
pzBIXYEKGsXjy9OCB0wPkWdFMLBrxoCIjN5DCsPdh/PsfQKFlodG34pn3PKqV7KsaUcz7saqMjKH
ldKrJOZtdjgA2NrGJyAO6TMkAUobuBjjy3gkXkt5krI9td9rohr1a4v9B3dDtnC2AtJql+oOynAx
fA1MwUB3OBWAxLgCIHuwsGEcHnIJXnhceWqU4wJp87dllRLjkpiFe3r3ngIhLgvBpI88/pvZp0MG
3boukhCvVPU4mpMeapkCgQTBWVwSveP94eSW2Xxs7kSajrTi6UFvUQUtQnk0cZI2gH6fnnqtNYN5
nvQnT2TiEYxo9uja6/Tj/qDXXxiBc2iXgE7ohVAXvtxhWBA6WW97fYA/acu5T9Ekhh/opE6A6RaC
dnm9dns9bK7iq7mShBmSLiPBa1c2SlEiJZJpqAZxN7jKIUUzezy0bTd1pzdewvM41ut3VzOEcygn
VWQ/V68f7JMNR/RjP1K4RhhKxVm0SrBhyLmQkigvuYJAvFC9aqAh5yli1QdYd6X1PV2bqPaHmIjn
RdNHo/XtAQpRILrBzD+3S1ErPyuF3gVt7dkapDt3jWcbtuftcbLSof6nmIfYoRuQdDEpXTOU9ZGO
St5+XXRcwPFQVSjIOkU3lid1cpMB01kEuc8WRKrvytS77U8rTfL8hE+B451sMajugz1LUQ+UBdrf
LUze9CxiuItPeTSOGT/TgVSmjp4D8yuadbwaDe0VZghmiojfDF/SfBoGbAzrDk/dMSu0/ADUZ60f
9LRX1b8UU5uUR61Z1w5lU6UZf+gmqWLuR3Hhqaemi3LtNZs8d35JBInEbwyfc5QEyniZ8/8mI2qT
Z71DNOYpXgfUUQutaKeDntoodqRjEf/I8izRHvJyLZODWwiQSpRy7Fx9StTapXk6Z0s2M3aOmJNz
mt0iNc5O7jhNMIzOnHzN1TqOE2xU3dw+5JimtvDKiZ58YHja9NHzCp2j4M25OMxjCpmwpZyrP3hZ
4ziPTDsfDkavps2naO1zXaqNVt3rIArFQ5VCX5tH3ISif4XSr+Ur7P34Xxt5kuSUIukef2gazY2a
g1FF0L6nroDjXww1shYdlSpUooa6E/6YDpZ6iugLY1ld94aJOEqnqt87otz+m9u3sfZ1obhMgy0R
/RgY1tKhsYTmNe7kQ40aTJKVznBKgYmKT2ORj/9bDaSkP/CIjd4hQSAoPmZq4a30didkrzDTjdrj
UKDLceqsKksfsOEc5qcFmQILCYhqac58avaYoXP3PRpr3drHNp/tJMydLJ/OKmvv4AWulM7/6Gp7
8b9i1obsqE2WJ2C6FC100Eot64+iS5P6uLqTKB9F43T5s5qo+l9ruhTZS+pYIgnqfhYQSboEn+4h
QSP5RSQCCj/KMUV/qCNF+zKai9s+pxkiJIdi0kfrReez0wfsEWZ4dvTM/oBUFJ7UAovP7jmmDaqd
URIcnS8LjLzke4o5fPEx9cC7HIEJif6niJfyBSF2dEtKFqp/qB0tVsJkzKBgI7Biaz8qt3X/l6M8
grRyidrZi6KCmDgndEaWh7y1F+RVdDfSVb/KjHI6GSbPpxYM2I4a39uhTdJvk6Us2kcratAizSEE
4tDaoNeXKj6OSYuOUylGNefZw0/dpy4lonB20I86rCmS2R9qZRKvKUWqyPAjo8w+NLnWPc9TPaIT
XuLg++C0vWEpvgvr7ydd/WiuoZMU3lj4qJdx5R2RWkriL2RgcYpDcJo33tGMFac7d3ivdrX0M1WY
tRLn0dkAcKa+LAW3sx9F5RAFC8XxV4DzbopClWf9INJG7B/s44QEUTLq9gHKsUKhMxGud5wpWIrj
rKCqhSxK2S4cx3yYMU3xasTZnAUPMQ1XXOyiXQsr7l5MTuBi4us9TWrS/GskbPOnHCGy+peghucG
ioFX609rybPfemKm2U8oQFH71Gnz+A/kOBdXZTSkPH9SG9U9KG48msfVihf3YeTVV8J0xuToRfXm
2AgSwbf9Yo3YHjwomeGUfqXFInmNZ4vSHI6g7XxskccQaOYYvRmouRsZoO6cqvyg8mAumINM1gqf
pU+RRk3qfjpMTdysR2eYXfNjsqbTP8Apx9dx6jv1ZSzd3EWVDaVGv0qrZfzv/pN6FRpKuT8suBBS
pT4BpOPySZ0HoffoqCRhY1TFd10fxXx2UvTw3hueyHGg6oFbfnO424QnCtpv6TpWaVihmm0cFJ6u
1mfvJe7D0jcIeA32XKjB/cndiNBQ+JeFc04k4KgtyFJknOGkXg2Y+pl6gnc2H5XVrD5gi5QEBgqy
D2hlmVgrje2H0RRI3LhI0d3/EW+I78tQCdqIBXeAm5NK1zZPAS3YijoxjSDvY2wz5zXOyxPBGhyx
acRaeWGv2k9i6KA5TSX54TdDE07zQyuV5RM3bSWOVboOSJkYaztZPmbqOUbkQneqLDnhlF0Yjs+t
Uw2h63YDchkgfrrfes5FNM2VO5yjrhuVE4ihGQ9ySGrmme3t/ViE0RKxOBmgNX8eur4+NAMSdecW
9oZeoeBFl7D19dnE5Ny349H5p5y0aP1oAjyYdjbIrY0oOYGgwNmH9IEuN2IMom9F+CkNu1gbT6uC
k3Rdc0Pe/xg3RwGoBy0QBjnl6MtRRLNU6+oYaegUyfTsttRMc6uzdvbdVRMNrQ7EYcmD6RMCJdjE
qYs5DXo9KVm4UhLEuUsD43vkioK91rXmuvgtFIvVHx1lsP0iL/sdutJVcA7shLRYNkFAl5ETXc5y
GrFcNJ3aJGDVLSIdaD8YZuvFs5UpXUhw7gVs+z33p+u1laNKDCSOCXSXN7n/6FGAQZ7MDATad7Vf
a2k6+kVnZTv1kluzg9RJPZ9eLK0e+fd/oC1zg9oYFjRWAOJlGE/EDUP6ZcT/2TjoTb3UwWAU/fg0
CkPpj/e3z1UCgnYEgplMkQSTk7iZoiUQZuPmQv1mTf8Zyum5bce/vdz5L0miPffH22PJ+hOkNhRI
5N//MU1RLVYz0GUPWqh66EbpJaqFeOEdssZA9ICS/M/7k7vx/XB5AWLGFOlxbzFm6OAtlq4wuUqv
y1NsIUkat4axcx2+4ccurkN6IxwJ/LK4FiWn7nJeU4sJVl3pXlDbkJlPcNxM3a90sHQHy0Kf77Ag
Rdk+WQiMFke37lZil2KBhYizmPIk0lRPHrvUis1jUiRWCmPQw5f9ZK1iHo+R01bLk2mLFFWvzBnd
wJJOcPZBj0o05JSic9MfPVeDfdZR5/yO3t0E01mNu/VAVGZ03zWUxPrvDWQGtBDcIfkr0VbiRSud
1f8aeuNDEGVj3AVWnac9Co+2kx9L4LVkCiS8yOJgAIQ6ZBu76gGsWdnz+wplCRtthXdczEJpHq0o
zdYT8oHRa2Mrxeh7gzen7y1eAnSTCBlQEiB/gGxdrnOWJGaWFCoKqug+pQcbiTwEDVAd3cFhXG8b
xqHoIuuk4HO3MKZ41nSCCMTlNbvLAq+3iidE5+q9bcOvvdw1chSQHhq4M6j+m9NgkPrAwUD/CJXa
+bFI3PRgGsPe+ZZRyNUoqCzLAjaVxa1hsmjbhFoHexMoVvUq0Ck+mWnUf64NL9l5I+QPvhzqjc0v
EYksGn3Dy89jWHiDVy01QDwE5wOiukghO+mjawzf3WLce/euJ4ZXMhUTlUCEysm2Xg5ftKuGCnWf
SIhfmlpM5woCkb9aANXfe4tIT0nCPPrwUjNq88LaMYbCtHaJ+ouU2ltZ/mtV07txTPyfIeNS/adh
AbJtcw87dp3qbaooVPlS0pxxJqAW47uZb4zyVl7GfMWmsLY5QUPmuMIpljiMq7n4G3xBHc5WsSd/
dH1+qP5THHI8JKopiWxGyQBekMA7cajmBYXrqo68IOnsPd/NGztASpdzTOk3EYVuhomXdujypUxC
pUrMz9ZqGAEeXHPojql+vL8Fbg2FYBalWKqDEilxubWzvhjWqnOTEOXR6aDScz+jcZu9oEbT7Oy2
t417eYxcSao3ZbAFZ+oNWPTHK9kaHRKPGoTZKavN8Th4ZjP6bdVwFRXWQLUbJHNb/GorLdNsf9RR
A/U9F1bmwUoWhH5Xy02K5x4YQvEk1jjVzvZaQUOvsIbRA2PKx2SnTH3je/NzOY0Ik5N3bdMBkMd1
3zdaFg4mNcVHjUK18TisLWno/c9wPZB8zUE86OBuuKE3X9w2y7Vt87gIW7erybvK/JPlpXu+Vtf3
mFx+WnCkdnRitnF7npuYcSDTEA6FGr+gJSndlbsRzVsN0i3yppE4vX9eAFVQ2QA4S/dkc/hNLFcz
DFfh8w4ril2o86anNMrM918yHmBMCTxmEwOE36xfm+FUa6QOpH/q9SHVwADGgdgJ1a/PCo0SmC3E
lYS0PD2XZ6X1hKPV5lCH+kw+emjdOUMNbNCHzyqA2j37NnnyLk+LFFzhjiHEc+h36Zej5c66DGkP
bditF/OlgaiwUjkflBIhkRYtRg14dfF3MpXVDNxvpjTFfY7swbs/oExMiKUxn5YYp8tf4ShRR2xN
Ad/p7Ni31kJ5Rn5T+fbuUXiJgAsAoJLRplz5P26GuU5FGdlWFIg41z7AR+l9TAfKne8no9U/V1Q2
H1GrgdPOgwQ+YbOikduoZTRBLkfzYhAPHpSr5TEu1TH3EaNdp8fERTHVr60IZ9/7E5TLtBla7hxq
G0TRcBs2W0e1Ywc3NQf2rZO5KMjOGjV4TZ96hPqdpPUTHivNn9JBJfikAbsz/PZ6YeYWPG3Yg6Ts
cPs2cfzsTuNSlmUd9mWtHHp9mg+6usQ7besb68sNpsqL5Q3YJ3/FH18R1kaMw8pah8WiNX8hnlxV
h6rvxtNsEe4j/awdliy1/3rv0gKDlmBCYjOumq2OxbygQa1pVRvCQv83a5fmi1aW80mVbeFodbIH
0ELToe9s9+v9ga8XFT1RYIVsKeQ/6HVdTndS8XpAWKMNU8PDDAhO4Yvoa31n027vbDktmnZ4Hsp0
ndzycpRGmVenMpsuxOCtDxKXRt3Qa9M504vpsJhG9vDeWRm0zzwKjEBC0PbZzGooUDYDKl6FnUq5
3epHIPSUZ3dmdX0e4OZCk5LhJzPbojWQr3bdRHVFGHd91Pu6RVH3IGx7ro9OoR1G9TFdl7YN2kHd
M9h6e+Uuz6KkptMcJNUCS7XV2yFdzAa0QdowGlY9fv5/nJ3Xjtw4166vSIByOFXFVge7ne0TwWGs
HCkqXf3/qDew4VIVWugPMxjPkVmkyMXFtd7A//1yojw6movW/F4DqI0+mGiWYm9b6sK3M2+qz2kX
jXaQznWX7XgwaroPNgPLCmZIRTb14P4dlMmd06NnTzJ/nJeqdORD7ezjYyERwHnSknr6O3eT+Zvs
v68o6LspEsBROKZ3rZFbzk61FGqf6LS24tDiRprDMteS8BSOjcTVIerUzx01c4rtdYHsEuDNbvTR
s66GnaK6YeSPeBc7uyEsDPt+CnMvfJyHzi6PRNTJ2glrmHKfIJWKs0w7S0MgvtQRfYYS3n4aEer2
nrwQXx4/kTqdvq5N/hrG6MT/VcbczV8MxYzTM0CyuqF5h0UlYmpx/7EujLYMRgW9+H0R1Z55P1Sj
Gu6NJhrDO9Xs8RZwMaPuH2hNGJ/H0GPdqoKX/B5VBoPOhpIj2KrUtvUN6GspglGU/TdTGPUfvVET
a4+weVvsFIQgtPs4dwF3pxbPv6AEW/dWxUVuIGycSE8x7wHztb6L7Ep4kRY2FGhzbwqyDKdeW3Ta
52bu1DtsCKr3TQumwqdKvOXps04wqGUsTpiMuRwMQL6XZz1zKsK3nNqAtDZ1WbN2+qnXdt1wNXhT
P28xc65jC5kS+nFUWGnUkxdejte5dHrtsBFBg0yZfaoHxWofjLmws13SNPbHuMxkt1ERvDFHNAfQ
GeQSXFw/V3OMAE9hcDfDm9e4ilB0bH3F4LWWGfNb5ddYTmYHBFEjpMEMWl26elhNXOjw5nOL+2Hp
jzXnBpWlr1Xt1Rg0eJk8vh48bywoYsgW+B00Ixco/eWCFjBf55maeBCrIBOBjsLB4/HSlsYhjEzh
cfVW1pY8wI0VfRGxYT3RzYGhdjnoFKe2HgunD1IXn3c/0dTwoHYd6koZrLuNF9H1DO2Xy4jtshgY
r7VfrDJ2ecaNQ0Demz/zDManHCrECXLc8F5m6VbmcmO8RcYJJij6rqztKv8MsxF9NF2fg97Um8hP
Cjx+fKlCZ/fnuOjps4gi3AKwXq8odpkQ/fiHnBSa1+WK0lVUMAXq1WCw7OopH8v8VNpR/LMlSm88
/G4NxaMMWSfAOdCwVte7LvTOxLdBD5CaT35UihjRWqehH7RWKTcSluuxnIVOuwiY0GAD/H45rbjR
ekmNxghmY5B3pDUE0x6Xp8FBheytB4F0heSHgg/ZEWIwl0OZzYT4SBLbKKbkIc8GOT2UrZ59mPUu
PqBw1715PKClRLJF22CRc1y9M6spRm7cVOwAx5PUV2I0OIpMP9a6/gFci9iIYS+yl5cpxJI78Cai
SLew2lYvCWkNsaYAWQnSHlm+HZIDfb7LwzpXPoR9Ho5ghEKhUsfNKBiPWoSE9GiaVXRSVHuUX+JR
rcYjNVHn1+vLvizr6nfpiO7AZ6CIS1tntXEpwWWaLBEkGDscCwrMa4664kQbVWTaGtfjUK6meUR9
EmrSWvsR8QXBXdXF7NoYtFO16BSebRwSjI+ySQXt4razMfUoMQbvTlMICGsv4N5NdAPspv45OEY+
H7K6ls4eXQVDfe46F//EuHSHT9Wcu/rnzM1yY8/eajCGUbXROg527tIZpXKv7Oiz2PV9LcsQjsOY
lM2PbhBq/ZgbcRgdiVFZtY/0zn2PVXDqHcLFQ+mzTfP2gUYqsUNHyFzF0gHd8gf6EBUubmj3DfeZ
Zzb5PQlKFVRAu2jBkvgrO6yq3M+FM4y/eJyBrZlq2vv7DD686dO8TOwdWI3I8PEpweCjHQ3rj8jD
xj0DpS3AUpXzgGlE1MJHbd1cmfcxLp75n9zEe+JPFvWzvOtjIwv39JINMyhCwIHHWcbEcFWmxfxf
VWN19A5KI1jjGCXH4miArWh+iTwukpNUi4J7JiQ443MQ4tvVgRBIuPJg6/R3OeTvCPN3vU6HyEer
LO/OPOrNep9qhfnOqVLZvRsSz/5qOGU7HbEgp/edoVegHK3RQ5MlBtvhomJQh/TqbCcM961RxM84
5JXePWgeDHuaFnlsTI+ikffX7HyhApXXu5xURxx4fDrFnRNmwsSkcKiaQygHTX3ocjW0DhCegaLF
iFNA9XCaAvdMRxgOMpJN3IXH0lPFEw5/KBMCZVO0Yw996zfyp8qwa8ho1QdQDFYEl9TD2KsUEyY6
qqvM80GJ6SftF9OQX9bQaM1J1fPmy4QTjxcU1CG/eXFmNrz9Uz0+GYWXawcbd6r28zzCQ9o4NC9P
mtXZBM+/VFltoAUcm8uQGGljpWszT540MRCbKfSk+ploiym5hTLyn9FFfPkQYQryW4/T/t5I+LwN
Bi72foroguwMK6vcYy9V74OZGVFKA7VN252Zm9oXRyqUo+sQqZQ7txw4LKjYdOHJE9q0pQZxI8bQ
8ydlRDCNgtu6iOhM3RxZVlUFRlIUgJfK9p2NP9XGA/FGhKHpaC28AWoWgMcvV0sTYZ/ZbVQHnQks
2J7b+BDWTXsyyk2e0a2hmNDyiF9qI+sXdl44MdzdqQ6saShxrXLG93OmaX88xXY3KiQ31s55kcIi
QVxKe6v43KQt+YbtNUHrDeYjciXaUQyVc37rLUB7An0+JPNg53LRXq4dcazHJzBvAtMJy4fRrYpT
Qq765sxlGYXPQ7671NSWZf232qOYlpiMtAnqMZneRVGrALPMwRQiI7t/+4QMKktLDYu4ZKyWrYg6
xdLjuA1qqRUHt7DFnpRwKxW7/jhAqnjyGTDOqHWurXw9BRGhTBubYB4rh1ubXksfmvFG7nCd0DKK
65KJGeihA2+5XDaFAqTZioSqEeCSB8SMp9OkwaScWr2/j6npnt6+dpxTav50FfhzNV5ogT4AUtcG
qY0lV15FxqFW+3ZjVrfWzkTD2LDUhZW63tjdlJeSbvryhZL00MgC1GftbGF1rk/q4kWAfDzbTuUx
sPyKf7YcVwlQ9iJtuZulvVcd6Z1LT+t3cq7CjQldF6gYioopYYHiKTHociijM8h+koHPBAZuV/Tx
V7dPT/OgGb46qyMpSWngzKZ9eP1r3Zoh6ozUpxZOP/Jyl8N2uZ2Voa231MXSdIf+qYp5JbatpLVb
G/HWUDS2eK4y3ML0vRxKkXOPxQBGp5ZiYZaGvjPtob1TjMP+9Tnd2vFLXF1eVNDirVWgsL1YMceh
aAMssR8dZK7AryUSfc2iIGKEW8/hqzYjj0WuDuR/IbIvgsOr8Fd0qZIIlfGGKEsftKTL30WuI8+K
h32wOZXePpekmQqv5q8DMP2nIa6w4sS89lsYdcVRArTcRQaMOK/JpG+FkbIRoF/sjC9zAdpV6FYu
eTrImjXoaxSjnisptoVh0VXz0bMyclIvU71kxzOxBLyutml4tBrQ7b7btLGyb1vL+xyLYfrpzpk9
+LHitJafDmY1HCh/26PvRB6BMcQ4L/I9SERIQWjzMPojHPnOt7GUfE46XrB7Z0gBemVAqeONT73s
mfW8vKX8D1yP4vHaxpn0MOxUwLVBg8DTzo0HeegK/BrfvKEWUBKyRih/sqdWNYEkdhWnsioRTKHe
7Y0yTj40aPPg59BW31FA5Qn99gEJOC5jYiZBYefyqADunS0xuiKIMHcAbownZVqP5rOO0fd/WhqG
G7ni1dHUXryH4CETS4naq5jd8KoEqjP1geXChPcNvSZ0zy1OlTu7d4yPr8/uRe/z4qsxylL/Q7bv
hZK1OqBVJUK7wUQXcW6tVZ8a2s8D3IKm8MA9mWWt+fEw6e4ugWDuHDq7sYpfuEJWyLeHk63dcamO
zv3Uual2aOI0s7/1Ffpu/lQ1BTLHwm4xTGo0J5z3VRf2XjDHIZ51PAXsRAdFAbK/ue9FPkLe7ZDU
ftRaZeA9Ew0afooylt6pLgpN3pEXdzECZJFHZX0CWau+H8c6FL9jhSfjnxK/Se9zaVQ8hkwVieIH
PbYz+Ty0nfPH0qLyByX5pf8FbB4huiTP5PeUe1PgyWtknp/jwhseUjt3nkYQKvlHIzHTX1AC3E/m
QhJ6702zZT3IucvHh3qk7PjW6A/3BuwKDVcQyJyj5Xj9c7+N8FnA/fRa0IAVOHheByYzAfOGVP8W
J+x6izEUcsAoqLxIcK62NCQqF+9hWwuKNE8/NaUi9pTwYB1II803st6rC2AppZMhIv8EoZHXz+W0
onHCt7rstEAZTeuvN3QxnM/ONT8ifxifSq02t3b0OgwRfxYMN6p4i2zvWo1DMTsF1NlsBAnhozmM
0yySwzyL9L2IC+2t2vZEO1IReIU86ujUr2tPZcLWaCphBVkSqXuERF2/VfvYN9Tx1+snFbD/9cxY
SKxtXG44BIJXoc+NR89DK3oOyCCV+KfejV7/bKvTMB8oisHRCKcevIzQukZ8bKHffJ3R/uyDIoEv
tBvY4PAhqGrhYSoT70GUZk+1oHRF3T7pILU81xdK2c/vNfgtsx+hEVI+43uZVLtybOyHhvp9BoAd
WcL9rA2p7SuONsHgnDOoE9nQ4R0UJego+LUZ1SM0lTxKjwBfpmwvWJTySIiZ9A/zVMXO3tUm132W
ZlMj55B1lgHEv3BBtvc5nrEdJ0w88H9lfhwVexyfifnhvOulBVdIbVoRfo8NN/6BaCHtqyierfQY
ev2gnnS01e0fhZp4BmAQr1I+YE/oWgcFH9joaFkzkE5cKjNv19Cxx1Z4xmr+ocpd+2fRyyLcDcPo
ZX46jyD5LR7af9WOth5xouzsEwZC5bD3EivR7jQj6jugBFNKDlFAq9D2qVPkKaZq3QLiTGpdCf+D
F6CZflJZo70XJaJXx8JIkwRn7Cn+hGc6Psvw3by/zTAr82Ne1flTjeDoB7IYrIKLecrjQy4V50dP
9Q86YIh+iT9YPa8T2S0dqiRO3N/ZrE7UTmQ6J/48qbV+FGx9XH1DJf6NUFZY+A3YI4yuqyTRvkfK
0FcHPc6lfUpbObs7r0vUeFe5eQ47G0cS6NejrX4l/ei8d7mOHujjMMmsOrp5KtM7F8Gg/KjGSMDj
Js9DcfD1XhP2OyvW4+5gKqWHnXPCkwrm55TCpHj9OKwRMsvBo8HHPwDK6JetawQwzmsoiTaPjtqb
uUjcDu9hI3ZVMAB5adPo4e0zYWjR6clpNDBo2PXN1G5hD1/en5cXKM1yCoFIqSFwwK19GeBgwtFV
gmIZaJY03Gf81mPvnM3kEjtTGmp9UsB/aPdu3ScVyWeLUyYVFKtHezuK0kOXlmP/DlN2tzjlVhkW
p0ZR8VteNGraPU04K17QcDUaW16pfC/CejIoevaZd6zxg+13udsVXxPZ91+5nDFEc6QozH1fetm4
U3tF1Z+bqm70567IjJ92hPDxUZni0tpVeT10Z06tkTyaNdcPHveTmFS/K0sJGrnSmnQjt7n+aDRV
VdSzFkMp/lxdPG7RI1vU5tgYV5mT+ZNVZs5Hj6Yj4B+MaZSzWWB3fUwKVcnwU29RmPGlLKzu2+ub
5ypV5XqFBg7QAbwdBIhVjlXD24sSs/OCETODXUedi46uuaXvsvwtlzuD7P6Fe43AHpSZ1dU3ehjW
VULxgj7r9ekIfBQTyVnF/dYVVvZgmKUBfL8PhbORsl4vM09IElbSuoX3vWZTlTT/x7ZUs/u26Xu6
8smx0xwB2ba7Y9AZ33VR7is1OVl19/X1lX1p4V5OehmbmhkZuruAxy6PgxePrgRcmN2rMuyp+Op9
81tx1eyDnUZoPkSJKj6nlZJ8BU9Q9+fRjeN6pyiIT+BqVFkPE13T78DuvRK4cDnoexc4rzigvDkO
j7FUu+T4+i++3gs0MRZRnAUaBeh2tScBP+d4F8f5PQK6Eu/1Zjxl1Oc3wtX1XuC94tFqR28WkNsa
/krNwpwjpSnuI8u1Kjy6qvmTRs0pOdqJig91dfDGcXr/+tSucy9qzjzxAbxAxafNePkt7LpT60Ev
s3tsBJxDNdr6N8coFeJgk34x7bp6qzgmLj/03Q04dAuTz7hCumWWkQzQle81tGtq3yRCY96qvJWC
tgyzCIoseuoLfWqVKvMQjsvJHbL72kJ1bZLg+apo3AIrXH8yqtxUEKgjoNZA8nq5el4+udEMRmGp
xk9nrY6md71w6veTkOI5y5P+l6V24+e3fjIWkGYwdSfAgui1Xw5KI8CUehgV926etaekjrSvLkJY
vz2l0fZVX2sb6fn17ke1Dq1qbcEEwzdYngr/vDo6sichaabfg/iq/WSm+EmaWexen9Xyt1wGhctR
lo36zyiZZtIbAoR4ryZm/M4G445qOpbpAszXu9eHumJxAj/ED5b/oCRHjXVdAYqHtMtme8rvh0K0
f+1UelypcVdb9NdmmZ1bnOTDo13ToTrMqRk3B9sWifKRwlLm7sJSZyOViTdi5ZQXQNGLyOk/W3Zd
/0g6L/+PkG4gJzHRDjSEKdpDqcpmAsSGhMAT9bMBKE2vKe1uyhsZ+Z0wi3xXlGHkAG6jt7SvNEUY
h0j1qp/lyNBPFG1EhS857uohluBy/oKJtlk9UbXfdNC7+hBUFq1F1I9COkrUV+Ij2mCCIYvjoCUn
2VsxQhhCtvqhru0t9t/toV7cD6Gz0PS6/OY0fwu82KI4EHbioLtqkoCG8c+CBPr0+ie/ehctk+I2
BzZFL+yK2JQlVmp6FYwJgfuRD5g3/mo7kXU2U13bj80kYYMMw707ee1GgL06PS8jU8dHdYQ0wl7N
sUDP3h1qlnO0OvfMEVNPHUDfjev81ih0DJC1Iuwt/cPLlcROL5twqlTu3Kjpnmp37B/DKnXeeg8y
F6rrSAIv1yH/Xo4yA4BUgB8rdyhQJ09NNdb3eWdtwbJuzMWiRUCgWa5BEG+Xo8ChIj/OJNo/WAo4
p6Rq6vc6gB77/PqeuAreIHPhkdOj0uipQXK6HAcxjQGJjjQKFFvtfyDL737H9aDD70COk/NxqArR
n2YrC7cu+hvbHpgNY0JN5I81wJQn6cLqCRWYae2CM0vimrNdtNQEWs9LNqLdreXUqUqSXHKYea2u
ppnxkB2BmQaic7z+SK9Mr/ZWZRNzXl/PWwNR3UDADckilQhyOVAdZnGRhyEDeRhto4QizvSa089v
H4Xq8QtJZamnrKYDDxIN4WKIAuko/3mNnh4yPdyiIt0IFzQt//8g7uo4EeCh4AHPJVzY0/fCE1Ta
rFD2Z/jB8c8m6Yxdo9kZIdLkKf/2CS4oKzIKhA6u2s0qrYleuhWY4Vp4R4cr0W9wDt94Zt3a/AQM
+BTIGkGL0S8/VoTWR9/EbRxoziSOVV/JfVN/sJonlOzNY04mvDGtG5veRpNw4WJiAgNl5XJA+kuY
YVpqEuihaf70jBZP1nG0Z/1Ah2PS3h7vSWipWy9AdQryy179J5toxwhmlucmwZRQ+hpmtEDwyKz3
fe7RwFFT7RxSt/2SpnEabUz0xjEgaKEciw8M8P8rcl6pNELLEO+C5TCckcbg7WJV0capvrGcWD2R
cdL0hr6w7uE3CDN2aQLzDGaldlKt8bcBcuxQt4n79vmA1UM0FkYMtZQ10qKJNTnIyUmD0ZPNU1aX
6g8ASelGMH75wRf5Hx7PC+9v6X6D2lrfk2NHrJyqNIXO5Cg4REA4G+KDsJbWxug6SCcRw+l8zZGh
WNGu75RpJHUC907zc1RG/M+bQeylblN7m+MBIU4jdaks6QiNqfvWrD3tvqrjrtuHsqMFpAL8+VK5
XvlXFk0P58ZLzM8z6CjzMW2VxPRnLIrndhf1qWV/hORNGlhkvaUfbc9qu7NdGHnzvsxm42scqeD6
Xw8DVw8zLlhICGCg6TBgIrDKh8H1cxNHA/areJUiniOmvcCD0J8U9SmRxRbB8Ho/kXpgzETyQEEC
0vTlgaljWiYpUiSBKCELqClCNRge5j5k9i1gyPUBYSjk12gr4s7Eo/NyKJiMYdPW0Kx61FuPrZVH
p7oq/7y+fNfxje4F0h3QN/iXrXU5SGtWdpgr6KJOhZscTG8Q3wfdzR+qotL2KMMOT1ncb2lBvhg9
XW5i9i/1vQUawEW4Zhl3ZjY1FDYgO4gst20/G5RIPOkLPuVOSUqRxn5mDp73pI16XLxHMqs2wRpa
AmmBUlXD+BMupr36RUn1bP5eVr3y2GZzqfsjuzfZUe9uP5lmPz1UI+RC2FIuEl6RKEvhD3WoI3Vk
ltD91Epk37IK4VtfoFHcn+JIKbbevtd3JEJDC7+e8hhQonXloG4HkkS7bYM+ssXg504xnyY9Vp9l
1E1f1L6Wp65L5+G+iCdhbISLa4QtmShHAzM6ihYasePy+2p6NuVG2ouAujT6AThlIQCFLEpoP9Wp
J7PPMslr8dBkjVt9YOmn6E6TWfkfiO7Y+Go3YtJ3akIN9sPr++56cy8uYHDMyX8oX67TE4+M1etc
UQTSoGCjT2J+pyF48Pf1Ua5PK7QyD+g0HWdaZ2szk8TpEwBckDmdCQy/X4MZTXZjxKv2DP903nKv
uI5FCzgD9WlIugt1b7XYCKPoxhxymLAVrsuD6Sr0eyzws/Vuju3xq5UZ1u/XZ3hzSD6rzeYiKq1B
d26dt6OHKnTQ4vi16wbVPjTC7Y9VWbuHJs227JBujrdoCQEe4lJdswRtzBMK9MEISuMQ1sd0iMMv
elYWz3R+uWKSlj7KxsV6Y0iKN/i6Q63nAK2TzKpVNd45SR0AkRZnJW7bnW608Rmr9XafoU6zkZ/f
2DRQ1BGfIW8A/roWEUHZrBaNG9eBOWXtUdPy6XHIWudeoGy3dTyXl+BlIFzYrAR3jgLJ5drTmNac
Oaq2BGKoR0BMUmlNDrQC1/48oaYqg1TU7vvOHKr34PJpemQF23ZndZ1ZHBPDQHTRckQ3YYonhvLw
+ta6vhpYA1pDQI4oB8DzuwwdhRBZRq21DNymkAj1GgdRpM1/VLiK3dhSjdnLQdQb+fatxf930CVu
/JOQIhUr5i6EBqfidnUUeeHttTJCilPVqv/hO5N8ui/SqtQIl5/yz1ATUvsGZBm47mapHUvui0BX
C7nHWn1LnOqlJr3+zuT0VHOpq8B3WE+LbhfwFq0MQvTWE99RFXQkIyMcnji/LG6LCU/l69IL/059
5Y4P+jxF3ylgmq0f5nn6VnVklILpZuCs5xKr6Mmsrn0lHrxGC+H514hH+kpHGW3ukrd6JTMKMKFF
BA6qOGDNVQbTKcYQIyBeBrPIMCG1TAFa02k23jA3tgwphLosLwkMUfDyO9qDOSuD0gCkjoRyRvl6
JvCVcyBD4u7rR+LGrbVUJEgpyVlU0s7LoWgLz31s2vC/6euDU6ix665z641aAcuyQeelroN44AJh
vBwFdpQQyFigWDA0yPIrtfEk50zsX58LNDr+ntWmpDpOTwvoCv3udYG88HonBBM8BNhV5fP3BIz7
/MOA7yAejCIq82o3K1zf33KRKQUt36RuxMHtZ73flRN2oR/VWcNSDZubsT/YSdwqtFoxobxrB2XS
/xZZbXwBBVClJ6ptuM/raYZWtCGtJtrNaWx8Us2cV4sASuI+8phPkXe1x0ZzD63VgCbqcFmwz3E5
au19a/G29ymYlALpKtKVd7bSzlXiW6mWOJEvGvCeqS/KVIlPk6NH2j6fEFvdV25vVjBZynz2nd5q
c4CAouv6H2rVT85ZWl1RBomSq8lOR0O7PpnW0BNiw76TsPHipthNZG4/ijAHs1r3uhZ/6MvCqQ4d
iaTnG5qwoieNu0nuyjSd8g9RBEar9Psx0RM/VfWxPyI2a/e4iYRmeS6b3LF/l7U+SWhj7lTfIalZ
mh8KVLmAS9PpdX6nlhrZgZNWanGAiJGEf5hta+0M4YY2gJHQUCnBl739ECXSQ0trRjv3WPO1Hs0p
EtE3t7Hr7+EwC4rSWYMqaUvdvDlhqTr8mCjt1nvLk7bpj0OLd7mTmEpzjk1FJs/OhLQrMog4RLa+
gUlffkJCUf8a9SM0a99O6nSSe5R0O/2PmCaiFgJmaLSKPnc+STl7FiK8LSCWskUgJUtKHOrcQjq4
Y8S2wJ0dQ7i8eJw73uynUA0L3deqeWyORqg2yj6TYeJ8GQfudn+wDTE/A/5sHFYKBacdcM5J+94Y
VHH93rSSH7ORlDrsoN6sD2jwuM7XSS/lh1zNEZjpslbMj54ai/zUIf4xHnBm5ab0HdlCnvbHpku7
uzSqlO48anWP1rPjEange7Lp/Bo8QeEb5HLDEfM7/c9g2HP05fVTeCOiLGoElFWXHtVVG99k2xZl
ptRcDCma/WLukX6OqsbbSKJuBEnGAUy6wL2p669iioe0bolhZRPkYwYlGj1vNJMnCVvIp0ZSb0FL
b0yLtiUvZGh9oErWjx4YJ4OOM2ITwFVr9mrchJ91KDkbJNorT14iJVU5yjokiLQw13B5sw7tMbbR
dwSv4YXPAGS67+DLtQ85yLbuZ0RLbn5HJlvM56ku8YCsUq9hy/aldK272kit7HGa3LTZeTUd5aDl
Nux2SufoX9G308VTNw1TiiQgPrp7OzGLhsdQGP6XRH2OXHmjGOknq5vV+B073uge03m25V2bgNj0
R6uHiaoqHTqiKAW4yb6CpFDcvb5/rr8rNyvoXUof9DpBoF/eFaGsHDGngwxUqZV3helmv0OhAw+j
UrHRoVkqxqvrYnGkXjYrUhNXQpBap3mtbU4A3c1aX1TKkZtKI5f2owXoXclUtFoLG6yTGhtQ5izF
/vP6XF92zfoXUKqAgcEDC5ztahNbkDCmxfIgQELCtvbj7NXvQqGkhZ+3IebPMs48dTchePXg2ko6
38tyrtu90U+65ldZQSPScZXW4J0flenOVrpQHgozFfYO1dImPsmwTX7IZpzfFUDbt5SIbty3toEs
LgkE4oSAdy6/Va5iyzX0PCxG8E1+U/X7CvmyXSTaBxJrayMtupG+0xfihECO0Rh3lRZliOdqCD2j
guXMrW9xgPY1+vkzXSJznu85sxv7Y9lq669DMgnOGjgZ9bFl+v/k0zxE4iqRGaEsm9RH3ZAlvEjR
IbGfN2esztRgymYXFF5nbxyCG9EGTyHkXTBnoFW97lApvR0hjJfXTJXSZo6i4b4Juy1uzvVRo4gD
MYeuHl3fa3RaaYyomId1YFRlv1MEBpVz2Sp7V03HjWh9a0IuNSOydEgNeKZcLqWQZkSrgaEiNxwa
30hD7VRmZr/xxW5sSJ6diKSgamRQ+1v1iEZov5qWWnUg4/ARMkj5TZrufwb6aXfmmEX714/v9aQg
4lCn0PlGvObX1RE3rVPU/hxB6aDN73JwsY+jLqaNFP16TktDg0o8iCl6eWuWTBOZgABReAnKMQt/
LRLpwHXsvH7SQjNUd0boyR+vz+s6Li6ni2MGz5Iq27qE2msolA/ZSAjui2Y8SLORw7ls+8I89Fke
Rb5SS6c5V45DiLSEa8hdpsgw/PT6z7g+73QEmDMvICBY1toeuFX1SY3Utgv6MsXKNFfNJ5DM+g5T
hhclvOR7HNrTxsm7tdqLmBsZBTVqtCUuN2rk6X0YSa2DqDKkU9CkqgQT56VK5GMWO0Rn0Kr1luvy
S7JyGWkWZv5Cz8dwC3T6qjLRAJmSGYSdgEs7Vj54iWyVz4hfSPke0lIffaq8OZ6Au5WUw2A/q7k/
a1JRO6g04D93uWbKmYJGUf8AZO2l3xK9BRzdYi0bvR9kZ7snXq7mDzXsogSGEPXnz4nZK97eGup8
fFLCKWk3SkE3TgdIPySqOWdkTmvJk7BRvLnHMyNwLWw17CGf35cUSjbO4HWMXqpaIPkBYrFTXgrz
/8ToDjo4dkVSBg2vvH1JctLsQnKs3leFkXy1ijE/RohK3cvYyd7esWVw3ptYzVHIQ/bhcrP09tDJ
UREymAHdn0rqS77toFf1+jm4sZA0akFfgJThebu+huZEoSsVM4qdK2ZgjFrxVa2luZF6Xl8GS9V+
UTpHUQyw8ip0uqMXVWVssZBlOn0x7H585CGqn40Kb4r/YUI2x+sFmUNt4HLZYmLFoAtTBlDRdCQU
ILc1Rq4f/4dRqHYuVVY4u+uqp0A9Ly6MuA/IePt9VBsDSrnVVtHh5scBtwlmGJw5paHLuehsPj2N
6z5AEts7ptokTlgBzN9fn8utj7P0A11uNrBMVwiLVmvTuHP7YC5a8dz1esKd7VQg1Sxlo1ZzPRT5
N/BgzKeWTuNa+hd6adR7AlwUz4I/Di1gP7YaagO9suUZer10kD4ppb1sAzC2q6UDODV1lZksikFI
c0xKhagrIiUbm+06oP8/5BeIcrLUK1WCSB/DFFOVIZBSl/O+oLFygmhRqc9JxHrzTmrMdP/657q+
uUhzoVQvHdwF67y6RADcwzrIGdMVwn4/2f3ky7JZnFT0LLANOzkqbrW1329MFNQUkkHIa5Nmrfvo
OF8g5wHFP1CNDjxjjGpvjhPGc+zazUNY6VuOhzc2Cs9hhGkX1Uy0iFeTtJ0JRkfvDoEiobBIG7Ml
L6yiY9r23puvEl7evIx58FO+J0xdHrIM2RGYVsUYCFevzpAYxjsopFvYn1sLCFfDpuuOWJC6rlJa
Zg8BIovHoKk6u8JjI8NOp5J6MgWJ7sjPxZzrb8dYLOQ3Kpnw7cjw1t33sqfda6cNCs4ZENsQOiWq
NVluZht3yK2PBfiGY43QE5NbfazRrFKE3bsxCI2qDbLI1k+lgcg7kkHNxua/sYykMpRJzEW1iobT
5ceyJxoeYe2pgag16xxPfbaPhVvvEiLWsTdKuTHejalRByIFB/kN5HvdwJNWpdotSp+BiiHB3wlb
LDQEQ6u8Jyu3Ni7JW3NDI8syF2IRpfnlt/yTbYhKRA27QgvGplIObombd2HmxbtqRlq+CTdVkq8D
CQ0AKlwgwqD16WuwTx7nXaMUtM30zLWeVGqee40k4FuZFdVdCOj0Qz4hIPR69LqOy0szFNsBHqDm
os9+OclqBPuGP9QQkAmrBy1VFT/C7OH45lF4VS+wV5JbErhVwwb+SzpnBda1ZjO305nuENoTKIY0
/ZufnqBBkABjDAAhFGMvp9PZWFAULce6NSQkMM0O38+K0r5VlgaUFKtG45/Gokqz9XIUjLrMtMA5
LahdEg2e1eY+RKnZryrzrcrs3Clc0JQJwRXDYFwnNhSKtBii8Rh04Nd9aJGl32ZavnPsuP4f1g6M
h0v4XaS6193cvKICPXbqGMzQy30ZKhliEM7WdXl9gpcaLoOQTZPlrhGCpVC1WUzI2LPdFQwvB81X
kn482Xha/R9nZ9Yjt4397U8kQPtyq9q6VW7b7SW250aI7YTa9/3Tvw998SKlEkrofzLIBJiBWaTI
w8Nzfsvp8a7bGgq6Pnx2cg8K1KtdN7pWZjpVvQSV49L1JfOIeh/2xpheBvCPv988mglUAzFgqWcJ
V+R2U3g6fmIsl0oByUNrbLbzYzuO7hn/xrfqqbMpgFUhEU+4AB+yZoi3VVq3YzqqQdMI76jjI3lA
3qp8+/IBXOYMcU/y3FmDbzrUoqcqXlQgjkV1oM+OOG4eLhcjVfb0He+iEL1cknZZXiGF19dUbd2A
FYLflxO4lKl/TlPcHasxTj89/kL3o0ADIbSCKubC59q//UJiNNOoapDIbKa2uVD3X17croJ++HiY
u21nYFFHKIXPLMHf66R67DM3G5WU973Es+Sxh1moUeMeY817G+HuiuIoOTyHaYTzb6CkbmfUG/nU
DJY3BH3Shl/sIe2PXbZol1nNunPblntg+vupcXTRF6X5Du4J0Zjb8SD3oz+RaWNAg1l5MmY98ce+
is6T1u6cpq2Z8R7hWSKFtTlXtyPNNTzA1FLHIMGe+kRLizZhPJXnSiurb2ZU7j1T/zzfb6oyMiqR
LEntedrx66k5vboIhwpsEHaROETQwa9OjlJdX4blOxes14+0n60ronYetGrdu9AJHS8LkLkg0TEV
nI3CfGeo894pvMsKWGWsMpC01PjWlrOqFkWx05e9oUxB5pSzv5jGcpzKrnwfVfl4aJBc++yk3R49
9547RXmKG9QAP4QtCA2T2+WfKquuYYPpQU/B3PsUJv2cf8mMqcs+lyUcqB/CXczsDLLa1F8oJsxI
vHS1217HCAHoUxt2VohPWkNS7TWm9sEbJ8s8gLcyF7rZOSazo16J8FdHDdT1KT1myj+2IqwsPavq
pMKlz5O8OURjG3tPXZy69anHNLh41+PM4n2bw7JKjuTAZevz3MuUnxXa1ZEf15y2IxI/kfCxnJiN
4VhTMgoPJZXL5q3vdFYHvAb4PHkS7ihUFL7zgXTGCFw0QFXAAzrvoRgv4ckoknYnqNxvAwYDCQ5h
i9c6z5bbDxJmTmukiyPFrj37b6Nza/GpbkazOOrCMopLY1phFtC1nPeIOndFN6bJOwkkBxkINalV
il9bhSeSGT+NpHFN3/DS9gnrXKBsfd+8tD0imAerrtpTmdrhp8eR9D5gM1Fwtjyt4XQx9dtJowSc
T65ZGUGJZsgB2uzwnNvlvMN8vA81jIJcFHYo4OwZ7XYUvVqmTA9jM4iEPie+V9pp84UyZOUxGkR1
tGvycdpJITe+JyZIgH5x96BYsa7zWQqCpPPIoDwF5/6w2Ih+0QFUCvNQ6ZPSHTLUbASoPeLP8+NV
vZ8v0Rv7c/qtf8w8Vh+0AsyyWKNpBuC1bOPYlEk503bEWOAUFVEe+mYj6ub4eND7mwNIkGQcUrmV
9j+rT+m5PcAMeODgmjz3uRUmw0Dqf05yd0+a8n7Dyq467xle2iYo/dUlZVhT3NS0GJDYxAbZ0MMP
dVZ9HRdE/M0h+toqWDuXg7mzi+73KrVvKf9AAsgzbm2vLjU8xsQA9zLbQD0STI6OQx+3bwUYUhAB
LyBFMaVK0JrQj/GkCmsNjYnRcdvDVBni0pnC8iu0Sne+2D2Bn1cUaQy+UH+S2jXMvTV10G9V4wa5
KvL6327mfXBIgVwBWaEB7VwAP4fhORd57BzDRhgaIuf0CBBlsXLrMiWir15sI9QxJ++psjwVRkim
ShRvywxtlQoPsM5qinSPeiD30u1VLis7xEsqSMCY1y2tKfGiLK8LLwDn1U5Bqo4W3ArYoekxG20t
vhZupTUHXGYxs3EVnKdObV+Ir493/P2GIGKijIoEkeRrrj/ViMKRA6UrDBK17P8SaYWIH4yUL49H
uYfIS2QiIEgau2x5Luvb6KW5Yygh2mGAriyHCugYHtyWlWFNlA+UQ58wkEARN7Uk/GMsMHj86PYG
8j0zCK/hWemb4VlvUmWvMrQxfZdyL35MFuA8uBK3v6vMMf5Y0HcI8lkAE+DN7FX+WOfjm8E6koMh
tQ1AIksMyeq4d3MZiwqv4iuasOlBm9r+otQovTxe57ugyRmAtyThD5RmqDDcTkeMWYlXSUVhgf7s
B6+O2qcKAvN7zcm7q1IN3Z4rw10UY0DESUBW0Z7hPbGaFnmushQK5Uhz7L2XqMPU54JsVVX6c9wh
d106Rfqv2SwzQkBsrp04c/f16HMDWefG5/tJRt/tdJEUTkOlBPSA+zvpd0GrFJEWLy120pqNZeUm
Iq+VWjAo1a7u3rLIU1qeGfW8LlqUc6abYevryVC+IDgXGWfLiKa9++EezoxGKUpd9L3/tNjWdVgE
Q/HwnhH2n8ZkGg5NkdTpqRgi79XVJkfzXbcX/2aY7gHTA3N3BBZZuT62zcm3iCZ5eHy8tTbWWjK/
sMbFZ1vDZ+52rdO2ipycTDMw7BYOgjVEz2FkVU+PR5H75SYoMmlEWSXSmBiMv9ztKJMywMNsCy1o
wzZ96irUP5o49AKN7bezeTa2LkV1yVoBlcsdsjr6YbG0Oe1zLRgndTjGduKgpmKhSa1M+cEsHOMY
aur8obHFHkF+a5KgBGGDwu5g6FWWkdijIbymQWMOXaUXYL/zB8lC+1XY4/DW+x5CFI9F0hkQKFIy
5nY9825uQfhqWtCAYX2iqe886VmR7RBAN/YG7W66RJSfJZF9VVRS0EypecZwPpKqusSN/tNqQ2Nn
A258L3YdcUbWX2jQrb5X3AqnjBUee8Ie9JNo9eoKshVAmtHZrT+nuvM5wzLoVIh22gmrm0OTAksN
AOlUsNr7+M7kSmgIXaKuso9Vjqa7neba16W3h28q9ki4G3khyGF7T/pwI/JgACVFY4BDUQFfnYew
sbp4DBctKEJzeBFxG52Hrot/oECNuetSv9U2kNuZZzzwB6rgUBXXhkIgszRNCtcjze9or7lS9/gZ
1QnWiwMAvsdnfWvXyCo4O4aOJHIRt3uz7oRK6RU7EYFryTHJ0+hcRmQ/j0f5IwmzCinU6wzqq0DL
uOVXV1Q7hzZQZlMP7LC8TqioZJXybETKO1UVX3PFOqmD809tmB/7yPtba1wfh4xTbxnQWwvdOUT2
Hmhwa96As6gj0qnkVbX+QdqEPVqR6HRsuuJgd2F6zaHyPj2e90aQ4VqUhRFe4pT5VqmAUiVRv1Q1
upJJnn/uU5EGIomt09Ise5iTrU0qqXig5lnoOxs2Va37OnEYSoXF/5MK1RAY0WJ/DaMweU5Dr3vr
05BOHtgakkniJyFndRyzUFHNxU3NoM37/AMF+vToIUF4KBU1PKt27bw9iMriFmUthEahn6/itZY0
msDbTg8aQM7Yvxr6MVbNNwvQMCtQG0CHaBjy9l19sMbulxjOA4UaR2mRNtWS46Lnto+o057K9cYO
RJ0enLrKf+R5vz15lW6E0Mww14naov40OkI8Ve5Y7kRNTV4uq5NHUwOYFTGT99ldZ2OoRzMTqhGI
pfMu9CNCyJNF+GHO56HwwfB1DfI3RuQrJfyNdOjD06hjxPH4IGzsTg4A+QQ3LtFrLWu3NNRMyxJx
zWziKUSltA0DBRYH2JvRw5rUTPb02LeWF0lck5iDaPldN2yajUYr0RgFqhfORytx9UNRdcv58bxk
crteXbAqssjN2+1Ofn1wmioxdGEGljX+tivlSz1bL/QkXrnuP7vx/Loz3N17FSSbRHHwkAGBzGPu
dtM4ea4bs6gssAjoVV5QnBriZ95Py3jsKGZEx2xJEJt3prQih+q67uLEWYa90NJUxS8rSnL7WXH7
5rUSg2V+BgUXu8dwGmLloFWK4V4cZXQ+dHCeZBYbT9hNFHamB52iZvr/hixBqIhkuY9f2jlOPUwX
De+LZS9zdaiijMypxfq1ew4XXU0vc9Ra0AOUwc2f4P0PnQ91PR6+G/VsYoDTDopCnA+X8hhNrfm9
GrPMPU262rlHo1FMsIwwmmDDoj7uHvWGp4GfKMjE+qYT6YhsTU74F1+++6Xl2SSOaZ0n0ckIE+QZ
SWyR0xor6lZn5j9m/hym+WfXCfXfMzXo8TDo5pwfJxxqeDqoofLdrqCnfrDUSugvZZS3gS6cqjj0
tdn8Fc1hWB2MSO1dH9FeI3uqeaf8qBSVioTd5Wbkz8RJ+E+akv7O1GFIL2M86b+GEM4YXj9tMryz
0zYuzrWe5+oR47Xe2TljGzveBm1PhiLVjO+KWTRqMbTJETF2aW0fjaQ3DlBu30yoZAdKIgoLSyH0
LgMsC0r63siOF4pu+eoMF1ox5z1xmK25cD2TbvFQ5zWyisMDmAlnAT8UNG0fHY1hck5TOOw5GmyN
AgKQlxQppVROuT1NI9eJ5yohc7HU4cuipuP3fEjF6fGhve8XsWSSx4G5IJ/lLkhM1BQbnIUoaBYm
osqz7Ii9lDxNqFajXqIfcToDDdPaEfnr0qNdeUxwOPyNbWZrHKO+0NNrifzx+6HVabKrlGeSvd+4
cU1AjSRgyhauCj7ndimiuQRNFYIjtdGl/VZYjfZpThTHQWjEMvAyTVrVlxpFP+dmTM+04+aALsPe
G3/rg6D+Bq5dSordsYc7AcNGwW81MKd2+ZgivvxeyQ1zp5KwkZXRlkTMDpkIahZrVPXimgrVEnI/
Is6vOQnFZeDYH7J+6HeWdWM+aKdQbIKrIQFxq6QFEgDYkjrUg2ga4aJZhXvIFafduYS2RnE5j5wW
yDYcmdtvN1hWWhBr9SDuNSCEObS3sSRSPd7GG1cdMNP/P8o9rm9E9bcZ9SAvx+GlSnP7M+Qy3c/H
eLlqdVt9yYZy7725OTUTKhSpkkfysHqe9CJd8qjNmVrp9r7SetNTXTjWzgJubAgwoKDEZLJAvWMV
bYQSdaZeTkaQhJZ+HIX3XVVn4xiXabSziPIYrfIFlCapBTg2j3R23+2nwqEtsRswaxDFwWEqdWbP
p2520/Y8tEX6wa6Vz0W0NNekCc1vj7/fxlIyNLNjx7NH1rvEcHnHZjQAg4a38ykjkJ+wStirRd5T
12RdgMmh0UHyRTnydoa1MidT6WVmkInmY2hp/w65q0Bb68+uYv304viYKN+cWnlPSPy80AlFxEZ/
dQGK+ORXR3qvpS/68VPczq9dYy8HbbF2PsLWSnBNAoRApECy7G5/okEXxNFnVoJOFr7E8+KeRYKX
2uP13qodUsrnj7KkVhazuB2GdJHOk9ebQQiTHpyAWdZoFw+L+SEeMYU+I+kp+ne5PRbZi76klE01
HQ2bs0mbUSMPSp29N9vWxHk5QUwg0gMZl1n6f2CKYN2RSIbAGeQ9ps84eOQnNXH3dIA2R5HKkxQQ
8QZcI00milAd8zOD2pq6c6kP5jke6ub/sJ2p4YODRN+SJ68MV/+ZS7yMc4RghEllNhtOtWoXFxtj
952tch8ZIFdIxikoHeazfuWOQ037qKzMwOxVcR6QYQZbonXnquzevmxyKFAlVEHpUqwZRjMS+ZnR
ltzAqrDg0zfx+N2JdrkpWzMCmANMi8K2JE3ertswZH2sGMQ6wzITBDoSijEitTxS17Dcea5sjcVb
he4AcBmNss/tWJA+gZ7b7DdUvMW7qTbagzm6SjA3pbdz2u5vJ7JFsjiXJqRJhXx12Poexf5Jsayg
HPFet4RZfijMrriATXJ/xgCo/Xro1J09+KfocBvOGRWSH0JIlAtoIt9OMM67QnNa1SKB5FH2YaE6
/08Se0VlH8uoKnL4K5Ea8TTTq1cdfYblFGZN+30EITwc5lYfGl/FNec1RBgiAeA9jogBYOwAa3CQ
DGPeT311tqqy/xh6Ufl30qAacehNM1sOKaydxTdyT7w2ZRm/WpGlfaV+2jS+3ibhl6rH19PXlSFR
LjuRTS7metp4KPBdoYLILvZq2qhSxFbr2QGU79CnhWs8NcT9QxoSUcxO4y2W2J/aITGeshArH/wq
sMWY4jh/h2leeXz8c+7jDb+CDEFebiCG1+mcgu+l3SOLjDNNI454kzowvWZ353W1tcHIGWEb0DPX
vHUFU+9xC0kb3Q7MWJl+TKPeHnDFyJ/CNo6DBaqvPwyVt8O43JgajTV6wrABQH6smxSDpveG1cco
JbXih4YFyGszFPb3x+u3cWUTrCH6AnWUSeoahWi1g+ku7RAGhRBW80N1FB3au4f0fIKKG5YAyzSg
XSdE7OoXrmxTBE2G2a2PHm7Wtoc619PY9wTt5S9YqJcf3bLW02cnCbMRkrxtJWjXL4UIkr7IHB/l
xdzY2ZIbkYYrgIIIvFCunDUAYZrGgr+Eg1rhWB5RncOPpIOeVCKh8fYrgeWSNluyE3fXDViWYkk5
hQ7Zdmaf69Brj0peKpe06rudoTY+PxB1JgXmnji1tr6oh2zABmFmVgC+EJ5p6OuWzl7KtjUKxSRZ
mmM+pAW3p7lTB08XU+EGymIBgjHwexn0JdwJ0BujULTituRBRJvqT53yP/e1nrdZ1UUSOkWP6tzZ
8XQBsrXHUtsahYYJJQq0orl4VjfOXHlmnMQAlgq3x9MWhdKnqpz27B/us3iJtOSm5rNwja69Hmcz
pa7LwaXCnlNDVdOvZjQ/OcYCjyyKj3Fon2hR//v4mMqgugq6gKJo0QAhRHhgjYavHBspeS+1AofI
zvFUoteUs/zdbQoNnYeIz/Z4wI21JD8A1kO9EYbEmsI4DDnQpGRQAoTS40NlGskxbu185+Tej4Ja
rQQOQGUHLrEWtYJLApi7X5zAQJ3k7Ik+h8pKzeytc4EZYVHdIAuhb7H+Yo3VOh3JtRcI6qavYTnp
5xi+xNtHQZ6ExEmS7WCmre7FoRkmfQ4bL3BkabIH+vi3ndIXffNc4K3yZcBagPNd4wHjBDmzFvBJ
ABJAvE69M52zJU2//h9GwRJe4inljFZRYWysGamnJAy6tq+eFhdLoYiH6pu7OjRciGzUjHmQkcrf
xh4yAlGhoB0GC1Rnf1qALI+i2LMYuT86wAugMYMfgYAGZeV2FHvuOq/uHQ+OZWzGgTo2xsdKCONl
Blijnc3Z8z6/efUANMgHPlUm3sGrVzASFtioUY8NgKy5z6GaDke7NvZ29f2tBzaFrhgkAgCi6ho4
hT1UP8RZHgbRUiqkjHNyHuYqDUY92XOY3DimZFk8gWA0S8LguvHgGXXpmmkYhFi7/abTGL+vytrd
gbpujkJ/GIYaO5vH3e2H8kKvXEanDtEnrDtcL6L6SUWp6Mvjj7O5bNTKZPWa7va6yZe4EY6gFaPg
YheeVF1EZytespdRVmHfPhTYAYB38igRFm4nFOleXhpdF/JJ6vag6YN7KEIHW+Uu20MpbK0dYYGH
458i4Lq0ZHXt2FUqfbUCv/r37jLG50WP97RNttaOdhcFc04S/1ztg7TWumhUyBWj0KmeROlx90Q2
JmVj0T8/XrutCREbwCaQaiFpu9oMg6Ur8GPnMEjR5QO7HltnJxv6t8dsjHq4riXTHPOFVQRSBXaM
bmzQjoyW9K+0mL4CbNZ3UuytAISclLx9WDZeK7fbYFDMPM7qOAzqylAutOjS91oZxX48qPlnR12K
p7cvHYUXbjD2N61CubT/SbYi9AarFlxe0NlJ+XlwIuOFMLHn0LP1gaD2ACqFXi4xpbej2MB4hwQH
1IByxnRacOsJTHPxPj2ey9aOc+jQ0CdHKBKs1u0o+HfTkmzHMDAGLT4K3K1fhIn+ZY3p7PnxUJsT
QpZE9ov/9KpvhzKbEhFcj6HAhOt/l2UzX2MgTXvrtjmj/wyzCgoNFlVJ3i0EhbLTX9TY+qCUXnSp
FGykH09oa99xgGQ7kLyEPX47IaGFyBC1ehj0bfd1MJzkIpRp9Jty6E7osGb+4+G2JoZaKIeI1iCq
FKsNMc/Yp1i5yW2ems6Xtk/rbyX0nuwY4oa1M7X7HFxaqCLuymsCQcE1CatDAA2G2SCui2M1p5mK
5q/W6sOfeTIVpm/Xo2Ud5k6p3zulgoji44lubBTUqiBUEteBo6wRfcO4QD8aBpQrURs8FUSwj93k
GL/ePAqldC4OkLVQrteIV0vp8kwDER1E0YIxGlWJU9yV+s5CbsxFVsyg2kp9YAqQt3tkrJuQ8gxz
0RCPkhFpfBG1Gu8APbdG4bEMahArH+qbq53oTKJyWyx7gnBJBnxPJ/VkN0739gOMfQ4IRQIF+glr
8Udrruq0pEAQoIQ4Xd0IO4wQZdMdKZStudAqAmYJtYK/VysWL4mIO612gnwxB78c3fDUWbuo7vvD
hAIbjwlOLQumrh9GHnKPtoY3Nmj9BUPGovReaNK6pyzq1DfftPz5cKxBB5GuAhK63QI4vGSZolb4
ojqTcVRbJDtIAcqdZduaEExZwiuKFlyFq5y4rXQr8wxGwWbX9SPUUA7egHVoiVv1zp6WEfT2rcxU
ZGbHwfmjQng7IWVSRl2P2NNz737rUyUYovq3cPqXfOYk5XO7U6fbnJpUJKNNSbFmvbuVDiOSZWJq
UaHqh8kdh89urVvvMqNzjo+Dwt5QcnP+52qvNMS+0lQeJEWdv0z6iPN67haXNovinVnd3x5sbuxX
oEwAuLtD9mt1veR56tio/FuvltP8Rnf6u2jd1gdM9PvxtO7PlBwLsIdkQXPTr+JDjoe618gCXqx4
tQ+iqDn17bIHXtlYPJpFMpUAjUMGu9qCfT95imdOTlBCgl8O6AVbh2GcSv1IKdPdOVVbgxGTSRVI
K/HbWiUuCAq7SStsJxBiynwFcJOfZcsvrKqNN4c9mslseL4T+50Cx+2eQE/Za8ZId4OZuvRBzZzh
3NDA3jlUG58IlLBcOapQPNVXUaKpsS6qo8UNQO17hxmBtaPSlP+8eR/QleIykoIPvGxX+4Abf4wz
nYKA1nSK35Vd/pSV+p7zwR9O+CpAkLHSB6V1Qyl3nfWPWJfjEJKRVFK1a4JiHJJPDRD2LyMmebZf
6zNKOB7O2O+VlJN1TJdsig4VAvrQhI3a1jl0Of8XLcPZ+7s5LpV+aJxwaX177HQnYAdWr5rXL8vf
grgb/spQoFM6X40NpQz9MRFR/D0qG609gCxHburxKsqt9Wh6q0QMSSQp5OXyjiYhz4NpaMtTbEzD
8zjby2uah18h2E3U5uP0Q9vG2c/Hw2/sfChJVJNleRRM8ipGmYUb9qbVYtnsQd9r6io5RwhyX0Vm
/3r7SLL7BuQN8h4P39udP7ihMUfy9aaa2GS6g6qcKF07lEehdT8eamP7k4jRXURqACzKOk8K3aQz
1bhQAkXk4hRiHnZhDd6svUpNAoQ8OgZy/YDZ3U4obPRFqYpYCYyqmc9uX8FTq8UPs1P3FBK35sNd
RcnVpr1NJns70mDkeZbPthJQcnWPAxoaFrAhyPc767a1GfgwUqIU4iFV3ttxaMtEVVdG4uo4ZXlc
8rb4y3FF+bQszrhTS96AXLDlaEzy4iVhpv5/O5ZRKwuF2QaxGGQKib2fGqP8Olc6bqoZfG3biVTf
LopPStFdkLn8Gk3zXoFk+zcwT7pRHADekre/gYyjbjQALoGR2e2/VtjVP/pZXY4ucq1n7Ig8Xwvb
8JLmjXMcXb15dftOOyRE8KfHG/ZP43MVBehYSs4KFQd5rd7+EqezEhUp+/q6IPyRHUw0Abyv0DeT
6DxPamL+rWZT+LMyZ2V57lqBNkhFhoP1pJYUSngkKUS4Ck9hHenMeciUL208K2gBu0rjnYdIreYL
OE3lK7QYr/uAdW0dfx7tXumPdmdCEU9rtawPWZc7reU7s1P3AIAbNajAHOjvodgTS9Uwbk6WF3vZ
99Gspq9JYzTJoXMxUvC1bgrroxHGmEPbvGWNszKpf7pTtrM8q30zKV9gu1IM8GulbpZ3GKpG+Zc4
r4rhYzUu4rUYOmEFWh7a0WHOC+9LlGSTdgh1kXpXA9+t6q9sntXiAJ5JwbLKiLwq91tenulXCzZT
cRnIGcojD5cIv5QwrbpDWEYekFRtGvtz6XaF8mKMTpZd3Kq102B2rG7yJyvXNN9SdF4FptvjmIvY
gjH7Iw0U5wkyRSdcn0Jg8ztRtdw70z/sPNIqbQr5dZM2JcWhdHNapplatPNHZ87S+lVvyqL4S5ma
yUDQoXPmX6mZiOyUaXqjfZggPjl+ApK+0o5z4oTFCZxHVPquiJ3p0lo53pRHuxKWeUV/K89e3NiL
q6PQF4uH7GJn2p4W/0aIwSed6j6JCRX+dQYkihzTiVALA+lrfMV4RoBXEP1O9nPPaybtlkkd8ERq
eECbbvc5xFYli9pKASSoa1c9M7uvSaSNhziUEG8gE8OzE3btVTTp6E/F1JziefE+LJXaf8EWMv34
+NxtzRr5bBCF8vpDOvX251STUWMf6IWBgzjbQaNKfkr0etwJq1uj8G4HoIxWvRSBvh3F1GpbWzzu
WDuJ3M8iDyO6tnW505/ZCN4SkURlALQHFXP9dhRDL9A41lNxzcMQioFX6p9ls/sl0oS6x2DamBEg
DlomtKAd0GOrwFl0Tb4soaIEoUqwPujh8AXHhmbP2PBPNrwKi6CwEfDgZQ1iZC1WlThdOrsG48TD
8oJCzUGxReInRfSOOPncTt5TorpH3j7vpjF+PxviuXWxlmx78SGzs2MDqqXT5gt6u+ciz//XZfUZ
+7FTmkOHEEp5mNXpaLVz6ceGuXPBbbxrQW9K/hMYB1ZodWejIptO6F2LK+jN7z3B36eorByNtnnJ
Df67tN/OD+Toyr49RT1KyWs4Zw7HyxZLI66GFXW+mWvzMznXsFMa2Lo0GUBe2ZZ8Qq/7gF4d21M4
FeKquvjWhHlyibIMGhnQQct+b4fDiMGM+7NpCzwO7Y9j7+xcllubjzXlqqRAAVh7tbJZJYw8jmZx
hW2i/Y61tNf8ugHZ9ebYACRW9jSojgLBW51ayuWYri18wAi1mmOSNhp2DWJP1XNzMhwjnjgoVN11
TuZBGbWlDMU1G01BharEssbXcb49Pp7N/XaklsNfyMtKEuAaeVWi924Pqhlf1XqwsxOVmAJL1CVF
E1DovZN8zEYv+mQUyJzsrON9XELXBBkAJPCpkVHpuY1L4EszKPJletUt45lkIb0g9umQxe4Jwd3X
QCSfWiKKQOveV3YQ8u9UF5zXNSYPGA6VqjW5b9ZO/NHRphmTzgHC0c4p3xqTXcJBB6JL4rzaJEuo
ttZSi+Ja8Rlf50xr4kNvdghY1VlvfZBvztfHH/J+w/AF/8h4IUlIGXAVep3ENUAbFwhjmFr/I7Rr
9TnVimxP2fn+q1E44GVPZ5xThlLU7Vcjy9O6IbYLpNFGDxPmweYB7U2XUq3eXhKB8wjbWJrlcNTW
WXiRpIY2VwyFXU5YPs9aHE6XsUvznSOwMSUQGGj0UtJUZSPsdkpJ0aRgGHQuLTErvmFV8anUsh4I
mr6HYrj/SHSlgDQB4afIiKLt7VCQLRRtQfH7OsCW+0n9xbu4ADT2hBHkL765HikgAfIicoBopWe9
OloVSrlAV+fxqikLJoEOAmLGSx3pY+oXlih/QOGLkpelzvPh0o9NiCVQVTR71gd3k5VwTnInikDS
1mVtQJdYGMEtEBWuGabW2iHPOw3xNzj6b4bzSaw1Q3DCbdk9X/V/HcwOKsHFelXTajz2UzJ/bvul
vkaLrnx7fMruzjUAZWmqR8MImUJAG7cf0PSWWu8zY7iauS2+NZk3CB9YEmbUAGT10sevdfnn8ZAb
ywiSAgsXKUosM4bbIXE8KLui1odroyfVe+xtCz9Vq+mt0hP4kNgEY3QyaaPzEVajuNia2Y05XAea
itWTmi35pxjdsD0F4o0FdID4Ep9oo0sO4u04NX4tmroY49U0WrohytCZl6jJeuEnndvNCKHt8RDl
J7k9DDzkKZXxuMAuQF17C41VXilNL0esvf6fTGuLp2HQpktmCUS7DC36UfCiO8T6PMSnx5/uLrKw
qIDvNIeGKnf4Gn5XOyU+wdzZVwvLjCdTb+K/GnyNLlZT7zEUt4ci8hOTiWPrB5S6OJ09R8N47UMb
d/pKLY38tGSZ+k6Ll72S3caWRPkeJBapCWi5NSRGxIKjXbfjNS1t42+96MxrT8J/fPvqwQ3BgVSC
vsBA3G4Vii02BQ0Fs+lcT3Dki/SCl7U5OtW7UkFG6Pvbh0N/kLIPBDIP7YDb4TJ9qqLJDClxCskq
drr6XIXj93Hp9jQWt84Awt8UryVz1VorlsE9RkQtSaerukzLT8Bh1d+DmLXxCVXfLD7rVVJoOztx
c0gwjVJwHKjMWrmdTvswFlY2XQUF+6fMUBvbL7zE+l9XzXmGv5cgPf8/rOcfz3Spd+Ssm5+ZFquJ
7STT1S6G/KetzfOZqgyqYKNo926A+wuPoiT4Ux7TUnTQWqVbjOLUpFTTtdP75JAoxGhfaYroqee9
+zoVzvA+64rm4CZGeSmraq9pvRVjaHyRPkt40F29QLOWfOgovF7FWA84bYX5pcvL9LmZf5o9bUy/
dWn7gjXUl51V/lMBXIU3jgbFCppU3H3rqVdjjjbYzLad6nrqAizko/pQGmhRHIpBhP8KVQyxb4qm
+CjadnjVFNOvKDgUhzd/bt6W/AYyGxCX3upmnGvp4IltDpdwUp3rYcF4U4l/DVbYPz0e6f6l+Ydb
TGoDPIqe99rsOY50aDFOzPnhNvygloo42/lYnT1cNY/O5M0nZ9Qwy2sm7X0RDj3UHkU/kfvtgcg3
4iBS7dISnqyAV/1q25VeohrUZydeFtVwmowuOfdp2Ow4E2yEdrJSdFOISrJDsroycWrPK5KA6VpX
XXUqtLL40Dn9eCLHi3eygI3dJBVYXfAdsmCEEs1tEFQSPMmUQgC8aOxp+qRnben4wOGSlylPlfHQ
hlFT+EY0Q280qMOlB8WAQXXOBD3fnR11f6iIxpJxT5EHnP76t1SYCGhuJNjZavOz8Pq/etd+bsfp
WwNBwKfs7Idm//Xx3rr/ordjyv/9P635eanTqqmV4aq2znKqgC0+GUq9VwO6/6K8tal80PEF/n1H
vnJbEeM1LC9rJ3f+qurW+J+ZJnXsh244/fN4RptjASiVBvE6+2e1RzXRkOegIHPFhWw8qOY4nahp
K4cx8t4e8SWphp6XQbOIW3uVQxqxkxVCZ1pZ2ClPc5xkT7aaF+fJdff2xsZ3oucqCxZIllKIWe1T
8vx5yqORF04cpeeWumOQZaXYQTzJtbmNrUwIlRY6L8SZO+q6O8+tkanTeO0ciA1ZAXM0+lCpaupP
ZVQibrersrU9L+4yDiH2Y2tXEFupO13tWMJu5KaKUZl4Vw51soPR3twTADSoQVKr45Dd7nI2Ai4C
CM5cmx4lq0ERExIAFbhmo3gzAwVtPinOS9eV4jP1iduhRKi6kUmt4Nr1TY+oJKCxmh7y6fEmv09v
qEYg6A7FjmXjZXE7Ss5zrSpKbbzW5gCqxup87MjTQ4sbtp/3vJj+D8NRf3YBvEgghfw5/4kSWjEa
vQ3r+xqPiftC72/82E668++gasoT5aY3YxVZRJTXPJ2Kgc4/V6mpU9qIj6XDdA1rGv9+hUJM6sdu
3759GfnzYdjQUCb4r3MJY24Ad1XKfDWQWHXeuS18xmPm1mPLaOMSo3OlpeXz48Xc2PLymQRIEvV/
mO1ys/5nMWldU2z5f6Sd15LjtraGn4hVzOGWlNSB6u6Z8XiCb1jjxADmTD79+TDn4owolVjt4+2L
XTW2IYDAwsJafxCjGlIYB4IcNd9SNB5O9we5seNJGlyUziiMcKNsSgRN1C1UM1s1NGsNK2A7sT/q
PMeezMat9xwhrpNR2FaSxCyrfzz/NrFpTVd6k3E7Ajy289NsZ4wg3HQ94hdjS8fXdEIJeRqCLFXS
70tr7dni3Jrsrz9gcxryctCiMhnGsGsg7juZkvnGqMwfFK2a/8PH+3WozcerxgJ0lOjHkCyUXriX
GL4hsA69//VuZAISJUx2jYI6/cHtii4uCV27jKFw3Tmo2TH+FGNWWnRLHpSJ9iMbMs/ventn19za
mr+Ou1lIGv9r1E7TGGpWNj71RiNecGreQ/rfuGUkVATYA/sTNfHNGhoKt76ZUOAxseg+kPMmh8jW
IuhNVfyPoo6RP7SNe3j/knJ//tyhFM+2xdUE0a9ldClkeUWff1vyoQzNbOw/ZPTZT1zyXZDaXfyB
Zt67MaQSGQNHGadgFDzISS7Pu+piFtzmTFehevwUx+M3d6zbx5T+6E4C+VMMY3N/o3svQYmoavEh
N/tmsousNFPqL5lZzA962s8AI9oc7d3Ccw9FvGrBWBrYWORm95BWpXcy3cR7yGLKDcbc9Uct9twj
sC+VtLt3TtHa7jF3r5Wl5HLA3AaNS45B7+pyOeolg3tjJhOy0n3tu1pRvNQmpQdXNAevN2KcYVPr
gMhUfcorHvDYyOnP2HGg2sN/NpjcTA9y16n3iMu3ggj8RGoFVOqASW9yBK0rLK0d1DHMait+UNws
+R3Xq/ghq3bdAm4eANlT4wKgNr6V8F8K1S3Qf55CZ6WweUrnoqhAQcR567tWb7yothJNQTYneyqt
t843Fx0vODr9kqZ0ufYQyzPTWQRv1snumqPVYkvkW7O1mju9rpsDUX6RZWMgTdtSlq106qq7xRS6
LqoRGU5+fkv9bCcY38iCqAJIkTJe4KQKm63kQbvrR8NklLLJcj9PhiEour5KfaIntlR4vGDEdj+O
3Nom0i+Ez8YqXglxWS0QHFeWAhOA9LE/WPX6nJnpctbIj3bC8c35uWxFSaQAFLUJlLHILAVqDzFL
cUYaJyYAo0K3C18FyfRSrnF/vD+5m58N5K/kzkoPR3nT/5Ka1KOtaHmVyZrGmkYP47Lmwh8HUe2J
zN6aGUBWetdQTjGU2nw5mGVoZE89T10ALbpvCY2UfDCW+RvalGZ9qpSu3qkq3ByS9IT8nyfbFfMr
X7H7UlJeUF6iJQ/tNJSf00Z1Q4TRjU8dbaKdI3BzPMm0AExK3finvPAva9mOraiSmYdA0ZoHtcmW
U43TxJNil3ZgutNv97/c7dGguYJDkPClzSVDQxexghS8arsoGU5BmZ28mX0b8cSxl0c7aes/7g94
a6vQQJGPKaBSlMEut0q8lpqduh5fEHMAza+nklrFkpk787o9DNcnFT/o/Fuzz3Ios9VL6ey1XS8+
Ca2b39DgnP/LtwK/QxABmgTI/nIyS2KPaz3RMtGUPv5DSezsaLtO+j2fpurbJMReU/nmrCSAlRcv
aO0tBFiLWnMaiSRhNy0iOykgveagm9Tuy/2PdCtYyegh3/OoEG/7MUKvvCnJkznkDnWPdinqE9K1
/TPWV9ZOXLy5Af9vqO27N8l1a7VKyrLIB6YBXaDaj7XhrEbmU9Pvah7fukFZP15PPOjZHJv4sXrY
rtQNuw8FOvtxKuvh6HX4lo6IaRwXeFCx31E63wmPt+bIW4o+NmNyqI3LbaKXA9ySjEPmYuV1nLo+
PnRTq5/XBLyFj97knrHorZcVJ0zqXgEIQOvkcsDaqiJlXPl+QHt0TF5KTr9fjVr+tY+a/LcJZtAx
F4vyUVIYW79WSvef+zvo1kK7UiiKvhd30JZm1c/4mq7wE8No7mfPHwtPRXa3WLzv0dAv5yXOXktc
mZOdlb61cQEOEGCkCylCSZcTV0pLGWCizOEwxfoSRELYH8mSstcq56rc2bq3TiOEYIBiHnY63EmX
g4mo8OZIpZmRN337uRuNIQpUxZn2OLQ3x5GOzMQOUsztjUDHktq83VLXzjVQryWWlkMytjux7Nbb
EYYnrV+ya2ARm5sgaxOjqUdGceJl/OCuS3UaGtxwcKfJ1oPWG9XTtJYkmYUd7VTTb3w1OIyovWDg
Sad0awJQC9VZyefnsAUjwfnwrABfnthfla54/waBWs0igqDlgt1iWJQ2zg2HBlDIMsRfHaNYCj9X
CueYlXr/cP8M3JoW9Si0F0ACwQnYBBtr6THn0dIlzKI1Rn4unkR1UnJ1TZ51bWz36kM3jhxASXjj
mNFJj6FNEhZP7gJmCh53ZLaaG0RkUX+SMGi6P6jm8Lc0oVofbDd3zJ0q6Y39yQkHzMqNhFvktv+g
qmPtajFnHY1h8digyPcSl1W+k7TfHIU6EbcttnTogFyeNvpLrbL2bBJgF8WT6PU4WMp0T+T8xjeT
xF3QQJBsdOTHL0cpnWIty3aYw6q17K+LXnYvHfCEr0pXMuD9/XHjWuDdSFmUfiTRestZEGYXt4rt
se0HBzPUtDetwIssxMCnNGv1g9tY2vsPOeNJ8TCKwLRCN3vE9eYUr8xxCWnhdxHGkLm9nnUjb4pg
AFHyfeQBlPplUSdFQGms/w+PZbBqMlxiQsZjQX7kX5JbDQ5Oo7QLWgN5XXyaKpRED0mDV2pgd/3c
7MSVGyeCcvpPBDGFYaQvNqPRjXAXiAGhaL0R6cekU4bAqZa1OmpCX5qnusrqNyettfh0/9Pe2Kzy
NUTEpqSPuPPm6BfS4NB2FxUikFEcetXJ3pzOtt6LWEfRlbPOFfSzGrC9ZDOMQ+nbWypQxrYOC9Xs
T1YitQnV0d0Z6kYvWXaP0NGUX45K0WYtR7NrcdrstTC1qPX5a0KxFIhJjNkqMKUzeg7LfCymrDAD
akHoxZdRqUguYZ/42ah1e/oLt1aYwCpTe7xj4GhefttsWeyE4pQatogG+kOmjkddoa393u+ISpek
OQP0wttyC0JvW2su8mxQwwnVvddB6d1HzUHK//4o14EAWC9Zmqzz8YzYfkcvaYCkU6wNFw/Qwexp
xV9Ntcx/1LbS43hvpn/fH+967VBpQJ6dOjHFPhqDl2tXNVh60o42w2Wpln9R6V2Ww+IZyV5uf51S
cO1RYqESDdX+Cu2RdjrOG3pZhmmVGi+jPcRnu1SSpzyLm49ZHlnHLLH0B6O16nefPzCVuhTZ4quR
zmzC+Dg4WlOaZRsWWZQdHWulGY9ci/f5vQspoZsonpNsYkezhe4Iw1qgyWJnOdhNdgJNOr2shrP3
GpNb+bI6C+sT4yLJfQGRtCWmaHbbeuo0NKGl2P2hyJ3cbxfrNzBaJhWQ8uigxeZ3TfmRz/DX/Qne
wDkwthT0J6WgN65unutWm5lDvahN6CoTEPBEckgK12kPUFEHv6z64WTklXOgJO8drFyrPhuodL3/
awJZJT+ktcGlvAWTGhPFoLVWOi7lNZ39NlUHEdhrl+25wV0fRJk9yZSN5zWF8M3BSB2AZV2h9LTY
dOcrPLR+Odjx4np4iprLcMhivVk/3F/i64yDRzb5E+V3yghXlre1MGfFbGo4Y/RNPgDDqpwf7ZKJ
+jAXdIF34vj1aKS/EJV5IpGsQdy6PPo0iMqCqPCziVE9GP2qfxgI1UiulLsl+xtjydIIMrV4sUt5
7MuxrCb2zDgVVehOWfJo2xnU1LLIH5VV13Zu+uuIBqgN5g5Kajw6ESm+HColnE2scBVWatMdrHru
P69D3n26/6mut4eUbpRgKpJDgzTmchRVb8oohugZCkdrD2VlK+fYcsfQXVPlU9F22g6s4sZ4vJwJ
LNw8+CBuHehEskbLoKd1aLS9iSVAauSLr4wxFuDgBUQWxBb0z9O7J8lgvB9AEslEcXPiYZg3hSHs
msvBQRq3X4fnHqTFMaqH7ixqO9rZ/9ef7qe+DHOUlrrwGC4XNRfJQLmYBhvubN8yo1dO8dLMx/uT
ur6J6IpJOTIA1TbSdJv9YZeIh/QGABU167QgQYbgU40gy0MZL98dLcljv3ZK90jz+cv9ga/PAJkD
L1peetRyIbxfzq6MTT1CoYU6SFGO66vHw+j3rNGW8Q0YrfHuU0CA5taDLiThndsDNztTWsFLp2zX
xCI0ljQJGsrlO8/a6w/2vzJbnAUOgbGVUM4bAWDLTdawnOZ4PsDWcbMA6fPZe/dOhFEL2AGwPRgc
HpaXa5dGk8AwadDDbJ6Lc+EmY9A5SfNB4FN6GLkrd95j198K4ANQe/rLaJhQILwcT7HizMayyAgL
W9E9/FaNsg7mqG28R7My7Y/v3Rm4MnDMQMdQjEA35XI0qwWfnXGuQ6ft9GBFN+AUW3Py2ueqsrOQ
N25xUiFSZVCgHOorbe126vXcW5I+LMcof6QTCr9KJP1fvQ6pHT3DdDxUvaMcJC7tTQx1WsJCMRbj
eH/KN3YO4GP0iiXHkirM5jAoXpYo/MkACEJUh77PhfJiI5bV7oSU6w+JHhZAUxIyqUezfWWmepSV
jSXGEEkik0aUTi8RgLzylPSTtnMnXM8JKBXFAmpJMGt4j11+RtAVWjGgKR0aa+wddLWejoL0xL+/
ctcvWTTmJF2UdobkrG02C0ZNmT7iVRs2c6X8MSXuvLz1lAMfRDfFv4N+yxTkmK1lz9hD/vrL1BP6
GvUQWIe8FKDNXc7OsBvNaat6Dtep0R66epgeIA6LY1cJ8aaguvjuI4j6G4ELijuQT+6+y/F6R7Qd
KR4RLFkKNBuy/lR2nXlIodjspLZXHw51HwD3cAs4FTxsN/fcWM7WBMHHYEkRHB+1yTl1Yyreu+Xl
KLw/oJiRdnGJX04osQq7Bb5khLyT/tXcxvX1sX737cYgEj4oAaWErm3plnpKg65nasOBrZLm97pw
2iIOMicp0gdtqex/iqHy5tdY9KJ8FLWRuzuJyo215EUJIpjSgHzCbiJnU2WtGHOhhh5tw1OvKm5g
6Im2U2e82oxSTF1aAVLxMHhzbb5YzNGAgeip4UiH6CU1Z2hymtJ1L2bbpMfFnuLpvduRqQBsJXul
8E6PdHO402is8dowtRCfh+Q7bj/ux0IV7mtR6eK9fVE5FEEErhAdkytdut7iIVBHrhYOLR6O0dID
AoXDs3N331hCXMDoY0GTw3JsK4STmkVEjuBYoejs+XOSqlowV5VywDawgAxg5Kf7cesqEtOI4d1P
mmCTlPMYv9z+UZ8s3rR0Voh8t+0dhVFrVN3cGgKAtjpj9nR/uOt9yPUNqoOiEE9FihuXw3lqgwBx
plmhR8aA1WKr41AOkan5/h/GIR7S9gWQifjF5ThqOqO/CRkrHLRsfCvSliyyrrqda+z6Y1FoA3ZA
r5K3BuHjcpSogQRb17kdcvCeWrXoD4pVh43mKocsa77dn9KNL8UNY5Mccy9LhszlYGrkNqlbjZb0
uE4PhqfkmF/qJQL/zR4J6cZQ+LVQliX+crVsgW1x1LveaC9OmCugiv4qDKfEKaNW0aZOB8pSO4nW
jWWkEQjeh8oJbcEtgm8YE0dYCMmHNvXsZ5pfTutrXp8/2LEKUr1vlb1WxY0JsohkdUQM/t4+aWqP
DMq2aze0q2E69Uo2nKIc37NpbPcknW8OJdkKaHXBHtsiPns7t2p1mRgq7XEDQcbNGI8I3+DVWVW5
uhPnb40GAk9CUyhfc9lcbhJUI8pxGWwv1CNkdgal+S3Fc/Wx0/Wdg3xjIOoUaJ3x4aiNbs1gUq2N
7Wwco7CArRDOqTtax77t2i9mHyt7xns3BwP0yF9gLQFAXs4K2lleJDgbIlRh16afRu7wh9LlADqA
cv/57mMGkE5WKbjEeBRuEpwpidWEdDwKM92aD3NVV4+tA1pWae3D/ZGuUkaeMJTMDMmyk75sm+gB
rr+pnUaLQrutsm/IwGjPcDXzh7KZl0OX9etDHXvJ4/1B5VJd5ItyUCloiEQ/ZZJtk24tcxtPXgYt
FEM/CYf+bZq5e0rz1yea+CFdR1SJjwIiu/lgKdFpxAoyxDHxj2pav4KsRmW1ah1/SZu/7k/pencw
mCvr81Sy4RRs9nwWu40ypEThWGuio9ZY5RMF4frRWLNkB2p2vXpyKAkQAf5IXVnO+5fumDV6/bBM
igUDO13VY8Q/nMEekwn3/TndGgjgPWKQLJ5sOVwOVMdm0kZD7kAuN5fHPLGsRwLMnt3J9Q6kj0qh
TFbmeLVs43xLc2qe3cKRlYjcxzATuf76z1lXn6ze+1B43tf7s7oWx+JGZjB6qfSpyOs3CWKhNHaa
NpMTptr4OmTtIasXtO7hwI1nTx1OqdkhXUR5ulq9V6ec4qBxjD3Oi9wPl0eAH0Ge+tN6heC/OeGw
xQhZMFhDG2E8fD7yJg90qpOPRZugmVmh1nwQSb34kTMOn+6vwI29Clxc5gvSHowX1OV3zYRiWn1U
OXKvtj4YGOURxj2Sb63YM0a7NRQfVQpKSHjP1Rms2gTP3NUJM4Dxz64ubEpotADLKdJ2ItmN3cqJ
+klwBPR2FTOzunSwl2FFq1a0fxdQf/5tnebdGpFsHqIJNw6IKRZvs3Y8jnq7wvYrFHMiPlTOlLy2
2aDsJCPXc2EMzA9JDDh5iGtefqE8qtfcEkt2Rv/XgHjFjNTATKopfvei/TT9JU6yEcEdb454oZXN
OLVmdgZSo6IWoeQHVAJ1//6GuzEdqf4m5RSkZ+1VbjXXyHQvbnYexDIHXmW9pVW7xx6+3mpMBYIr
MwG3hyvL5ZqlykKqH1vZuZ+7+Yh9SXyczUrze01N3513AD/if8D5AahecS6MpFrQ1KvEOckdTTzP
thONAZ2L1Xgsm6jYI6VfX2TEKbxxSTskP26rFzoUyOhy9YszyhqV7a+dUQdKaxmvcZeDDCzItd4d
+eWIUuSJhIZIqV6uJcYJiRDNJM4sc4vhPRzwjFfaThpw64v9OsqmchsJHTqO1oszMAsPhWE7PcDO
7P26SfOdCe0NtYn5ldKw4bAzOatW3Z/dtdXfjGboPizOMry3vE5XxGEnIoor8WNbO9HSqXnpGQw1
xyimxdnk+B24352De3NPcHfJjJ4NvwWLKlRys6pXxXnMVMXHYfNh7h3ESeyXoe3rdxc4mBJvI5oj
sn+9DUc47llZVxviPJHIB14xLscoGtJnN5v2PtTNedkSrUF2c428q+ZqLoiL4pwa62ueZwdo8c9D
ollBO0Z7tOfrS5jKuqxw6LBcJc7hcpsP41I4JTXKc7VayVen61bD1zFW0fxM6ybDH0up5uHN4zAf
1tzZFV68tSsR0pFz5UoBQn05fq3CTDCKXJzhyBvse7tvAwEYrw9GSkk7R+BGEJa9OlIfzPIgYMs/
/yVt7LE4yduMM92j5fpKVl89UMGPHt4d6lFQpmVMIUeCzzcHzU5cex4wXzun0+zhF26mj3M/7pUy
bywco/B8gN3hUHbe3I/GouoUcDQCcIWyWBo5K3LXkYvSnrPLers1loSlSKAE5VN1s0mSyizyOF/y
89gsnn7Uijr+04mibvWX0avmYKgrLufSseG7NUkk/i3hPWmgmB0VKACSpC+VYq3/Dm3pvVaZ6yk+
CYRqvvtRAGQcsTVCAVGHZtjl110HVRuUPBJnQR3tB7K/zXGalOHP+1/3xukETEWRk/IqAM1tBTeb
lSZFdVKcF8X+XRjpowto9LBiwRgLfe8j39qwMl9gu8rcYQtCaJKkWKu2zM+J7lanZqikTMUCouT9
2YksqMoSDPcrDt2XS2ezUTXhNvm5UaL8kCDs7CdOau4E7FvbiARILhvAClDFl6M0yVSn/VDn57Q2
XmdTUTAeald/XOL3P9uoHACkkP15oG1b3lplea0yjWZ+VlYxHQrPWU5Lkcyn+1vh1teRtulSNkZm
CZv55GWd9BRZ83PpdcWhWPIRcVjD/PEfRuF6ITjKFsz2oHODGgk6JfkZNGZ1mlzRHs0BcNH/a5St
WhsVZrXWYyU/wyhPg2nsSIX7ZU/P49aKyc6xdK/hDt0WkJyYKSY1o/RI1AbVKHQiAQrg9+dyY5/x
hgbBwN/0x7adxskqFXOoxPK8FHGLCx0eDOOLKozi8zLHxp7S9M3RZNCRPTAV2MvlrnaSNDVtVGKf
uwl+te+Wph1EmjAOXWqq398/M1uiTaia8p7c6qEkVh5ltFqWZ71x+wegySL3ddbzu5Yn4841Jn/3
5fNcNmt59ADxllWWTdCv1Wkpx9pan5MMPDm4hV7059Gd1Poo7Cg1j0LJGzVwsZ/dS0qut4l0fLE9
CXOh/bINe2u+ViZQef3ZxLj9qzWhwZhZ0CruL+b1KLCpkHFlr3ggj7cVYdHOLeuJ3Yce2+tJj5bq
SdXG+r04MpDNMhfA7UVKiWxzYUUr2zU2B3wl0dj4UOEA/zQotXZCr33vnr7+YvJBLgX0fj4Dtwyx
GHvHZXakoWBeOIFR28WfOlJDb4MZuwdtUbS/7NF4NxKQ+eEqSDuTLhJFrE22o0PrXmbB/GiWpqtv
D95w0Bc+XzCmwPSdcRyTnfN9c57QTKnXMlGKqJcnzq2jZdKkNbmRTqofz04C8xMbiRb/zhOF48XP
bPvzuzcLuQX6u6j3GOZV57gYIktvJ4wx0tmezsrUD29cxO82RKNXAOUORKWs5QPnuZyZR/PPKQqV
URIFkLid6o9GpDYP9+fyM0xcHm3U3XAv4IKUHI4tSMJz01KNFQTc887spt9EYuQlouFV230uwOml
T7JnOPlFWvWjH0GjHKZgzUxU56xGRRadzLyIgk5b5L/W0c5+9VIAvqGaNM7kG17Z5kfTyPvWhzzg
WagepsUQwB4Qe9fWdfBlJmwE2U+Hvr29gleEryrTYSZdY2Ahh4WC+S+2ztiqdmKtdlXib4QM+VIC
6S4VnNBP3XyfaCi9xCqTcLVmWz0OiKg1j54aN+6DHXWadh4nlLvDUTMH7wvKfWX8xC8stAdlTWkh
oMxblgCfLaUJjAU/4MK3omWNEWhUps/64AxK4C5GVL6kQ6v3r72IpixoO3VW/0jtooiebLOpJkQM
MBn4MvWVN767byUFB3kfUR3V6ONvgr61tGujdqoIRV3wju6X9FR6cf7aUas73t+F14k0lyZsKKrq
wLVJbC7XEscVJGSyNg97z5yhlq35sW1dFaACuyeq1nfrCkANgP0BxJB6DuzAzdlya0+okb7m4Ri1
bXFYrSh3Dz0mGp90PbPUnXzqp6HD5RmDVYpoPShsLJKRsb+cXkRXkzYIwxXYcfSlvw6NMXxzQQI6
h0FQTS99tLU9B1aPieSY32WdFQeTpbr1BxzkgVJk2pD+MFob8VzgAJ19ElmsGedkblCrwbjDK794
aabPhzp29H+wxY0KqNtWCbk/NpTkaPcUhH/PdR5jJ8VYIX/MCU/7V6scvX+oNzWZr/N7vHAdFrV7
yFGQHne+8dV5QcGBxprEP3LRwq+9XATIrGW2VGUWjnNv+oujZAfh5XtwxGvUHnAy9itlGckapsl7
OUxX96swTHh1LU4tx6XVEG62SuuUtVHhj3Gi+9ju4MxUWgj+0MJ86JY13cHcXE8VCjH21D/xNpQY
Nr8h6aqS9Bb8P6oP+pM2Rd1vWpJ0v90/NFfxjrIaklYSBsn7Btry5UwHD/2ISfNaZEmj+rC4Sx1k
RaQ/WGqy1565MSHon9zswCFlwXrzuqkqo8N6w27DOtd/9JYwkYzBreb+fOR/5OKUMB9encgLw/iW
BbbL+Ygiqd14XduQoyDMY71yRA+RmVrGQWm6yXpCi9OyjxOljr/pI+LZ2nWGsneLyG+z/RWoqDA8
JDhmuol6CHh1jWMj9100VfVqpWP2MGfF9IBBpAUyeECkppzd/B8x2eoOmukqCvJKlTqA8BlATtHt
uFyAhRqq2WIRF0bJ8HUU5vAWDd0Xq3GNZzVL8p2oJM/bZqLScpwbk1cYkmybTYqeamQqadqHStXa
j5FqQG+vswpN/7Qqoi5YpnLkvdy66148vJ4nXFHZzEe7D6DyVpIKrT4LMyWUVooWRdCnyRFMt9G1
5DQ2Y50/t1HVNDvR5/qzMqZsh5ARS7Dd9rAUeMz1WTSH3TqSteTlpCDq0uK2lR46tXG7lzHql+qt
rhPxpaq6dTnd393Xp5U8gRc7eRsiXBTPLj+uVAbRptmWikea9VXknvpkqivcLnz2di7u69OKlDuh
Fu1nslR6yZdDERn1Oo4QHsr1dPpsDtnytoBP2nnM3FhRWewAeQqvGF7cZkI0ypRWzYmi9iIsJUBU
TO19xYEqcyyrcWlDTKyc6GPLI3H0VSqtxU6Uvd5GJF7AldnBsA1R0Lmc5jBoZpdX0GIhrCqyECLs
Lqhiu0hfYCkhCtrCTNojelx/RvnI4GmDiC2aGNsk00OpEFBvt4axGKtDPEye76lgDyGVfHnvhiH6
UASHWoUVEXTAy+nF6zyg9qLBU00t+xHxie5oNFr8oNWzufP6vQ4FuHbSumODciJ5bV8OBZjOLMXS
aKGTWxG6YIPewZhZ9E+khuknQxvL10nRkp0jeWMpOYdIucLzB7ixbYNaQ06+24NM9abOfURkJFr8
OW3aj0mFXuP9xbzerECiWE5pHEuo24YcR4qu5Y2lh2tBIR2fCi3hmZ+geXxqpNl5ECdiGN5srZi+
x1Ol7XUQb8yVl4kk4v8v/nFzJJ1IFzCE1Tg0pdmYudDux8Nofiqxptw5l7y2+VyXkf1nnUHaXvIy
Jse4/Jza2C/IVc1FmJVVZb/2jW3WFe8htN6e43Zcs0OsaV33RKBUnUDvElP5PS/TLP7cDDBcQxNw
wuexQ/qwDiZ7VdFLm8wy6w69G63p0fGkKm7qZWP+xY5sOq5j7nclT9OE/fOFB2UbyDQ3WOfYdPzB
VMQJ+Y3iWXCtuycxN91vgCyUQNiIEhdj/IdrJqMvUnQlsBd3cg3xeAQnfHNshqDKrbz3O9EWVVBM
tnPo7OXvRljVC01MR3zQzFQzsLsa0UbpnfnRs3LzqeutKDtEtXpyFG/tjlj1ZZDY177zQPghvOvb
bUSdVq0NLWv48a37oc1r9MsKr4mnxDcA+LpBp3jOs4WBKIwg9FcKQ5+WYBgW5d+2H8nQY7jPP6Q/
ehTMqea9lm5/SidAT4jQN747aPlvbW/wsnPXcTUCh6vUj9cmeTAQtBwCXrKu7SOh9qOMNMPvdaR/
I3uyji7J4uyvdakuoN3cGVCzsQKgsupD6sQcEBetJD+K7DmY8CMZgr6yT8aSo1JplurB5QJVAjh2
INnLDK/cvwb+hR/m0mAW2rWLMP3B00UZGFmSZEfRDt3w7CKVNQVINda1P4rVcx5zvYezbheR1T+k
8Vq0B0OgdnLELyTWHqkvRd9MdU7aAx9n4OyWwzDzU5N1LfykQ3Ai6ExV6Z8GLS6Xk7oUa7cTt65O
FQhOKEcUP9E3hGe7uYLWwZrrRTEhPnRuQtMJxMFvetZlpj85avf5fgi5ulW5SeFwAcE1Ecshilye
Ki+pNX0yBzNUqFcerWz4mpfFHmrj6ujCvIE/SPWYBgzqR5vsM7aXTOWbuETiFIVIg6JMHKzm2jGl
NXc/qotbRYFrji3fulZE+UEpazXZSQ2vblb5KzB85QeAQLuSCajcylBoW7rhbLr0tmOVbp/Xdi9W
neGY7uF0eX9pr78jqS36lBo+TNTUrkxUpqFHrHZAHk7r0CJ14jn9Kykjrz5QYm8+3h/s+juCoZbv
fzrNUs9mE4rVpm/UhNpNOOqlCBzYa4e5rPbg2lejgKaXWrLSGwb49JY7SRXZimMCRthVGa6bZhN3
CVyBqPR2vtXV2qGxwBsQqrDDiLwQLrelUeVjFBWVFSrYgNlBbor4yzga7T+9Nac72PobYwGX5gqT
SC+ELeSf/9IzX6xqTMbUNTAL6po1QHKts5+WLNe1A26iu1IvPz/FxUUGAosiB/KB5LEkCpvToEyy
YlQMFBPjehwoJo5e5KuiGKY3L0qwXV2ywvsEuCRNH/VGp9ptrW4xPluFNfaHFrcM+6WKydaeV0wp
052Vv8qa+HV0+rA0kO9VFuZyNdw2Fi1XPjQNysBHPKKSl7ZVZ4CDSkWpZ3bql6KFDLbzTL46nPLF
zwaWSCSwNVs1tpmuWYx3mB0uc+I8FK2XT9/iucmdh6GOxurIK359bzcdxgYvNkqBAK6uN3Mj0qjL
hrgizo4iOgnTwc6sW91pJw5cZWkgauihsrOQvoAXtVnRwUTdbIyyJSxKLTqmUPv9bBr/9mrhfXaM
Ba2EKjI/xuW01yW8Pq1SG5aiMXubX/CzqPTLxjYyIaAB10o49qYddv2UPYOLfXfVkRoNrFzAyugW
gc3b5GWDlbqtFmUQAXCaYR9b/RdnaKLX1ds1Abrem1hHYtsN50CSe7ZAU68Yur50Go8noMg/DYPj
PiRl754ad+oOTq9G/9hiT/biemP+9NHgw9FFk5Jkl+dh6Pu0XshWwUcnxivvpBxbtklz8oPbLcry
kCht4b13x1BXpR0OykM+69k5l2OWtClK05q80NK0+mu/zs6jkbZFAPAG+VY7zvPHRuTiz7rstZ3k
48aeYWgaQFLRHpnCzWYtmokS7Gh6YSQi/Yg/tXH0xGz8l1HopVHnY0XhdV9OEL5X2qmd5YUFJWt/
UiLT75C92VnG68COkR+3FV0mWQ93N2/NWR17ofSKF856VAXoWbmHtp7as11RHX/n9csXYwAeJtRF
+b+bXeLUszeuNojhrsi0P6kq1i9lWST/3h/lKpIwCmKwhGbwqICfZZ71y4F2kqrqV0/uf6rf6w8H
z5A3Y+3K6Ue+JG4XKA7578lEtsTxK0Urftwf/tbeIM5yDGQmRWi5HH6pq0GthtjjoozSoCuwRVHX
Yd65gK6SRSZJSIE6whiwnOWv+GWS+VKvEzIobpgjv2Ee7MTpQM2JNRn8IVe9zE/x4/rTqPtmpUsJ
kRJ8gJj28DU3fgV4FJPUjXo7Qh+bI0gODheSZ1bYDaNrHfVhLt8GdV1UPzEn72x0Q+L5eaav6wEt
8kT/ahYJJsjvXnCp/kublGIQrp6bDoumVESHofNCb0nLoxlFCJd5Zb8zyo0IR2gjy6LcBeNtW6FW
Imeq9dblMLpj6eOj/r2KtNTXjOq7tjjvv+jpvoGuJ2TKBuM2UV3SSM8W9Eqh4I3qK2yR+BF4bv9q
tNi4OWa0xwO9EQRkkZ9cVbad4U5ebqdaxAkFtywKRyz3UDpwrXM2pZ7vtPa6U7r7uVKXmR1wYBJj
iCe4XQJsvRwrnlVES/AJPXezu3YHwZ0p1XRwYvVjURofZ0dE+clGOvffsULt4M32Ejf1lQ411jzR
xzFIDBwEDqM21ePXqhRd80VdBZl2ggZv4Ze1uzgHNfZi661meec3rSrK+GE1nfkHaZ1VPBRjOWSH
EW0R9TwUvVsdxBLRnJtxMx8Og429xeP/cHZmzW1b2b7/Kqfyjr6Yh1unzwNIipII2fIQx84Lyokd
zMMGNsZPf39Q9+mYIC1cKdVVaUcyN/e89lr/oegFUtnG0GI/offsZb8XjXwzSCUyd5ozp5qfeV2U
Pppd6YCIsRo7OdYUMsadBtFD7nvQku4+L0LDPAztWP6ZO7gFHOeoMXo2qdlXO0/RrM89/talP3jS
FHsVoguYO6VKxe1k2HPlC8+OOtTql8NZy+Zxuh9KB+FfpyYy21jjVyKHReuTYA+AvQf04HxmCDkB
adascXjV0wGBjaGkNKhmD12XdIfMNeZHLczcaCOqvXJigiOg6AE3ZslZrRZfNqCAOcRSOamNlzSf
VBxMWAqDrhQbseyVm4EIE17roi9AQXbp/w+HJvy+IdaaPgpiNxTvC9GHyd4a5JTfIuDtZrGvUzOU
vlW6wnnXuzACN1KRV3rK4xOuEfrhlJfWfCtcJ53eEREUw65LP1WTah6Mqrc3soDXWoGWuWiUL1t6
TWoaMxu/VTbUaZjM6JDEY7IzzfbFRQ0ENnhBkxUhAqIKsIobPE/wbGhhLrZ9Uw6+7uTzLWI6Y7RT
RLllH3e5MrlI6Q9KpvDEwLydzxwOjOYgqiIK2mjsgh5bpn0/sibzwojvSANVn3HT2nKUvRxHCGEI
T1K2Jlq54P438+jlVe9GgcarbufJJiI8Ei9Gwy4ka7QSyS8twj1rzG1Ghr/pYzsKkibS7szCbX/1
qC34sT6Q/Hz+qrwyjMRFFHNhkZMyWKszkv6NQPoYUWBm866y5Z8IoODHUsk7m1zS3lU2NtzltULf
KJoAvlz0SdZCfImba3EYZnHgDa4a+VGe5DuqdOYnTxDMPt+3ywuaC4Wq7WLFRN5gveqjrFJmgf1t
YEmHEsY8fkY26ltoq70PC2rLCekJznl+i5F/wkoNGDOvY0oL5ytydNA+qptQOQ2u0NJdtzxeT7bV
RypHdqKoX8Ks5+SMhzDOdhFwIXShAXVVxx7dJ9Vv41wzj1pmWfIgqXl8QYOYwoAc9Aqppkq6ys42
p6r+9vwgXZmQRamJ70vVh1fo6qi1UVV3jFbYiMejIE+F+1sKeOk+0fONKPjyqCVvA1eA0xwhKlIk
58MzeVxSvZfZJwlkAKYjdZ33XNXjsIsV13iLZ0N3GgthPwozbv98vpPX2iaRuqhoQta8oL/1jdrB
pYKA7EZqMDi9vrPb3KBWobVYY6HK9rggSx9AYVUvPnnRtVx0glGUfkpcnffaNYvMHgd0DHj7Jjep
tFWfrJ+3sdKvTCJ6JCx1ijzgadaQopnKZi8gYJ+SxLEfikmlaAHBe/gM0ST87fmxvHIGLvG9tmRN
IT4/wZt+vDLHXGc0bYeM01QeorJs72vD3bpLrrZCTgsuDlRCuDLn4ybSsRTlGLunuqNWUwM/YJ7M
rfDmyglBSpYSPA50i0Dg6sZqDVBfrXShxSbD74qY3431ouPI28E3BFqdLx85dgBHEgc877RVsBGn
dWrNUe+esAx2b7sqNQ61Ym1hG66tBTRI4E1R8UfGZdVK3esF0puCooHljL9OVIlcHrz+gOrEX8/3
5xJdBbYKoSnwy09sirXfp1cMkV0punsycdGofbSFynzvuZ28Ky2ni/ZGkw2fq553pk/gn1bAz2Sb
7FQb9a3D89/l2nrha+AjuLx/QeOer5ehckuZd7N7ihVF47UXTTvTrtzb51u5NrZEHFRjyH56qDOc
t9I2sQPTxqbDfdr7ij3IYx6Wne/Mw9b769rSBBTOG3YRM6Dmf95UGhpjXRsUJkBDNr8WripPem92
v6GbqftupXvvnu/alUBg8W3l2WASV7Hnztvr9Gmw8rz28CuR87CQL8RtNWtgKOJKfqA4W+zirn6x
vv+iBsHbeRE5oEKyxsYlrVZp47hor7gp6klhpzwMVVEdXFtErzi3lvI3pQpuAqSNzzs4wMkM45Dd
N/eUSyNNOrt2rre87q6tQ2owQGVxKllSn+etiCSKB6thHWpjO9wrZRYfYPlvxaHXFseimbfsOxhT
61JIhKxuVBcjp2PPah/KpH9M4qp8GB21vI2isv7+/OK4tu55Fy+aGh55urWmXK0Lj7cvGz0lrLud
Is36OKnoLtqxadw839TTPKzCKLJHYBmfaoB08XwEYxeFpnBWvZNhjVjS8XXyx86ThubP82DKXeE4
XfGmaSot9l3FQIZRF2JW/KhS0kfEA41PsrdL7X7KsvyjZ6X5p8i0ps81Ci+fy7CaHuGrRF9SU6bq
rmqV30iF6jdFmAI6aL2hPg6hsMZbU9Z5cahxnUbWP8tn58Be0D6buSvVfeumEk+fpCC3pmWFuYH8
u4RsMMgLyoeaB0qPnK/nQ+BEcDa7kIeUnseuJ/w8H9XOTxsDqC9aHBZZJkqWY/TV1XPb+D3GgN3d
G5VlQp9MADucVCRnS+4wgBrvh3ywxU6FS3cLI6PGXqkp5/ombNs0vCtV2caPZq7kfz0/jVciLtQm
IFotSfFFC+C8C3rslICSOSlHvZhBGOiRhojkMN421VRlfp0M7l03Tv1B06vw5ekDg2wvpyYQY/KA
azKUiibWXJNaPrkVxBMvRQeAePvlwQNBAzUVsEpEtQDfzruYZRY8oRHi95iNM4kxEsAAJPROFvu0
TGri2C5/eX2Xix1RLGSdgIdeVHIcp2jmcowgFrZkfOy2TBaTRMUfa6zNnp/ByzMGwDRnC+gDQNTq
mkujYs1eqJg3BykVHLD3U3sAMtndudVo7KssHzdW/eXJCf4UnLRKq7gWrnFKURSaXjstw5mP/SEm
17nHxm0rTrjSKwoAiM5RqiXts560SpvUbKriPLCyZMKg0zxOOVmzsQhvFHd0NiK+a62BaltER9nL
yBGdL5GB4LXy9ArAhJZ1e6E26Y1eaoi+a+J3u7Cam+en7Im9en52ogANwwMG7ZI8WKtYZiNvL5EM
RWAYUk+PZCqAOynw6drb0HSLNMjbqqrvRxMagT/OsAH2w2R55i5WU/MrFsyuexjUqs0P9twA93Ga
qXkzQIsADJylwx+ValQNycwicUhPFmPxx8Tt3ezdoWu/mjUpXMQBOuejpXFd7Iux8pJfY5Aq8yOR
xdTsoahk6kHPkPA6VErUve8aWxO+GCa98Ysxg51jiHH+FrHQe3/upftoAyLFMlwX/cfONKEfW7yn
0qNdQdvdbwwfs7EaPZ5OPAUInxcf19XNMyqxPpuYbQeUFeKdZsz9vqiK+fB8K5d3KdBfcLJLyZc0
wVq+TANvUneWKINIsayPujK6n8IhrD5LM3kxSZy0PZVQ/kfaj0Bh2XI/PNV0b+RQEl0ZqJFu+cgN
pAdLqlsKLFc7xD1N0ZNCwYVUX+J0Xg5qsgwmpPFvYJMnhxKY303RbUb515qCb7pwAlCyIdQ/75Ci
2AmKT00ZxEk4HxV8RBCFFdmxhhOxMU1XjiNehksRaYGKg3E5byouvUKJFaMMEGbtbhrbDW8WU8eN
JXe1Qz+0sqpMkn6u0qoYy0BB4/yPbgDX0vaOdhz1Kd04X681RZpvwbuS7LlwSGmTslVR/GYxtPI9
dpHY9sko3o1jv2XKdG3ouJswQqOoQ9plFWlnYzaA+4uqIIr07AQ4INnlnuLdv3wf/djKKsJo0EER
LTCUoDbs5OOQmKHvZvMc4BkpN559VzvEFoJ5ydPvgqIQGbEqFNzoAwNLbp+3prqzlcQ9Pt+ha63Q
AOA3ymBIGq06JPo+tXvdqII8t8ODgv3RoZHllv/llWUAl4VuEBZRdlhXLUkZxIkotTIoKDX5FMSH
28Jt3otQyV9c2kA8BtAquEUq/DyJVjtIIz8kO5dzoRz7hAKpFt1FWee+fB2cNbNabWHsStdq1TLo
7fybljr6LY+AwUcabMuD8trQgYcg6wW/00C79rxDSClWzdQpZZB2iXsDOamWu9SIrEcghqm7ETpc
aQzqI488DlWW+dpFDdhXkuaNXQe6m/fHJEFApapF/qUWzpYC2RKFrO49MnrIWS33HqtvWZg/XBNO
G3mpJ2IRLCIciBmP2lspJ/skpkzb6UViBbnbmFuxypVGF+lwioskg0mZnzdaVcKJ3F6KAOdhpb+R
dhR2+7j1+g/P76pLQAI2bWRqFvj0U0rsvJ2cV5HeTHbJuTA+jq1Ay1P9mtUVJMr0Pq2MxI+m6QO2
4J+eb/fKbl6yYwsaCZUEaD7n7bqtMo1p2FYBWaviNzF1ySO2PuVho5XlUDifO0IW8DOoXi4YuTXU
IbHnIY/Z0UEyJVJ/r5ezHe1qkzuF3GJZN0dXDdPu3VAbsfnQWcADfYl5ttx5XGtjgE1yGr/RZ8on
97LQR++h7KO+eRfpXVI9zCEiZP48znGL+H/XfwIOKP70vDSN7itzjoqTTZLWOeLaOTcYlFo1EVPE
lB88AQATuB7kp5MKElvbqUPLC2zo1PD3eDAL21fdKfru9CNWTFrdV+LD4NTzO90q8v5mzk3lfU6q
CjvbNk3+8kQd93s7TPXPWi2HeN84g91tnPKXO46hBIOEP9KCpVzXbxTUf6lJ51Uw5RDGnc6Wu86C
25BlZrWxuS8Xx3lTqx0X53MjEzOpgthwsoOEbHYQEHtfvMVohaT2gubiwl9nUsQ4osfoCW7IMFKO
WmoYuxrzmVe0Qlabmws2M5aZ9vlC78wuTvCRExwS0+zc9kY81mhKTHa6MWjLB62XOsfecqnw9uXh
fd7QyFILrYalHmZC2zXu2O7FOOA4bypNd4f/8axt7K5rK4ITeOHsklqmSHDeYuvmSS95XwdmLN1v
lpOKT0YlK9W3KEVsDONTpfWie6BNMfEh6rzgezpenBmKbARKAcLCHdDK2vrd6NbxdMNLrfncaWFX
f3QnNKbISNlauW+lOY1HK3ST30RS1KoPA1kt924pUg+CgD2jjjw38Zcc+oW3cwV37w5yhm5Q1vWs
fpfJOR8+2mafO77speXexDO8Ar+T5eS95+DOpqOJGqy+i7pIQiUmJzb5pptY5lFGdtP5FYdot8cD
elZ2Ua05k4+ToF7tS/zNItd3SYZ0d6ozztleL+M0e/HVD3USviESS2DeKEOczw+DsBgizcxPktQH
kpTKIfPSzOei25I/uLL4wBssFUTe1UAAVs+BCg6OLWtTBM2EhUje9ohOt0ZPZWpWj3MevRxcj9YC
yvVobi2OwmsxMSfSY2qHowistMz+mJEU6/w6qhtK5kqibGGRr5xHdG0RnkaCaakgng9kgmaQXSe0
pqpzu4Mylu6cONR2z19Wl3EGfXIAx4ItXVAbq4SZR06nyQilg5FizXsWafUp68Sw55TK/MGI5ocm
9vLvzzd6ZQ8vT3oHiMhTHmZ1DxvDnGlJQqNWPup+r+Yde8D9ZhbDvH9FSyxD4hkWCUIt54NYemIM
q84VQSQn4HgoWAi0XAv8lw5mwtWysfivzRkBBvOF3DrJ8lUARWosTVVUfIJZHcKDgcfSW82bt/wn
r80ZBajFCHzhn60rDV5qpqFV1E3gCXW2/rSgpg1+3iaYkaa1W3kBTuKme1CIwLbgG5eRGwBD4idW
P2QgHvzn45lpM4a2g9MEvd6Xv2fcz2PkK/AMFV+JKi3z47KVSBqlaTb7RuQojZ9kRmxvXDvXFhBE
ByICylOLHMH512h0rYr7Nm8CS6vMm7oxq3fhYIq31pw0d8+voGtTSoGFpx+plMWs6LwpmaBlj8tM
E4jM68NjZMW6fTOGaA8cnm/o2mmGD+SCTFgIxes6ZtNpaJdbFrMKefM+yhUJIkX04t7Tp/mTDdxy
A/ZzpUEU0CjPLrt/Keif98xW5hlyTCuC1OmBFxnJH15cZr4bZQkY5S2425Up45AmaU2Rnf6tU9dW
GA1ALrgXKsUQ7+JMdIekbd13nTluBY1Xpmy5Dyj2LXKbQEvOO1aneHzpA8cLmEWAzZma+2PZmy+f
L2QRuX5AXRBkretvRZ5oA3VFbh9u8Q+kVWYqQEmlv7GG0f4VQbYtYvtyna2CkR8bXFefZzARaDXZ
IpCVlhOLxO+qPP8wA+YGUf0Aauwv4VkbFehrQ8lThpcMBQ6C8NVt3iUlQ+g4dHJWtGY3TbNX7BBV
0l6eAuEwWSB2YJHIhKxPTs0Ik1Ly/gkaD1pqWEvFD4VW7oZJbKWUrxyfNAU6EX4WfIq1d5WSTEoT
jkUTdLVBLd1Vhynwwiy5K+opu59SXR4KNdyCgFxrlZcnuQrgM1DDVovSCS0nTMe4DcrJiW67rNVu
InOQN51udoHZt+LWHoqtiOV6oxSLwLeg5blO9wxFFnlmHjZBSTHlrhFz7+tdaC6ads0+Kbl382qz
SHXpqc24omgOoIZTkyzJ6pLQJiMF3Fa1QT8L0dyESlbfUVtt36E0DmbYrtoS6Ym83DeqkYGpdu0s
gJCE1VtiwTd//li9cu4AntBgecBPXACi54dBGsEd4crmy5Q2QA0x7iXw5l2EI+0GrOzKYKPmh8wF
LDW4zuu7MeznvBmQuguGdsi/JoYa/Y7TY30PSz999AylIQipouPz3buyQSnRUcxFlpm9sxbDMUVP
pGFWMlDMOXszl6VzD5+83Gjl6Z19fvaQRkBsdsnYoNe77pvuDfh8moyiLermUIxajvZ+YyPTgLEp
Vq8prPV83udZIu+phU77QubTXs/L7kYWHTphyK8WL5tZiOXYMyy1bNKmTPAaB9/O9mCn0ulOqktm
xQjr8i6dvfhkDfML2YdLU0Deea0vRsb8a/XSSOoEaGyTjCcEIRVf97TI57ftmxfN5VMrC1ueEIBx
RtDtfKnmuGQbzijGk2rk6i621OaG0GfaiPjXSAaaWSTxYK1wEFEHXacWoShkskmS+WS0ZIGD3Kvj
5jg0k8NZSEUCfL3WttVtbZZGcbBxQ/2aKK3dfzbcvutA/GfqNztP5/JdacRzXPgykfaXDD6vcTDM
0glmUdUAYJTMMA5tpDovdK5Zvj89gD1GyR1HlHUKhdKtq9WTNZ3K0SbzDxcj4jt0oLIKI99Y+E/O
Pj8s/KUx9jTQPa4lVv5aA9cjE2qqMjVOta3BFyND1iAcPKFAwjoAUmCjGNfm6W1K0kz3c4388A2O
Y6rYaXpadXtMiqxvLZeR/HUoajt5G6lZn+1NUcYIpirRfPSmqXf8TFO6T1IfRMazK7cb3S9k7TKA
iWyyT702K2JvWp3UbowYoRLantJqo7POeYCx9BXi+PI8J0EFMW91btvQX9M6z8yT4aGBAvkllftZ
UaNdrofWu95Iij8rq3mh48pTq6xC0gUGjzSeTeerfugQFFFq3TjxXNFs3wRKeJyhyBW+2b4U+vvU
GOl0WOkQLsgoLkPwQ1rdMtrWy9LZPKGsZXCExfMe1nGzUWVZRda0slhRcFyySHk2rLsEuV0XTuKY
pwkFyTuzj6MPRm66D1aizbdY8Q4bZK1r7YF+XJhv7AeYHue9SnJvRBIDhYEkCW2fClx1r9lJemd0
ETiAstnStVtFok/9c6lOYLRBgudf8jY/jGIovbZCTsk68Y3iLwiiDTc1tZ27ClafX8Wz9oa6+XzT
IvC+ceavY4t/NY2LyRM7CJziagLbSndhhOLnJ5Sk8UHhxUcZjt9bBK3uhiQugkazkn3N++WYhV6J
46SHLcLEuD9/Vq/CiqfvAXObc4GXGk7wq1UrSzjLDQk3uMW5fcMrfdyF0EP2Sl1tlW5Xb+5/NYUg
GtpIi6bV+gXat55azSKyTg3hjV/klbpPiqrcF0Ol3upNd+o6Gp5kgRNfXEUbKY0rc02tEGoNGBbg
8murywJ6Sm5JHU/IarZ3ItH7I1uIgbVSiWpOHR8gfaNRlHXTxgNrDWVeOn7W9PrxUTetrYjYPjVC
DAepTehzZKr11tRr52YGjr4Lmfb7fii7XSu66GhGLwRAPX0FLN8WaSpIwhesVRNqbFa7qX1K0sK+
EZrW7eJWbEpiLmXX81uGShHMbgIZlAUojZ1v4JDot0IKVD0JzR6dm74JeZFLgSXhoU9itfIddDBr
X28T7a3Zin7c95Iy067xnELuZhvTsY2H3+W0w3OigIDQNk8/fU3/zHUUMmVuqKc2rk8z99B4b7TO
A8EmHtqO9SZFXGIjMFmFsow1r3bW+TLOACLW1w+A5AkNS5NBKKz8oKix5mMqOG6cIJe7iSOSaG6B
QZLQXydx5ywX1MFC4zR11oAXRtfftWCD9mUeRjcV6GHk4Of6K6JOZK/jfkvI7Uonl/t1wRkZxGDr
x6eYZvI8SWGeKq2yEAjyksCh+r+xda62QtWYc4f3prvG7ZWaVTS5MpgnglT1nlHPPqZR5mwYBz0B
p1fLlmoW5SzuOfK56zRcjbMvynO1c1IrL+9PIsm0CL0wAdwMf8S6Ld/oSt1aD+gbyuhhSm1v9M24
jL67s5OGj21ddyonV2pmcOicFkGAeIdgVfW9nHD3ulVg+6mWXzSh81FPNWGy36Mp8RPVRRtOWJYA
3Klkheo8Ci1vBz+ZSNPgu9PZf+AYWrYgQmL0CffPH/1XBpfDGMATUshLGL06lqwYxNsYpeZpFG75
RqAADufYyb4838plMMblRWWDggPKGOzB8yOBlKNZQ883T2UUjh+KbJYfIldCK++FcaBA2980StFv
dO3KrscVYYF88gLhZF81auqR0+ozFra1Jutb3S4UPAUN45aQwsTOzUsOjeemu1iKbEsq4cqoUkHk
LqVyRO5ufbHreZVgW4PxHuZd/R6FLWufdcWWpOr1VrjKkDgmCb4+Y1TJEgWz7ZzGfsoPVHDMexzK
tlK5T9yu1cYg6bIYCPIwX7Ap55OXaA2mATFMqRQpPnxTFCCSg4Z/0di0N8JOsy9zphqP46AmHzym
9ivXXLzvm7b/isj09PjipbQ8Kclhk8Qm/7p+V4occ7RWwT8SFOk91YOHNsNtx4XmGXfh+MZTjPTm
+SYvwyPyPgvvEnYC1J91zBJFUW1BokYvrFTCB9l55iEZzPa2NEd140C/nFJmk0Iws0nmEGWi1Vh3
ViQIA5VTDjLA9qfOqfV94dipvhHVX/aJ6bTBjUABYtdfpLXccKSI1ConpRnHLwVv4sx3RKP/Gg7e
lvLm5UZclg53xFLhIeGy2ojUstTSm13aCtPS2al5b5Z+kbmV2AMYiltfNZuk3fWmNxlIzqf6C+2Z
uIwtMGK8Afk3gPr1/e9V89xGWhkFuD67fk3meT+O4vNLVwmNoGaKlh5VJRKG51MXJ4WUJlKMgdPW
tl+YjvwIbXLelV1sbxQ7rk0eIIUnEB+H95q+oWnMWYW6f1BVhX7bYIZwI2Rh3VdxpG1st6tNYapL
4ITVAS/A814ZEP14DUkI6V35rknM+paU66+zk4uNhOPlykfWBbDy4qsBgGd9RdSeTOOo9aJAtqry
INW++KrFZrl/fpIuLyLuOmBaaAI9idmsJqkLkzFDd7MInMJd3F678nMjW/FH7Vntm7GN5KNASW9j
ui67RjS4KH0t0k0oca3K0sWEj1ZmJ8D6XDA/MGv4v7DRnD+e79uVZqAmsr0I7unkulI0Qj3g5pY1
tmwt+f/cTN50XMnHl7cCqo77gH1EiL96s8ZEN2koQJGEeSd3NZDFXV5oW7yGi2UHFoJyKJ9PzoEc
wOrOqUMbgCDe5UHfuwiBdp30pTN+aWe9OzzfnystLZhYbBI4dgGsLj//4flfSIQT3UJvA4A/gvqJ
+rspGjDFkbKx9K42RI4S6hWnIIjN84aQj11oQ0ob6Fkf7nKbcCDS8gw1kJfio5+cH8BgLyO3CAas
zzsgcE2dgcU7yV7KD8Zs1b/3tfFCTMdTKzw+TF4eLOoLBjUv+X4if4EAW5QMH8oZUdg5seVGXH6x
qsGNAMrCPANxKyKd1fy0xGgcrQjEyFGr9n0dR3tv3hQ/upwc0gJk0fiHshZQ1fPJKVFh8SYBoQvF
KEM7JLOdHb3CM4a9XmMR8tIlRwWHvDqsfdriZjpvzDYxUmiN0Dslwxzbd6WrjyRRy2IKfR1S7sa9
dJFPW+w1l4uPFBdX4DqkqJW5riZwDCfLFLZv523mV1Z8UMbiczyVW5qK11rDZY/3IMcQhdbV8TD2
Cjrb0RyeALHov4/1iINnVit3kndq5FuR9cLKNatwodWT1iabQzVj/WxTu071FNCbgQGYaS/yRh46
q5xapJhlXR4JkV+oxLe0uJh2gdGC60AifZXfSPLIkgMO3phs9tb3Pvfar0mRFBupqst1v+wpKMtc
HVCunnKHP5xLOURbjSqUCBBz0j96dSh+g8Qkbp9fitdbIdrkpFhIG6u+lFCdkLsCXeBBtD/gd026
UQxbcmkXty7ZbiZnyQYtWpvr/CKeYBgg2LILvHJ23mZqIg495gX3Roq7U2YP0yGvtRdiK5kmHrbU
xQnIEJOA9HC+yzrbSKO6QrpHNZJxl3dms1ebrvAh2mwxGZcA9uyFtGpqdbR3FtWuhnJwoBfu/KFt
QmPvKRbAb81I9kk+Zo/eFOd3mZINh+fn7/JxxiZbyjm8cnluklE976VdV2lexW4XzOYkA9EqPXLm
EIta2LwgIv3cbYvD2LfxXRYDujPtvNp3bhbtNHdwd00D3vL5b3R5khIEU8mi0qRBZVhLZDIK9dyM
3RDQgHUHblN56yRueRiRr954w1wZdjB+wI+XWu5SFT/vOwKqwpBmPAZ9m+ZHKJm2n8t+8LWxWU4d
Lz24YvyLR820f76PV9YzUiugAXgT4g+/phZQLhlyBbmfAFvM8j4CJnaT1WYfuJDBTwbmNR9TN90q
LV3k+nRgD8ghc3GQyrwAAvFAi4qmyvqgUKvptvKUuLgvqszZFSo66zOi57scQW+/AzGkHXvL+V+V
1//z5/h/o+/V479WdPs//82f/6zqqUFKQK7++D8PyZ9N1VZ/yf9e/tp/fu38L/3P2/p7+UE237/L
h6/1+jfP/iKf/+/291/l17M/HEqKrdO77nszvf/edrl8aoRvuvzm/+8P/+v706d8nOrv//zlz6or
5fJpUVKVv/z7R3ff/vkLOakfVsDy+f/+4ZuvBX/vrvyWfL34/e9fW/nPXzznH0v1GWEcgm+ugwUj
PHxffmK7/+BhvRBlCfmJLRfACgqxMv7nL4b1D5btknODvL68qvhRW3XLj+x/kMflP3J9cqUBgtB/
+d9+n83Q3zP2X2VXPFYgitp//nJ+viuwDTjbKRCutkYbghTNEs++jbW9Z+HN9aLb6e/PXbbkD7eS
pyc9wkajc5BWnMcIJkzTb2AIx40a4M++9ip6SB0lm4axdA5xI5rm/eIGEX2MQKf/9cP0/XuYfhyW
8yjl76+/uu68Ys7cLgvtA8zCdn5XawW6WLGB4AE5CLXQfdMQcgt4/7POrCNXVPnSISrtw9iS0PJ5
GkSNX022+/vznTk/jf7uzNLuD3PhAJitU2+yD51Wmw+aBunlw6Cmqh1MrizHo+JgoeUX2DC8f77B
n3VoFSTXLtY6ztIgMY8zkm3owm63VJW2Mv7nR93fPVrdo5h4DqrsDOswZK0z3Nv4Eeq7Omv1GDZ9
nOoPWpd12U60AtyZr+amJm7UMu6bjajoJ8tjzb8rvH7AaCFC5jxvRfgeP0zRfTLE7Kn3Uok9590U
VYZ99/xoriqDf/d2FaDUDjJKVjtZhy6Kep6eunsENPNXjevFkPn4gvSF32FcF1RDpGWHTscjpASZ
7CKZ8PxX+NmErhITeTThpWLhADLAWNoZTfWXYw3JxmD+5MOd1RHEQ8oe3ElaB/xPnM/cWZUf9l36
oufhfwZvXRTK3TSxW6OxDvigJ99RFKiCUkmybveqkVlbRFToF9citqxDLp3+kzYI1AzC2XndMbfW
8m7yIa1rXVjI8IFbPqjwE5s9oVy1Zcv7s7FfHT36GGkuJDOOngo/rt1k26PpC8G+3b9ufJaGfzh7
AOwoZYUjyLGsJsd+BK4fy08kQJWNg/pnHVgdNa2rduowWu5xrjRsFSMYWJg1Ze1WDuM8Wv17+axO
Gq/KzLzTp/BYKe5c3AwNDMFDPkxashdJbL5MVeXvZlZb3DCr0B1qxTlKTK7kbWlXpXqYSy2HPAkb
cHzlVlvtY1H1AjWvwj3WejZ/zJopflsCaf34/Fz/ZKzWJChora42EOMckZJIDnnbOEYQIRQpfsss
94Wls/8M1VrXGwH9OnOd2j02uTndKcWsvvUiXsAbz5OfLKg1VqoKk0llcOxj5wh9xCBuNL+gdVwf
nh+jn338KrDoeqda/HXsY58zAzKPioPZKc7LbF7+HpzVfu4So5zyKXWPJo4YzMHkjorfqhPiQ6/7
/ku/ftjPGc9V4Y2MvqcVoryrNascDk2K7NxGPeFnA7Ta0I4+Ga2mjPbRa+Pkk+O27eOYRGLr9fmz
j19tNGdqKAGDeDzWhimTWzkbo+fHWTGor9tia0LLmEzClnrjHLM2qnH8KvTe9VOSClvXpctI/51L
+M8UW6vrcorSSC0GpliEE3j2NMI45LFQ5t6+j2RYZIcx0qfyc164xu9dGQ3lK8OQNRw4HxEDq+aB
ozB38/o+VtrQIbLPkI89uFiTmNIvZTr3uyS26wI/tRkbYdscjOpDr8pNkvRPZnDtkTyF6PC4mRIe
C0fp9tirO0dkJbdstFeQu7+Hd7VBAfTi9QeB82ioc1OhtRb28mCF85zf1uThprdRW1R/1Yo5FLfm
7JbWm5E6X/mwqAumn92Mkt/rttq6muyWqVVXqIkcaydsjZ09e99rNI7E6yKXC5cGLIA0hAGcI1X7
4RhJzcz9yHCjb686KNb1QPA+CCmmkXmM6tH9YnG7vaFeV7zuGF1XpYURlamiON7RynnJ7DrNLWZ4
SM3Ubmzjn+2y1TnRJmKy9LFxj3IaQv3ONZtG/WOsNXZcrC/YtDLpwPbjd1RHf9ZYyOmvnJbVFW0M
Zc4iauwj6ccCpq3Q24Lyvqm88gQ3V+cHpm2w0OzGOXTC0g721Ef7Ge3U/aum3VzG84f7wQ49RBYQ
zjoiiCOPc+mkvt3UW5KkP9n763waTpWxMvLOOqZ6Uux0qWGmOFX66xbVuhrGQ6RytaSaj7iIlaDw
tN/KyNwKJH/21Vc3s2bXoECA+hwjZ5IP3VSqXM8Ckszr1s06vxunnaRyN6FFFRbend5TKQpxrzi+
blpXt7JR91YtMz5dhrq5GwxUzNtC23Iu+9nYrIJst9RnF+8BvrvU411mdL1vZ84Wi/dnn77ayqmK
HzBW5/NRaEl+03olUvmWOd88PzLL/F25jtcMzzK0MJbUlOE4KNZ3XoJZjzpXRkEJwvAWAfgnPVjb
nBu905dpFg5Hg4373pNVetDMKnvdC3ktvC9LQiE0GoZjBYX1DkJQt08xan3dLbaGAWiyyEN3Trtj
1ObmKckL54Fa3yu/+uqy5qIOs0wz5FFUiDrtGktvkQsYsy3y5M8GfrVpoe+2/4+zc2uuE9e69i+i
ChAIuIW1Fj4kTpw4naRvqCTdzUFICIEkpF//jrW/+nq3SXu7QvWduyLLQoepqTHHwwKPzAsMBbc7
trbrG900r5XbvNT69ef/3CuXEY8welgvSrd2+UhsmI/vUgXLv4Njv1u1sBuA+aGJN4SE2ldMpl9d
4cQrE/+l3u8WbToEoObmjTlDaBeVwCnF5VwUv1aD9ncYtq/hJHJI4mbIDUY++KpixHewmX3N8+6l
ru/OWIaHp+Ba3PX/up7Ec1ymhh7s+r56GN4Pjc67yJwLi6RxfG0dfpZHW98dsCw0shkXtL4NRQe0
A9MwGYlfc7h5YWT2ptEdys8mqG3QehL/OffJeGn79mCyaa/3ZxuYQ32LxguveT1mhcLNi26v3E9e
6vpurW4ryZrRMQNjycaWW2RiuDk1r6G2Xmr9+vN/rFXUIcRiIqE+C+NRvNv1f2p4SR1bp3tPggUe
THLqrD5z1iUlrNG+BmZ5zVvtpZ7v1mkIpyKQooP1nM2w5Fm2/tui/XKw57uzdV6KDeWAWp+hcu9K
OvTw7FHxayKvl7q+W6cZGYK2Dwp0vdDR2wXPI++brB2PPVHtFe2bTmKRoOXaR3jJLL2AMuEE2iAw
fP87NHih+3s5awyZENeyNbVLuIBmn8i0ljZefxxrfvcGFoHDpqaN42RtIHAuhiUC8Xp4rR7ppc7v
jlatGklal+p6Lcjv0RA/Lgl5PNbx/UqF5Sd3LgC9uwsesD1+dQA0HZuQ+zLfou95FoF5Vg8gO5x0
lz5NDHSyYx3fnaeguQVQmWldwwEGTqJD9iaL519Tdv994u3JKXgWtnLZ8uAsxu2P3kWfYUD3ig7i
pW+5W6V5D6w9zmtXo1mgGH28XCXjYC0d23r3Hh2mTVEwlqi1LlCv/yVZsQ+US+9/zUXu75HZe47o
GZyXEYZGNZ+UP01b9r3r5WtWHC+MzV5ODMuyOTO90nXqlKs4l+g6e+3l9aXGd0u0EDSB+ISvNV77
i7cQYkdvx6CRnw9Nx72ON17jVaGmHdOxa7qScPsly/tjn/SngrFkKgbQoXStUkPKKN++jnN+LMUb
XkfrH2cpyns22xO0HQzLU6Ld2zRZfklJ/d+psluhk22adiXteg6bIKiCoXnT+/BgfmCvTosiKTMf
xMEZerJ33GVfc+V+rVTnvx3fLdGgQ5wO0Y6ux048Tu10afhr1RUvTcLdKZpI68iGnPp58uZG2fg+
SQ+doACpPf+QsCNY6SRxt6Og3+XTVgvVHHr5hDbmedP9uG6d1ui05J+8ARor++3Iovmpem+E2470
DB8x6dh3tRWPuf81R4v//w2h2nneZz0btjnIF2u3DNGTdzAqHDRZTsc6vjs1iWg2MfTFWi8BXvdj
wW6KpvhyrO3dimRjv8A/IAzOaY/oNgjpNxTcHzvYfjL4wMSe5zHEkQx3zq1MlyQ4QZ1rDp3JIPk9
H/QcJuWwtjHBeaYf1XTKkcU+Nia7Fdm13ZzMnVtr4PM4TAEXWUYzfTrW+G5NWohHnBPNco46eWNH
PLfPBL4Thxrfa7oUlM4sGNE4atjfEy1/9IlTx0ZlXysJiZoL57xYzoqT9yna3rQ52vbutIxsD/Xx
FiFtDPLIG523w92cbPTgqOxWZ7fAXRTxLCZK6mnpw+HTSLtDAdZPtuxboRPLCqz8jTiIZ8OkodMp
RgTUX4590t0ClZYnDd5q1rpN5LfAms94fPh0rOndkWlQ0KUowbho3aanWcMHDzrp7FAcgcqZ58tT
dSZDPnpDx7ftvZ7Cu83MB1fovt4UhVGwSurIUueMvIVBLj1fDXQPjvhuhcJDBJpLbdY6lONjEozV
oLpDQQo8+3ZjkgbCtYQvdQwXscpyWMxFyfDXoc+51zs5vCgsOV8XCAzo1xYGBn2WfjzW9G59bmoF
YDkOVO0imHePUzZfBB+OKSNQjvR8VKbUogQa8p0aT0j+hCqhh4wsx5794cH6vHEt44V1kVX1BPnL
WC5aocjUhO7DsZHZLU8bEOyKicYXNe6PBRHctuTfjzW9W54rDp5OwjyuZrT9ABDfbchfQ09fe/fz
08VPzkcGWGk6jImqvZm7s7FtfApG8eNYv3fHZ++TZlEbW+qikxVL3APqKF8JO68f7d/6vVuaNkA+
2MhM1R03qS4Vqp7fzlRupR1i/Zpx2AuDsxczpUxsgsH4qR578vvYJZ8DyZ4ODc1ewbRdsUY0axTW
v1luzKKiMjLJsae6aC9ggl1z2isSo+NJ9JmbQMCVXP52rOe7Ndpts2Qq7JY6jfvEnj3RLilFjkr7
07FfsFunSde2uc5HTMkteOx5/ARD6FdU0C990OvP/3HrHOGyiAszmoY50uMa9u8aQg89Q/1kbwK7
eTjjGqdq0vC4DvJ4fYxa2x8S38Iy7HnH48yEqekxE5vQu9KpuQbQ9ZhgDMWtzxvnWxOs2wIrPGFg
2x6a7DLb9lh2GL4ezxtfVaJ1AiRTje3x3rj4fky3Y2tor4IqbDvqYW5VnTWtAPXU3RcKzK9Ds3Cv
dCowS8ItZqqOJvOeRPCBDdeD/d6doarH6wS1wVwvNP8Mx4xHADSPXeL2PJ1mA+G5lYOqKUamLKAL
L2fHf82v6O/L7V6NtJJhDoCQm/Fu082VitmjDopjIeheihSGuGeJNJzrtid8ANbIm7MOA3pwYHZH
6DAUUKUNDuumcLxCaT39MPahP/hFd8vTDCltoLWba1+ouIqW5AEn6bHXczhwPF9BQPzA4G6bMF2m
IgkZ9lrHFtBGC/MaweC6/f3LYbp//Z+Rx8oDzWVN1JD/DijEBptebm6OraTdDgDxb1i0AGjXLWi0
WSWQmqubJpmPvVLAqeH5+Dimda54I+s8gLtLZazkf+kiswevpHs5E0x0w8QWgaxV5xYQZYASwfin
l0Ojs5czASe45aEJZa1HGgNGDdU6fNIP7r57ORMg8xFy/ELWS5K1axn5mH1jbhO/xjj9e0fYoxq2
XlFlN4zNBKxw2a/80zZGx07UvZppjCcLw0ONcRe5vHFLCJc/lK8em5V7PoIhhjg5grALooD/HAL7
egO3HbDBj33W3Y5AsAunscNnLUQzo75cw5apTJuJzgd/wW5XwFMfm4Q0GHmy2Ful8k/dPB7L/P9k
WZ8xEC7pqmSdJevHvl0eLVuPXSD3Oqa2cZaMYzvXmSh+F5ONyg6sjGODshcarWGwOU/SqcZaKkAf
NnMZuODXYIx/T/a92aiCezqYM2g9Bb0eDHl5x8RrKqbsuhv+2x68i3rnfoO8Lo+n2qB2tynxWjxg
O8hgQVO1vGjZDTza7UfNl/GWLCSg9dp1c/qEErdsfg/7n0V9hCUivbmSKaabgYmEwjuxRzK+hVtb
aEufDLP6ZOc40FXoZsG+ASMTzBVFYBmfohS59nMm9aZPY4QsWUXxSr3d6jnIhzrOti65babBuioK
kU34EkDZ6y4RGZbsBOtmtGnHfvWXdi6uHk1j7PWFx/HmT4vhRPy+ZUnSvF8TGgzflyid5zr3cWFq
teHvPcnVp+chNLAnFzBmYhWFVby+aaOpLcA/FSjVCmcff0TtqgW4mapb2S/K13Dfy93FAtKVwEMs
adOzyWyCFPYI/8KqHSWfEM8WhavgYU2ykk+9iu6taIbidiTRmtTw7mhtlRJmbr0PQPIWJkxOSWiM
ByMQBq8f4Ww8ZceikL20RvHWGAO8WM3yVv8GfIJHDlXk67HpvxfXzKJfoc4vprpALq9M4+ENwJe/
Zlf39+zfIwBDjFya5HKq3SQbfppCcG+3OewPBpd7vFUkYBEMOzZZ05an2zlehPZlFqRsPh3akvcK
m5XPtgm6darxPvCXlcldGizHhPRwhnweg0htlZldNtVdWEC+sy7ZNlakGOK/jvV9t9ubdPbE6FjW
4wxztDKbZoKnTbimHHsChxnD8z/AZiiCF1zBA0VtwXc+WPJDBXY4H+r+npTLt0RTpslU07SbkO2E
g3hLimOzfm/yR5LG4QI1yrqj/M8mYR+brD+2Xvfm/wYvkNsICGqd6gbmv+Ndk/6aQczfy2kvbkwN
FFkRMqc1UEdb2QQFK4sx+jW0339b38XcKmwJhZmNrNt4GEqgrP+igzp22dlrGweUdRuRhVOtnZYP
KEzsbyay8mNx2U+kY9qHWsR0qVvFkjcJ7m2oeNHr10MTcQ/9slKMUbi1uOnAZr/UGWZ43/cHbzp7
NZnMbDP4FgECXoBUBb0arWRgw/pQ3/dSMhuiNjrtxYQy2nG8o8Ska0lnRY9VD8Cm4vkWsAyihUxq
wmQXOrvrBAl/x43ZHXvwiHZpw2zjs+cL4lUkyrbbJml0nYVrdmxvj3bRU0xGXfTXPWDoeVstdm5L
vfLXuBsv3I/3grJIRZvecAuvAyfInx207H96ruE/fezD7vZeQNPFAByhrGEoaoJbVggAShtr01de
Jl8wDwC26fmXRTFr09AxF0ADRkQ9SdabqWoyEcuTXabgCeVsD0FQjMMJMSIrqrbAZfTSgQg/Hfv6
e9nMMiRiSkTEa4RAD5nx9+PcHsvphrujsd3w6kLVJOpli7u7aFR5CUcXe3DR7VpH+TIN9YCw/Ipj
yquAD/Dl4J2Q47H7/143Bxdrj8vWNXJo1qi5532Lcjw3uzU8Nrv2yjkfaoVC4FjUcEXqWbnZwSbl
wBJz8Pzdq+fo4hE3xPgFTsdQc3v9GUUNPw4tjb1D3Lhytxbai1oqmFpvLfnLr+nRju+2pHb2wL2w
jNcI+S9jzO7ieDmWu9hL53gAeIiFsUoNvPFSsQAetqiv+XBsUK7b1D9eMdZuVG1kjagbrfKz7uCV
x9P+YCgb7kIHC/PR3DDCawLT3bYc8ny+6+Ap3h2ajwAqPu99UmwToSLkdZaKoZqL/IYlkTsUC4Z7
yZiSom2bohd1kXT2zaJ4UmXrYB7/98BfT5Of7+iw5Xze9cIyZ2yEE3j0yYzQJwSr/DyG0TSdKaJb
cSjYB0f7+a/JHW1gOtlOdajJKssuXYfrHAqL6dBpGe45QjzoQVIoeuzGafxRr+GHNmoORfrw1Hve
d5hLrHmo0Hfkv9JTr5DKh++/OPh5dyelwGQMGFSB5yhTzQfjAvlRdOmxaqZwLyMbexHpMF7G62aT
P0pO0nrt0/zgoO9OEpjbga3HxYjHcGQlpjl/DOCFenBgdotWO0CStetHKARg4VSh+HD+6sdiMsfa
38vJ4BEDwM2qxtqr7DtyR2951n3+34vqOjP+ZVHt1WSJCfFajQpBFK1OzXBl+Jg/LZmPPW7C0fv5
hOyRRxBdcx12mTd421jyW07T14yBX+r8bqlO8aABtUbnm7ZD2imKZQmXk2NbMdwDn/e9oD5z6YL8
W2TXyJ1gBb2JCmClwdweG/vdas2NBTtu6MY66qg75W0Yvp9Qz/fhWOu71epoj5u+nYNTG7XbdDeE
UfgQxzLVr/T+P7a+/zZ14ufjQxMSb5RqTB0QvPg7QGqEvumZAXoRVyUdX1IYYYLLDtjy9CZwiNvf
SGDT+VdYbycXTWN/myWBS8vCNxruCi5g7B0X6RZXfJ5dD6PErvHfp8b1+iIkosxKp8P2g/AkuTdy
WO9c35kLabRFE/DA6MqQ94l/6iLUtzyyq0/Fk+hzuZxwpUo8/q+yVRdC+fkwyC7w4D4mS/+WgExn
XomYXjij9ti2sClA65YzA7eGMHoCsEKBLGkUUpm3vUW90CuXipdm/m47g35yjq+Fz+e2iYYHAwfN
N3EftwcP8ny3oU0BSydkYVkdb+GfNJ4fQR58f2ha7qV3uHU6HlDLauKh5x3j5BbEztcMO64L/1+m
5F56p3XAW79srJ4lPEFu1QKo/alwUFecLELu9haunWN3KJsBQ+rn8z8C9ZYmJmV1IAN6TpgdL16O
7adj47Tb2zrXaNwWCavNlHSnoPGf1yF+bZxemqa7rS0K214zpVlNR91/hHo7eZd37fZtG6LglUzS
S59it/1AntBqQ8f23PYrYxedbhHUYcF47rnP4wqK7mN5H0CDn3+HtkN2o1Ej/hgRBxC60c/YiA4e
YHtr4gCGI7iqC1ZHeDBbib2sJHplg37pI+wWWUag5fSowT2xds7W22Jc0suUF3iZp60Zw1ekei/s
FD+p6NA27fssgE0HvP1Q695+KWYgIw/N0r2QbnHF3PdODbD0TdcLNNd52XTRwcvKXkhneiQLiQZq
r09y4NaN46e86A9lLmD49XzahFRG45iNzSky/V3YkDKZ6MEx3y0v0KBGQKXQtPfJuSnmC+/j+tiA
72IGByO0Hhy85sT6+D5Lg/uZHsuzgSHyfEAgK8QeR/vmJAc73w3LstZBSj4e6/dukYJC3RlHAkz2
qF3OUqqkdMWYXI61vjsOw4KpJg2Dvs76Rd5D9fp5bt0xc1jYvD8fl5ZmbWBi3deji8eLLlZxE87j
MSkqvPmetx64DQ97XPV1PwzzSXb5myBTy/nQuOxldNsQznohU3FaOciYlzi2n6Ri7Fj2DJ5tz/ve
TcU6j4koTsLMD2yc6kFNxw7XvZTOddvW8hYBzrjqvhRahJUf01d23hf2xL2SzkCd71Hhh0W0mKmE
aqySFI7Cx8Z8t0I9THoWs8oeVUvcVQLG9nPZKFCVDra/W6YFd6i5YGmBQqvJx2UOzPr9tDFAtY71
f7dSNRWNyGZSgPPp8Xb1CBXAKz3/T8b+X8KzvZYuoR78C9F2deQCYu7DnqcoMGrh5fkEp6Sp7tPC
E7CtDE/PFPlkW80rAM9wyJTUXWZdhPPZy6iNvwEFCSBok5M+O5Qjh4X087ns087OqzbLWQg6VrCn
hcdE0hzzUQBZ5nnrY7EST/J0OffZpi5ps8JEOGDHno/Bz3veOrEx8SNblzOxvIOGAzgro19Dobyw
WPaqHm1nmPAAkXl2WeRLFjJVZezg7rcX9aRM04DMGHXPYQBhV/dXqLpj1UlAjj8fFtBU+NyMRJ9b
6PFPhe26KoxRHHZonexf1T2E1U0PdB5kO/H3hZOPvIuPFWyCm/C851swRzCBWa93d8B+b3swuPS5
W9jyGmTrhY+6V22KHuz0POqy06Y6itPSDVqA/E4j8uPQ6Oxlm2pl2ptG6rMGuv7M88SeZJEcyu9j
u3s+PLg/pEQSrs/R1YTOpjNsA5LskNg/3Is2ZWaSpVnRuNHw9h6XZC4nYGlf2QNfGvjdnEw6DWsG
LfQZYFFZEVAhS6THvh8b9N3RM7EcUCzSrEC2AGOeBwGqCYGRPxZk7TWbLYTPIejl63mCzKucmGof
AFNZfzvW992xk1gpSUTn9RwUeGtKmG/PvUsPDswuPuwVIJh4t1/PMEyN3wu+se809NmxmHwvgek4
UsqTTPS5D1VYbjJuzk0DGd3/HpjrzPiXQ3OvghkjNsdsIvmFNmNq3ncaAKOLo/GoLomSOAX/9695
YWLuFTGNIU0SDfgjgKgITiZO20ps+pgiJiS7DU12TbauFK23rehPOeQwVTG5Pw51fS+JYQMOb+gZ
1Vlu0lU9n4fTwptje81eEVPIJASvMVVnw7S58C6PSxgY+2ObzV6S6DhYal5ZdQZ+crxEC/vkoyE9
9kn3gkTf8cRPyEaeZd6BPTNuQwVJ6jFhPljlzzdhkblszfJGngMeqGrwUpREumPOTeFej9gkyaii
gcpzv85d5VMg+HI415+OzRjyvO86ckg5qza/DIPwTz6U228DwKevrNgXltJejtgQayMNsfI5VRHq
Ua57vATv9NgJEu/2MhBukK52RXFJAqTOTfBjGsXTsWHZrVIGKGYDpEV2gc9XM5bGQya7dttySM8H
qM7zUY/GiUw+VMUllVxAiDhstHtDo1Hkx9bqXqMll1wjcJLFpViicijiuzE8ePjt5Vkw4ppXF6Np
niBYvT78i2PKWCCyng8L+Ax902VzcfFX6yNmoyvyOrfHpstemzWEY7d6NyUnuHDdCCXfA5R3bJ7v
hVkIW3Gp4Tw5UQh+BhG8SUT/eGgmXplP/xRZpLAR6hQRySmmmkd1IkfUXXeW60/H2t9FG0JG8zDq
KbskU7TBQj1Zkrtrqd5rfoLXSPRfDu09ErAPABnLbUMvXAbLzdoYwx+WLGzbM+pUs+a25d52b1ff
vHq5fmHT2QuNqAOVchLLeA6LL0PyRM2xqG+vL0pHYrZlQbuk/5BD/NOnBxMNe3XRBG1v0fRZdqFi
C81FFiZ8C4Yoe81A/AXhXbh354IgP16xbrMLClPacu6mfr3nNpigmF2UnGsbmwHF06Azxe+3JV5F
BdPTIKymYJteMwv9zzr7aSaAqrg7JrPBEWpARbkAjNpl8CEVzpY2wn9/umilvyWTKPATkUSC1r0c
ngbfP0V6JOlNs/S6+16otjvD5uqPzRB4YAKu69fXbiMR+Y+w6Kf+gXS22/MzFzfCDPOI6+VmxVZF
Yz/G8swYturx0jUbG8t54sAOlYLMCAi3wSmR3U6jpB2/IBszMF6Onhl32zUuaL4RYqGmFCEE+awk
g/PWloiM5fyG0SiXb83S2IjebkDszqxUfmyDvkTKpCdtqdZMInqeKNZ7mRbz1H6TquM6KhOW9fyW
eAaP8JNDFihrT242VlXMkWH7CN9Ba/oyZUA1wRve9dsiyqjQAU1K8GLjmd1EklHwEjgS3SsvUYwy
anRwySbxScYcF44hG/K/uOT4sdJzYk4A9sL3VmOEWGWMjfvaO70B1cVCsohvEzL9mS43FYWRLcGq
bbuvok9Y8YO3GsAmVP/6SfESFnGD+3KVMN5Iz91WCjiNLZW1/RKxU4Zq2+bs8f4Wn4O42ZaqybE9
FZUBbjPlp9j4NLyPckOLS59qz1HuN4MrCLSEqDIqDX07hLrPT2FPLKm6jM4I3XOen3IO1+Rym1s6
C8hyB0DHT2uBe3lWIa22tRN6NguVlXlMMxQbmb5ukgx3DRxAlOs7fK2p60uV4zpQFlEw8pPmIv4d
BHN6ss5v2Q/de0cuUk0pe/AKPOXfuhmczweyNoS88Q14l+1p9ChsSi6F1RFsNDzN9PgWZT05vpfs
e4nOtaEvWn0JYYWNEB7YRM9uHCWb/T7nvJ/aagIlsbvNUCFbPEVbti1AKIoE+Lk2D67eoaMGtzRA
6ZOHthW2S5k2+uzwLafpNk6RfY1vKRN5VzLKigtlnagmEFW5QtbDBYu5XkfMch/qhZ2twsH2QKdW
D0/bFrcix3SYYn0ZSLps1dR2SQxr4c6NJ6SuuvxrvhIx3RebR26vS0O9qdLKFS9AZZGnWYywe10J
IVUBNubwGLFc0Qtcedh2L2Ib4SkkXGHI56FNWE2LkrzQLXSFzpXCmS8c9fd4DFBopUyWyI9ZyqP8
1DVLOnxHeisfsWh4MpnTMqTT8sB02NInaPpmfhlchtqyYgqn9M6nQczeRJ1l/o9ejJNGmZUKpuRh
xqLtzkJ2Lr6VPBrmz13A8zDGmchampYZTwr5EK4ri74nQ9Pkrmzagre1tcakdyFA89OXwVKXVgAl
hLAwaC2JCviBp3T80ay2ZW3JZpZ/Twmd5WdYEviuwpMkAh4USUzuLapflhz/eAqSH9OgjL/lsXTu
ifkwiirZYSX9GBJM85uWxf5hLcL2EsZzPrzLlc7oOcx72X2YWbf59xbVEXEAWQHMJvLT1b6a3i52
FeIvhue+7n6gM3H1BBJrU8/Ad6p7PYP/XQ0JEKJfcwou7h+RZc0DfAeCO7w9+h+oC+HlYNP21MJV
Kjhtvc/tHcAjxt/AcYp8GYs+KU5yRAHrYwZ4rHiI2qaPbu3Ua3cO5m7YbgqnQlpndGPh55A2rPnQ
zUUrK+nWAEaaQ1iA9VxwCvqj8Uuq3i6hX8NbIqkcP4H20kzvAAnPukvYsSk7rdtgsHfaNFfdBbL4
SL2dC0N/jDCSEFWD1J59122hwlbSTZs903RaVXsK8cRp7tkAV+xL02qJ2pQgM+1Tly9FcsullLRc
m0DR711XDLJqxcLWocxF1IQAViVku11Gvqyn1cZhcFoXEQNhO3orv5K1QA9OadhG8MDc0Is+aBdV
DluwiLO4+jiVcEH07GG2qGY8p1LZ3+PQWQpMXgswaAV+CH2LGLv9s8ESzqph7GJeUW7T6bObAfWE
Kxbn8MkrCfO+v7Urip+fHKCGqim7Gcx57Pde2mkqhxWxnS3xTGKWH1Ybkv4GbovCgcBgcVR8GNHK
9UPKVatzWlA8j5+FjXlaoqRXpPUIris7G9MSMHfbaM39vd2WFonpDTiy4iZsHC4WKH/sutsFtLyg
9Krvg480ZSo+dQnVwWkJTVScMuf98JsKPRluzOptUWs+Bc1ptnHj3hDgCt+H0TL0H/E4EDtW9uO4
FhegBtr1rmC49j44pK7yS8J6nHdr06QzVPBXkC5vw4FVk1fRWiVSAaENzMfS9BYll36JPqwh46ix
Ecm6vu83qCZuJugMhocJ9oj9XBqXgLoEM/pytqqIbiNSLOu7dJkD8S3ut3x8Q0eyYI6Jjo/dH2TM
PWYCh8/fcp7avDcX/GXbcE45S5ZPlJmuuVvafiC3qI2m41utYoDaztiORnoCX4s0f3r4a8MIf+mG
9GaZ+raF8hvlS5gjOcy37rphdfJGAokLRXUMhXV4XoCaRsXp6kT8Eb8z/81E3br9PoI0AKuBIu6m
pJrh2dlWAfanptoauX0cYrqSm7yQqNRLhYDCmRuVB5WTegUaUE12Q12QyaIKr1B59x7dTdN3m3Vt
fxOIOMFzY9+wQD9x7q/I4C3sPKIi4bcfODUWwWCsG4bR4/V5j4QV6ebMv/XQ4vIFO7F3zW0+4NPD
nZiCUvfGYkOe3wGZsqjbcO2K9WZbaZFeT+6tg5FEi2FclnItsMpDmBy2XrfV3FvnHkmxjUUJ+l1O
L1nCsb+VjNhBvQvXKJ+/ebXIZLhylLf01iUk3B4SzP7uy7Bs4BbhjyRT847hxcN+yBkG8c7Hg9pO
guh0vcH5H8gWgxtzc7Y+yyyY72ydPD6mas3FWBbwT1nkVv7eYMzM3TxAS/xuMH3XV8nQTcuXTWZx
+pXHmct5uRm4m0uMFBnbPwSMdkOgtEVSfJsSWrDf53FmMS7lcNEkFR/iIbvh2bo4xG8diORTOQfa
4SgcNxwfiPbgM0yD1GSnBc4ek4OwMwu+A0XgkirEoT7cej2zp0xjfp9ZaEda9ZvHsxrPRPI5jSGm
qYjLm6FCAiPJQLacMl3HY5ZSU5It5POD7OYOdeoRPF9x+QCb+y3h0gZjSVE/+m2Y5nW7pFGfmHeR
CBVMm/E4XzwlubDdxYzAK72f4458yReggU5L0iB/lPfBSh+ckA0uHWqw8Ts8WhLxYWTZ4u+jQcwT
NswEawNFA1A35jWD86562/CxkFuVJ0n73kEuFVQb7bn5sHg7o4oexdKxreB92bAKfPFevmMLEpNl
x9txPhOHYuzxggLb6Jw3RIiTCpsYX6LvxuhtouUV/0uXa/CTQ4/btVWRmzQ+cT2HkS6Z39znIR9h
tVV6jpK/J4nSXPJbu9DpjRIaEVfVtUNQRQOsBF2F3d2UmaVk/RxruFnctNRKnPfZFiJMJ6j6lmvp
SBKstz26ED7qSaxZFad0PjHXaVGzDUv9axoqay5xxsYIOBsFn7wo6Ul+IiM05eVCIn8pcBjZtVRp
MywPGjq4QlSc8mx8w5bGvcvdlZrrlSf3S56z8MoQ9xuOUYQcJ+UTbPt2NEF7y6hI1yc9NpH5IJSO
KrxlzPHvbmysqRrbJTcI10A/ZagxmvCYWqpt6G66VcIvJUExPg5bUnm/FrKcQNCip1WF8U2LeOCz
5Rm5b+G/BVp9McxL1UUxbWH0i5vaNP0faV+yHTeSZfkreWKPLANsrlORCwDudHdOTlHzBoeiKMww
AAaDAfj6vq7OqkoxIqXO7DiKhUTSQUxm7913B1aJk/L5+pVB1FXdRnh12qutspu+HYJoPBMPX2C0
QHS6yYWKNtROIRvPc9CD6z0tMhHwHrjF3AUKf4TQUljYQ8N7u44qemd8kO/qqBJ13LbLdD3Xjb7P
PWIX0hqPccKR7J5ERVYeGGP6xol8PeXh0nxe87l61LQZk5KIh4aP7Tte6U7HOektuEquqeshXkip
vY1zVLvrfkXk4HoQc5S/F+HSn6ZqVTrF4ywSpMhvy74bK35awUVl73yg5GPeeAovf/TUMjhkrZx9
E2d4chW8FdaCfC2nbJ3ecS6Qgj6X7aLA/w1nv6blxUTi2KzLBq8dNYZrjzjmYbAR+piSmirNxRwG
pzlkkDJDFO/JaSzCTN/ZYLHTfoY5BHm/iSYSiV7ZPF071vP8MyrXdtjxKQqiQ1/2JbuplrlBaG/e
zQ3a8X5U76lrenI/UEf7Hdw31g4+FlYURxPMuvmEDHeNnDO+lrxMia2KKXa8RCmqJyfLZGxQo/g4
owGlTbzy1ZXPi+J0uJkXM29fkGTmUQ4Vk+J4uhu8W7yPK8ipqh2sl7LoalRNWT0sIQCjnekYbfeT
xLqToqPJ5XG4sIp3g2wjeg/JUcWvQbqmYRrqhetjCFHZ8q0Eg7+9d3ZSPUlWnc/FyQ6WEhHDJ0Zh
jLlVUbM+oDWWEbpg8G+3awA7FutC0Ukf3vYtXsnHGs2q/1TzWh8ZQtrRILdefgotrYPPLQahaJMX
w5GciclFkeDpQLEUZ27G6m5Ht6Rzm4/qg4ARxPReeaztH60ddFSlXA4B9qus48H8KPxWAZQJokjS
eJqysU10Rpvozm5qWb8xeEQ0X8cSWr+dqhA/+WZtikXDpYKb8YxgcF4vu26GJfCVLoPInAXeMqyI
hI6DwvJULBIIc9EBAzpUlBT+QOuiJm3KthElQNwIIXJkBxj0H6j4qiFZ5/5SiyD7Z/IP1TSOub/S
dV6P7xsbmHlvqmDSR2u147hjm/ZjOkTNMn+uNYdmXxS1tp8nXw9AsnLSBomuXXhdDnkmkgED6+lm
rSqW45bIEhpPi9FMMvbzgKJ0EHAJeu82phXsHYbsxuQR0KlsUW8GGq1Aeya+bf392jRNPCLjNYZk
LncUoXSqMvvVK74mOWJx3XGjFg1aoR2QpsmboI8nN3n7IEMvi28z8nDUbqsJKVLhL/tqnFsEkxw2
0fIvK9IVyyqmJtDZCRneTLDENlsVoB5dSXC1bHiCr7Djh/I0YbGvnvRWFin2eJbdm8iOuzIYNgfa
TJAFR9S3dEoIwGcbB2oasgSeXPQdnSeQFmdf5P1RF5cdA1drCmEJbEyZYEfq2/cccx+yr4qim9I+
4KXfzQvUL2j6AgCQmyzC8k5VnqBhLtf6DuIBd2yyUnR4IzN3MgRAx62O8ik6umxqPisUK/6uq709
TYPsmiJV67oknGPhABSTZ5/hlVKVad5i7Syrsb6dJoICboN5jT82UhVJv60Is4FkiBxKOdLmdpio
bW7HzNlr1/emeorGRdU7o+rxLZpOumsDCqERfh+hjusmkWLXLMy/53CweRkjQRBmD8+WEg8x6oy4
8bLdU6SHu2RAeW8SBe7KjDxFtWAkgHXTJsMwLknj0DGisOn1kkAmteZxWODhHdY6apIe7CooD2BK
E90a3U2AV6Zg0+1J+pkXHxc/D9vNxpa1egdvGBPdtKJ0pU0mOvfltVHgXsF3b1lSIioAoNnM7iPk
XqazkUsF14sMkcsd9nn5EBYUzWtm0RrFAnmJp63KggWc1KHZ0hpzap7H2QTl2XPWIc/lGNUoneMM
ziLqxUwAIbBnoeZHnuNCQCraJixvt4HSZnrERCsabzzU/M396JEzesccTJYSpcbe37cYOH5hWxfA
vSjnU/GhMDkEafXU9w24di1720Z6KmOk7haxr5FDgo4ZeYtY++b+Q1GiRwQiZ/e1dWsYY41YsjLe
gNzxtJaiKJrr1Uu0mTE0XOFnFNgdTQwa0fl+7fPNP5B+CORHnw2du3dzqcuTKnTelrvWZXV5nPNi
CQustxH/VntUk5/rNfcosDfdw4m6NsP2DjhrC07PjIa8XeIFe/l4WCrr8WZHw/uIFnSPOUp4DYsB
bCSKw0Y87rxw8h3eB9/sdDEVcNdRYbfceOW6+pNv0cDG4wiM7TYMItG99JXWdVqbbIzeBtHWzncr
QVdylxmkqD0oAFDR97bb3fWW0u4b76yWhyXMG5IwBjPqG2xkOTbrfOGRTzMhF9UnyKECtTbZQtDB
Hmc4B5GTgAsSucaDJeuTE5T1iMUjS3ere8BRseiph5d4X4wvhNOyuIu2rAPDLiN1d4CpexCdoSmU
wiRISNo8ZiPd2u89hXvcHsSbvk0AHnP3pfOtDRAeuE3qGDToGj+Sph1QugvUd2k46r6CUBN1Znvn
AJPUCbQHk3UxDHPC6JqIiKOG5lPQHUpwEOYvPlq1xVmJbLryeal8OvK+r3cNpWpII6S1THU8jO1a
7FH0Nvo6YzAPAzGxuURnIUnMpFVR6uWUTUSqBCqfXPMUPgLEwnM8azHrxZjQ5CcxL3TD0jz17IB1
0mCSPWALiwE3hXUMMeVWpUPbuWbPFhcOL7LkdROgRArZRJEFC6eZb33dNtA61ZgeTTaZW2yHLAma
UV+JqI/W5ViHiqr38FNup5vLM7f0OPGSVSypwoWaey7LZvkQ4Gx0EBfhRI3bX5yeUXfPapvZnbs0
CtdZYOoFewy4pDBfWrM8v1/b0KImGx0VZEZPhtZcJoCUOYpyYlvdPZcrlmxQjVbZkpdxmoNh7+D9
jLoQrzlgcyS5mPFktXHqnhfVnGNHVNX2tS4Aun6uKm/qPctZF3hc3Z52yCkWY/nAUNVga4i0ZHzf
Y2kfXoqeca/iKdRwMvaSOfU2BAxRIhoFMOeEMQlz9fs+cCY4mxy49sN8qcchW19VEyVyHuD5C0lZ
PzbHogW8j4eE9XQ/StR3YoeMQTdcQx2Xc59sgMoNCvpylKVMCReTuvY9APMbFBFK3NSOMfvYNVU9
nmROvTkGDjninzF1yUiCcZaA4MW0gYsbGfngxhA42DwEzrryY7Ahsy/RKAC63epaNd6VdoIIpOVE
zm+3BgyrRBELLLukTQeDlDEPpmclbJ+9pd4WSdTB+7+at1OwIdp6RL9kiubo+5yuMcqMCmCFXCZ3
WDFYoocRYKK/amqxkfcATzg/lTUGHklPWgzHd9DaklFd9vANLfwFOAj2wxhFLqGirYIY79yt6O3K
MFLh8EjYkxC042FfBiFgbdEByV7jBvFjKl6HpefpWEjODtPi9Hbo2RKQDnZnkXca0EWOHDHjdFjd
8HC09j23cBx/kTlz7Q0BBCj3DS+cfvQeCHTa5KrKodwDtfJcdl0jrrO86epHr3BhrtdI1fZEHOJm
bmf8rhHSvteNnysn2/y0VJgjvkM9W2ZzQpxYyyGtjGqBzjH4l5UkcXiZ+yCBAYRY+xTjDqn0vgax
9WLvKz/Bf4/YMNEa9o3trgXibd1Rtn7EhZ1k1Y/nZcRFw2gITwICvyOp10eKyw7hkeZFvb0DSJwt
+xlv8l5vm7xBryCC6yjINCZbgsDZLbpMK1R0RSoh+qu6kgO/2RoDVXIYrWb65Eun4VxQO/hH7CeE
OK9FHHrBJUY5EQhJZLBqTgT6N/u5nZmKzgYmHDbaX2xQQ7RuC0fwuRo3PVeJbr2v07UdL2lrkxV3
fMxYd2RQufrD0PWOpvm89t1NZOGyAiSIYKxk1lG6fQmsMowDG4bBHqOYqUwblWtU1/1gexkL2pb0
aZFIWL/Otrxa3sCugE2AGIts3L7SjtP8S18b0hwJhTzvSABuDbdQ1I/T2wZ2zcU703G23IQssOu3
deBVf7OueWCBYyyRSlDBABwHjOYAIZfWggg3TOzWkdb6ZFoRqnkc8StUqduiqE7AGxcYDTJ2YfvN
aq9BtLxrZqTmviO+zu3tOG1hd5KIhENdgDPMoAPQ04rUdCtZ9QVoRkDTiqugt7AaRSGW2A5Pe7sD
9l4DHMBCeulm/KUe0cE402QNgnDEy6KGEVKCnl+uoO7RlecxGbm+t3JuAkjxS1l+dZf98at0sBaA
zprnx8FolCIE613zSMcxmvDu5bwdprhXFopjdNIIUZIFKUlKIx6AekLzIbuLCjn5PZZR+ATOTVfO
L1O19MuN2WTLP6AYEGyJq6Fyp3WV2/JBybaf77Fr5/RgUa7ELRxPhhhBOfkFE+yXGXsu5jRnFMda
nmwBFv4d8OAWYnBEA2zo4IcazTlHqCPj0xPEloOKIbqJ/G4RfQ1wYhyKN5gGh3k6zwgsflOB9Yd9
EfkT8DXUs8r0e9kTDeJrRwDbz1ddNg5mikto4VhsFMalNMGIb3Qv6JdzYFToS8n0hKZsK4NYTBgY
VzHHKjsBKmkMlBAxDNx7n+8XSBoRnNMtTBSfoD5e3Rg7j4CX4apFy1FWiR/gre1P6IcXHqYjLTCx
/gWd7MLU+ZMZ+mu/kRzA41IGo9wbBDs2aQlK9S14VEOC7RmgOhBmdfw5b+Wf8EpeB3eNg10to1Ts
oY0e5OO0msylfY6yBgJXVP4JgRK+QRGyrN0vhJz/jFjyiopTgSqDxSPie6EQTzDBgWM3AEH5xQn9
s09/RcTpEW5mZaE55qHtl3oM33vVZ/8eP4m8YsqhKhvaPs/4fkUCQlyM67EEr+Lf/PBXvIkpDKfO
OMH3QFZ2GA+UcRain/75bf7TqwLSyCumXLbM5cR1KfY5CSyW8DlDn4fF/t/79FdykajuKWbeuC7o
DGBTOmkE7m3m8ecf/qdPKH71y7//gz2OGMPW90uFx6WQOvpqu7L1CRFrhIgVFbV93DsQUw+g2PP+
30kqwyFfEegKlXsJ+wq+RzIk/8CG0d5VIdCA7yf0H8/Lf+Yv5vx/32P7t//C359Nv45lXkyv/vq3
t6bFn/+6/Mz/fM+PP/G3qxdz99S+2Nff9MPP4HP/ftz0aXr64S87FDrT+uBexvXNi3XN9P3z8Rte
vvP/9Yt/efn+KW/X/uX3356B0k2XT4PxVvfb3790/Pr7b9+NMv/jHz//71+8nMDvv52e+qc/fv/L
k53wo5z+VStGLzEu/uX7v0TRXzWG5ISFJORoqX77S4dMxeL33xj/K0zUSCiVQpIRGiK8h9a4y5ci
8ld2Qfg0gXcsVl7BfvvvX+eHG/K/N+gvnWvPpuwm+/tv9Duj+X8XYInP1wpPlaYhzIeIeM3S7KC8
c+tcd2dN0PipwGC0XmNrga3hsjdLuCUojQETTf4dvGzvEJKZrVfjJ1aatOECDg3mxpEn0QwxeD0X
50M4S2Dqa8Wpbsv9fmu2uwV2uhYIQ1Y+6Cg7+FX6NCI1WoslaNPetgt4AjwD0xpUo6z1iEbg1RMG
AQEyEoJy53MQghgjAL7alidwKMDoWxc0aZIsL5uP21oge6eKviKerAUTaBSxyu9tPl2XlXmetpHs
2xVDqo1KaOv7xwhlYOIKNifTqClUTtEHZdZnFrXsoGtZ3AVN0eysmZsP8Bhsb6kN3aFCUmh9rs5C
6cOk85utvcnZmGKGctQbJgn5mwCl6ZX02Pu7MWxSUi/BbsvzjxgZbfHUA4Nsn7UpMAg60QagIAaQ
OtEUqN2Agg0NIXt2ddeDMM+BylqPwS9duwQD2TjLoAI4+i4I0kACJfAlSGVepGZAPR49g/hUoayF
SSqwmoVWMUyYMR20Jjx0GC46LFj0Wx+M4z1GpeB4BJR9DMbgqYUVKaZ/NdsxS8IElWYFJ972K4TM
WWzzLAKoT028si2/isgSJiybxwShG8E+28zz7BaVbrnR2N0qe7Lr0KSLGIZ4RN+Z9pdIeNKR8rb1
1u887PRSsEeiJJvt8BaoWXXvlJUITWGAwYK5uIE0TKXhVH/MB29TGTRfoOlv4xpzxv00Z+jj5srt
t2xuPgqmQ7z5YXtnLB5b1w+fm3kFNLl2VRqCd3xD/SLRhZgvIejfiVvlp66BjBpRLYBOAK7vKgrq
npxcsY8a/oibVyYYweaniaH2l4NYDlLLB9jZoJ7sm2w3MEOSma/mMatlfrXU+h2nBL14O8GbsAKt
I0cRnyoPzHSDb8mZTJna22Jl1x3z+SfqudxNmImnQ4edMEGVu6WkdeUT5kyYts6Xh9zV7FoOnUCf
06iYdqTaIXQPVjQW/EEoNBpcAysSlJE0tgOcI1GwsZusamEisIxLDD1dH5c9SlULRmFsAoeBQS7n
XVkNHQfgNczfYDc237aCemCdm4x2tc/MLrTEx0ruy3CPObaf47DeshSYZ3Ef4EbuynoEBhwEICaV
AHfrDXOlSAdybwOJ9zVk4JNJAcocIkDBEJ7pock2lUwMDI1wRFxIU4TI9wg3nTiCoC+EJ4/XoV3G
nagA2MVARaIUa6NPjBkBBdSMxJ3Ymt1cLFNSwR87VWXjjkUU2QQVNGBAl+W7KTf0uOixS4K5D5OV
tlmCmDIW1zM6YZnP7zrETyXlTN/Lhr+sXUOvWkKfmMJCNi7iQz1F4dViQpmg0/gmWW7TafYwB8eQ
OcZ4/R787yBhiPTeaZDG7oqLopN1uU/z3DfJsOlqF4Y6jMtSXEYRgYKvtxluG9PATEVXa8odkOAy
XNpdNGcYN+vIxUXWlKfOdHhVpG/jMc83MO+gnXMDXuEOE5F4zYFUi7Z88hcEvwYCccpxxnEdjOte
kbE7RFkzH1u3fVIYsIOOpcFWmjcYnyxjjZsK8pKCs/xu7K08zBH8MYcKQ6yflyyXuuf17qFDISKB
DQwRgq+qrqDr6wGT6O4sNb1utUs5XgbSq1SDCZGJfEpMmP2i7v3u/vnDQTnXEPlEWrCQRvT1QWvf
12RYlvDMDDrEoUowscAq8XXyuDJgv7T2kdCdkg8UrxQtfpXFeKEf/3h4wRkgGQ58gxPxulxzEZvG
TVh3nlecbGBzdWcI4rqpDOW/VJ5hcxaERwgfFTISIDq+5vSXmwQGbJfiYaw+u/Db+ivfij/cPny+
EoCLBUUVol5btWBYo/F8S3oe6+pzUFYfGUi3zUoSKObx0uh0mejVz5+YH+vz76ckQxJFCnZ1EkXM
qycGu5PaGOw3z1n2uHxoul/U0H/y8UqLMGRgzOLqvfZuycIuMwOUIeeZZLDLeCbFL4Qyf7j7gvzj
Ab7HIfxDsb622kRDhANYeguKRcUeqvbp55foxz7g+yXSEUQtSGRmESr8V82GjyIRTPBvOTukzxTz
Ndt8vLAHwr71xfPPD/Unl0szPAFMSAn7ktdGQLhcDTFlqM8DPflur/81s63LqYTQGl/K3ggng6f4
x9YmyjASsAhhOgcg8WwpCpuf//5/vBuAxjVKZU14iFfkVesE/NIDeq3NQzvtdbEH4740v1hufkQo
vp/CD4d4dTf6UERhsOEQ4A5U5mh6aPYS8Ib+5RPRXCOPAMmaipPXuTQVXlGw2ObqQWlQMgILcv76
afTqy88P8/rRwrqFYXMocCtCrjB4/vF+5BR1m4cy4lz0t01zP7u9XOI1S2zwC0+I1zcGB8IKqWUY
SeDA4rWgbwUfKlxVXp5l0yZR8xSUjzX7xZ15pVKRCgfRIoL6ShKFN+W1UGtmI7xTFQhgMBiMiXPx
Ss6Vfiibm47Mp1a6RPEqqbL3P7+Ir18aJsWlK8PaiVeGRa/vVdGhW68Fq85D4rKXLvjVpvpd/fyP
OwwOAOICkTg5uKtFr+2vSySVrFtRVeclh/JhmmdzC1uzEAWL7JOIZG7XXpB0OLGQHYhkE2QPhH6O
HHOYXpuPEThSMdj/JomGij+0XTsfVyJeFpg6nEujWzDiJnkFv3S5CxHiAl8N1Cm22KAAxHaex6pE
IQ6iWB33taI7q3l2r+ZwiqHz3/aizfjBRNz/YrP74yNzOWsW0Qi0aOyu9Mdns4YSRvWgepwNOejh
pM1dWJ9/fud+dYhXj3/DSxZUIJ+fOdrUDKM9VMyAyH9+kD95PHAeeGFVFMpIv3YQaoweqRd5de5u
ONqzX0FQr9cjPBwcOyfeXX0BD+irDbQHtKh5iDtpqtuCfgvctwvrDbnt//JpoF5RjESMCQGA+NW1
sm21FNoP7gytTazeYub3/3mAV3sDpi9BE14OsJB4XOP+V0nioeZ/XO6w5aCEwn8wyFSvJdGVoBXJ
g0HeyxrzuaaDTz3Yk+VhiiAwMAtsLhs0KB+jCkNC8FfYlQe2T+Ko0BneES/jLgSZEBhBPg/zbqkA
Km7wId73ZfHMLRVnpNm7UwF2dbYXPvpESAVGzoLpcgqTN3YczYw5BBpv4CQ+uiNltSTWweNoVH5I
c8vVNQjmErw4Z0105KTxOwQ++LvZTO3bQpf91eqXJk9AHvm2DAuYkB2sxk6S9hC48Rl4RaWW/QjG
dAIScJ3mwfgOkpq5iG1rkTE5oysBrc9s/lRvrNmDmdajDykm6LT6T/2i+dUMIRdmmxqfEC36riRF
C3u9sUwMtMZrTLCSQwMwZR8oaO1gI18iCSUrbm0zACWis7lXMF95I2tiYARk1WcEp0BqBFEalMpq
G96xYRluC9aKkxT5uHMW7ld1B+vHMirYlxIL4EkhwQH0Krhn8kbJr0A6fbJA/JnmvSe7BfhPsqow
31GhyFEptFYBZsj7Ua3PbYn5hu3mTxLU9pTVbtrpC5WxWYvhaiwxZY3y4g2J+o95ASI6tYvYV/CQ
TTxYAde5zSHKGOYaxEuKcY4ZGlypjPW3xAbdbhLzkCwKjuhoNCH0aAt9axq23Q3l3O0nPlSxgzYu
zcd1OAx5j1C8Uk5othlGVfnoDmau4f0MTgeIdVPuwNiGyEKDAnE7sLo5Dk0EUEQ16iFEPomA9COq
Dls3vQ8nMibIrqz3lkJ6EAVkiPNBTUcksOjrsHHsJhw9uRmF53Hd8O2EelFf8awo92JuekBrRAFo
0EG1D2yv2Evl+C365BWEZQIGPKnNG8EIwyPj2ItE9812xWWKZNvtI8Jxs+OiRn9aOWWQpFlQ82e9
vTFUD9fQs/lvuVNf5hYh4DA3EnursalAarmAcNYH99O0bg+153WiclEc4ANZ75RZ6L0SS4h7Kuk9
sCJxrKSl+8IIG2OSi243H2jacfwY+Mjv9QJKPVRdM3gRS7GnoWy/aUWjuOe+SlpEoewgtRTXaATV
cQvH5lSDt4TssbU/dkj3g1geXl9iAh3CVmw+XlQZbxCL0ZZJwSx9GEHHwaBbYfgfcKhmsjkDkSzv
d80GX0YtFTRRtQUpcOUuuRhojdCb7joK3c3EentwBET8MA8gFwuq9gqwZf6CoeUINiAtoGxs11jW
DoaG5fCk1kntOk4ejNi6lGMifCxyZ+4CKACONSvmncpXDm2U0kf00+vNuIXo1/uQHoHK5/hmQdLQ
TFu6jaKMxep8FbMNarqOStBA4RV0rQc5xmvoqn2Yw1PFjCDpmh5gTG/apBJtCLBrLU+DZSJ12XqC
LqurnlrxDvDPHfqNPMmy0twIVG03Ne2BuyECY5/jDsYKdu5V91Z5nkJwtcuX6oJU+HI30/orarDH
iYopwIpp2OcoX8ZU2vkd9G1gQHRZeAQ5D7JY2ELfg/yYHUpQSeIQU7kTh0BhJ3xVHEeA0IfWIBMT
pODp1q39dpnimtQ3MOgB5xXxvsHUzA9j757BsSlTn03qDDgLiBsbWdpTRLOUVtDbNViqI50MiRl1
1cE1gd75BsJNkskiUd04p43gugA5eoHfRLvyN4upA8yo3e2aE3EcJ6xk4RSQJzDH7TXItXBfxDKL
OE2IJVBCQ2hVrHhPZw2msxjaXdO0/T5qc7MngAtjhDKac+iBMWLG3hw60YlbCP+2fTEMX7eq1ze6
CiCVKwmwkhI5SiY0+uRM9hFMLFDsySePJHkI/noVQ1tc7vkc5pjTds/RTFyyRWxL/KSwWNZN/WVZ
W3tYoGR/CAc/v2wYuRcJdeySzenmt3M/VNdYFofjZLP6TvZhf58bNGK+rsqrVZdvQif7Xb81S4IK
7JH7cD4glACTWZC1j0C+SGIvOLQrKn2FsIxlF3Sm3Du6VpCvYsbsA1xXkDP0p3Ltxp2p8vYIlVR/
YGLJP4XLJHfC1Ki3IledvcA0vuyzIaGwcYw3njvoteY2WXpWQlkVFUGCPOAh7oJevvW9yJPGZPZg
o8s2mGG9SzhoIkkD6tbHcK05Oj4VeCz32B/idVqeyQDcWgXEHJFGUD9qA6FGzJu1BLaZkdM2LORu
as4GoFoFaFr6Z9tKAukk0KuxGtgVEOw3A+S0exCJ530ILiQmif6lMyCre6ijTmPVGqhNQnILZpzD
ejZAxoIknGSqihfIYvCIi4uSKuvIISg6yEaCFpwaHpTnRdIvcCPNv0azD1JqM3uvZGW+QN/Aq7gQ
QZkG0dLfyYpGWL55c9XS2R5BnwiTIPTV9aIILp1DHeFM9ewQn0x3ow0pT6GErB8KBTt9cB+r/Aqz
+jKKsZMPKYEh5FUbVVDK6JnNcQep5N6gxrgzKBV2sqNNAg78EA96lFcwYq32pC2egUquMVuG6FQF
kG2MJrw1Jv9CcBJQwlhA8yug+e4SO9i6GB5UFykkNY8gNxfQYzXYwztYOSY8E9NDJ10BrTond2E5
NdcKU3fIUPmqMEhtdUwgugG7tJ3YKSig27OLBCktg1Mrnnn7sDQgJ+QZMiygxkEUI5hMEA1CSmAd
sQlFhPlOmrn86NHKHNsLLm3GAh/No89knXIQGg30spif7ED5D0FRXCGimAufDjP0jLOtvlUsG58K
Hr74y/+ejykenOlUWMS5JCOItrc890+VQOMAEzjQ1FTUHJZxaF4AckHEAzlNDA+BZ8i8noynwdOM
VnzvGFzogppEby8ZGTBjR+pBDDhhvKtquKl32ezTRtP8MDMET8hJ+aQExzvxZW+TUq1BYqHy3UEZ
2aRq7FBu2Hk9u4Y85RB0+bjIxy8h3V4Y74JjD4HVFDMQTsBpkOX1ghH7TkDKl3gxf6GNxDkTj8Vj
gl45AWsGW2Yw+ztYTvM4Ql7NrkMjWKVBb9QVtLH3EAjcUQzFJsJ2I3s/5h/BYtqV0NXHgZd57Ge2
3EOcItLM9d+CdnsZg2ACTm3B4gmpSCLM9q7nOej2rRZgvjgRxavxLrUgS8FBVGJSL8Y5YXBF3dnG
I2wLUY3xDPg/9aNs4TqB6AaD5ecOA8IO1F8grow3ZD8OkOtBh+8uQxKC8gr8uCv4E/mrGQ4ZKZqC
PG2rbN07sNqPlPIwAUHrcxfWzQHOfXXiwJA80Zo6eJG3+jRMgmD3zHHpIqBItFzVvln4dsW2DBlE
iOfcl414ptWFa0RAXVCVE9cm8/wq5EPxDhZsc9xTFPE1fPyO/4e0M9uNG8m69RMRYJDB6TaTOWtK
TZZ9Q1iWzeA8j0//f6zug7bSBQnGaaAKjUZDTJLBiL3XXgOKEMYUTPZW9ux5V0pzbmovnddFPmvP
YTrJTcdc6jnCT5nPlQFtxXHLJCAm3OCIeBGKZjLZ/LRxPMKxh65eSfd+chlKGKY2gt2MCPxl+yPH
GgLB5Cyvo1R+twUlWJSJcbVIg1FlEmyyj9y0W1EuFf5cytJHewP7Lu+sfZjZ7SvZysENnLHqSk0l
6qesFPe1pLAV7P8cvOqAduXMqpO+3njuLfrw5C5tqGXtsXgaVW2x9uFGY1ReH/La/FK6LQ7OKhs3
dZC/wetqN7aHxhaFRbRzFwH5qm5U5xeZnG7TijQ4RzbpSi+jfsOYJUbFX4Hkr4Mxr7ZOhQB0xcCq
BqIqgpMy0KzznXXw0c0ei/q+Du7stB+u+9AKr9nopn1fpQiorBiztwo+OJVhsRVlRHxpCO2SXT9o
r5uhSlclgsVDgqyN7YdIDIfgmrC5bxrT+pHlSbzJSmzkpwSOqYxLk1Oz6neyDNOnpHSijVHVclmM
ZbeC4j0eaYz6tUbLdERub+2ahs+wgpR8FLr7hmTC3lQ502uEKmrXVEr5ejxCwjIGa5PDIV0FEkWX
lJHnT7OxD+YaS9WoQPbdFuU133nqZ3QKzC6raDtW02sCRLSK43LaIzj7yahpuG7iYHjMZgmwEVnq
Zhot5NF9nq2cmvrRlL22VVm+WNQa4dooG8NnRqfQHcTG/DDiL3AbBD1juixacjUR7uwZrSNrMEn1
2VUzCnWrDOJ9Oon+NcpNeK56EW6MRO/2VZpPd66ppucYD5ljNcMUk9ocrzzsZK5Rt8A4nCR04an3
XlK7ip8gAKK2cNpx8JWmkZtAs7WDM+BsIs+8t9RUhEyTx2FlG0kNUXR8lPzTJw896MqOIk0dLdfM
cCEjwZcOMHjpGd9t2SnznWU2g583yGbNPAIyG7SJvIuuWrUIx7alPj/QeNnM6aHmtYUiOCOgmNtP
AQPWORLDd0TL9kIabG7nHLadKaYYaSadsS7CH2HlPTCU1lY4hjSrgACqfWrG1nXvVPG9zao5QLcM
d7LhpKIkjW8ICxhvqtmS5A+Pi/hXrUovUlvVGdPOs+tyM5O6sEGqrdbYxlD6JR16Ciu1jzBaGz+y
KUExhzEhYgqCMcvsMPCx7mxtdv0hEtm2ZmOENSjPkQiHg3KxIEnToT7Z+phs+0ZA1lC9ceXAYkBI
FaqbIrfrc26k5lHkOTpOGzNTo7CFnzZpvq9L3lwVj6i/VUSwcG4TbTuDzaEKKbyvpYp+aoXerIrS
svaVos5YgAcCa/t1KuQXcknSfYXHwkpH4nUy0DHQZnrPNFbQEnpqpr5V3sZoeoxm5kr4QY/0bA5M
uTFm6vMlI+IQG1q5lkbXrFPX5JuPeC65jIRfOBIP51DovlI2jIr5EUIlFZjFYRDW83Adez2YZmN5
R/iY9pPE5WZnhYQjRXiarGVVDHs0RuU6RhK8G9HZrYJZKzdup1lPY5tBoYzmEKsZ8QZTIlmXniev
sjh9nQKrPvREaq3NORhvIcuNOz0ZfnZO591MpQZhmlkFO2Ex4lYFoVXVbOlKi/NTYTreHur5sMFk
Xa2byeGoC2I6JyXdY9858gWrB7xlI8P6angdAqgkyO55cCGPfEx+VKO2LIvsm+zNkZ3JvOELsa+w
WU3watLbjQFRHdWzWa66wjb9uqATVSVqf8JJ8aApUHp2Li1bBZeBDjTC8XTR/4d9lzLnVj0fCe3y
2GpMu50ZDQD6xJXdtz8D7HiQx3Y2/gysB+mG7qbpvO4UDF249wSKsy6042MRDsnWjYhkrPKVVojm
oFe5sefDWEeDPEBtsG7NJMkeNXcmZrQtnxOvDjYyR1JfBrMNbSiKt2S0cAciBc/H0WzjaI08lLF4
kSo0/SELhk3lNDrC8gRwIA+mDQ7X3UtS19pGj7OGybg57JgVGFtQcJB5pzDGHXgXpgBFrniWtMOH
QU/a9RRoRAyKBMlYS8eA/2uOEn8pRZVMVnE6ZL4TzCy8QbcWwQE7dGFw5R5vG8sItYNTdL/Mxmog
RHeJX6dOs2nErK8SF7lz0svkvogpkhz0ijsFf/ugDVOza4oh32ddEe7tCqp1L716k3l9e80tQBMd
ZXpNEpy4GoOx/R7H4iu8hnbtji3GETKffLRRCP0kYoxKOXKHDRW9eRBOe2Aq2vNIQTaYw+zKa1T5
WIRxcYslzK9C0B2JCrar3cPOagfYN56M8z2/01tnyKgw9Up4CkNR3xglGlbL8Zq7qG6S0yC7V4f/
sKsBkaRGlNzSqODT3rvhTTTNCdUOHgOHCgOsLbIUb5+UTXFCUILdSgvvSwU8bojS8dExMufFC3Xj
ezub04Zjs1vNzQSZsjIdjCz4HmNVOuzTCF+vgjAI1+VoAZuxH69k2T+5gpD5vIrx7qlb9OTNlB0c
ntItIw+WvxvXaAMqcS5bF17P3OgUj0G0G1DnbTShww4NOm/bt26zkjCo12CYRLDOXbe3w7TfVpH7
tZJGu8sBvu4IVBo3XlSZnNIsWaQK6ja2on5XBKPYIQwno57mbesgqt7A/EBoaWGdRU3zQnxRsTdg
CyEa5jKItNQ5lKI4mLBpruEDoaUyh+owj4YNsaVPt247QrJSMDSCMkoOAf4H6zh2E7+bDAnZJMLL
RzINKrIOxdgAdJC3mdiWE7hC7pb1Gwo79UAQQu7bLNQVg/DVHEQLSkw/OKy12tzOCgxj2Cmt9DnD
ojV5FQX2VOZqwJCBTOTUuEr6FCssR9DlwwOmVAvz/ITQxtiGnXhJVKWvwzhYpCttt4qGmWC4RMNM
RmHBgTVEvrKhplwZujEeHUUmY0Cvsymdorwy3LYhMVrmu2IxSbGkXVzPqT74rWMn6wpjozsFOWs/
hBzns5b/nMMkO7C/dlvEDi1Wj910jCUOUGGLAtEJ23THiwz2fbg0g1aDoRCWTS9m2rt+5iCPUqY9
HqFjFUe8a4zHioRg/nAIZctV+haB3CvouA7EMmurENb8CvOrOVxh+bFQlDmROi0Ru04mOGLguLSq
jbQE+a2fdVRG/jRV5mYa42ClMQI/hKYn7oepXjVCDiuC/gYsnKjQhFzcuVxvWtMntoB49Ocpbe+X
bDbGq9LUHjFY6zeNgwyqDMledgOYUKHuYA/iNiBPc/VDpoADDIWdzaBXYpXHc323gPhrDznLvMJM
5Oeg2gx8SWcQahZTvI66JNwnGBP4lay0LwHtwJVRAz5GhE741M/6YukhtzVgHAKEOz3H5Ehqry5G
zytNNt6mjnC/7EVp34BUKjAqXq40telaCcKJtJ6UN5TdzmHMnO4RoRNEykjvTmOky11jhkTbjHm/
TuoK32IdkeRotNPKdKPS90yjWsNhZ3XYXXQaCqJ2+gwrO/TT9UuUwJirU1E/dFWOwqprXNxn0qS7
LixD89HFmmtNK4xn5iw9Ogjqv1VeVCHzg9wCD0VZGmSQpbxilbRpeoeb0pe6X2D+YUbBpogYnI2h
vnI8kJHcHeq3BB/FW4wYqlujUMMJx4Bh587RczwHeETgqombeW5Dhw9GgiloURzfAaXd5AYVjuzC
4knK3ECAr7stK8ULV2OA+8Tggqu1VqHf5KP3fRKzvaviQYA8pVSDOE35FkK7kxjmGdcHp9rh8NJv
Bzr3Nbiqvmq0Kdmabp5cKWrH1Vh4IXWuhWZt6hUC2QgbwHGF3UV5W2Ns97VLCu2ms6iu2hFRiI6U
aMWXE9yZNIQI0lP51fQy6Gu1AyIGTIA9lyJX2UU6eGoje7iB4tVs66KZvzSs3dsWZbmiBXRd2JTl
l6rPoZSJunyUjOuk6H4EkCOYSHDamFaUfgfCRsEmhHZnU2itCGvq94GaNd9qIvHN9TL9F03gVysJ
hhsmbPo37N/i59guOpR7oKlHG8eilUF5fF+Btu1IIn+UIsKHkswKNhF3KxCX3bDyns2mQIIqhi57
1BGTr6TC/gMlyYxJIX6Bu7RiiuoXU1oi3scfjxKHxZLF2Ct2tWPd0ke+sSN2t4EZCaz/2numhGqf
chQA31I3kD8sV30BAIZrC7YBCOx9r0WxRHtfs+HK+NxF1qs+ROlJJ/8C2VDQ39Z6RMNZ4RKmGjDC
QMlgVVbDK3wye6OsTO1woOgh9KdCu5qYLPguxGC/YZXcxQP4QN9YPU0yzb2QEWVUXJtXmT7138XM
mZzI0Hp17EBntJD14y0mFdqmNJVxFCY2M3qqQeLVAKQbUM96neEHuxWTp/+as0GslWek90aSxg9R
paonG0XStZlk846KAklw47VfW6b9Br1t+k0T47zX4rY/KL0ys9Uw4roSxYHiZIq611ak8gCAPNyl
usuKdAfTO7IbpevEqdUXL0rKozl37WngbFxjg7TIf10NeRzjXjTwewN5EmaLsbeh/6pNf9JiZEpF
Pq2L0jBPmIo1u9KN23VJMhQlf+LsMhxT1l2IQMj3sIl66oQb03hUoK+1o/BGMAiMad1W7CDDu6uC
LFof5br7U5v6dmsXwXI+02YZy7/yqNDwwSi4X5OhWJmU3wKzFXtUa2/kEM5Hxn8vozc/Yxfx5mg6
OHSnXBPwhw64X2FPZjy6CC+LYtTbHauUTEcNDvUwtvgd6o0unytNyLe4MqbIR6zvXgWJMikdAKaK
yM448JPwqsHg+Tylc8bwqnKOLsYjw2oXVM4pco1ypxPCes3vmlfVGEMaN7IqWWuOq8g6htzdzMFA
K8SagbkRhyaGS8k47Vpe084Owv6ris34inxVooYaZjC5gHEaZXbqmwwBbwoRzviN2X2IYwhjRjR9
RcZQztO+FLaG/bndyLUFQrU2wqLeRsyIt73IGRQqffZl0CpwdqVOASzCo67CcK8CIBKUrRWNjIPV
2iCYq+QJq5KBxxkXw35fVhP9i8ySe/owKLqV7LejZw97S1BFy8DAsURKZ5u1Qbgtsn5m9s4W0KUz
mlN8C5EvFjP+ZGYA1dqg6g9luu5DF5unxMR4NAlsvx/MeTuaOEA4b0F2jrWvfVVOnOQKYM2sYrps
r/4Vad6MoUwoDSBsfPXW9VKvmXmIh0A6f0cUo7+BYustf2+qH3rMIzZdF47rhFiErUragc4hI71A
V/V1G6RMmKbB8DUXIp3TONbJwXRzLe2WcE4OKAba0RsttuHj4wJBdynSGi+r/QiN7s5kCLPWS8ZK
ejt9J2eE7jrDLZRhn4fcHikwHOe2m14HQbBGXS8WNX34wLknn4NF9gDAmnzhqYsfXpWBodUVlITE
jGjTML1jCordQdH8SG0nuTMZI22yEQOwxBPp/dR51kvSZuOz1lht5fcjpilemBp+g1JwhQayWVUt
GLGT2C9WU5A3lNM0e3i3YujSGyfMJYj9iDS8flyHaSMNEYYyrbM4bJYoh3UmNt+1qajUNi40B0kc
bgb+mIzfiHN14fDGBWF+jd1nlKqJuRopQm46s4ftTOFQGgJ4UNj11nCHdk+uY8sP6Pp9Fg7hESGA
RFXtGC9TKix9FStJseI5w21XIa5Gq6xOdmjq37RUUjFZTVBsrZzAVNac6Y+mgUiZ/uURa1UL067M
PU2dBaXAFcUXr2Ylx9Y0+ZMtYewHOtF3OuPqTg3xMdNLg8kiQgGE8MhqNdPZttIUG20o2h2/ZtxN
WkcIBQr3L3W+KD/1QB7jCUvSFP++xzBTVPsxBCQ7DEO65PYVK1vgRDvP1kmplyB+XX9SZZNvY9Fm
aAEihYadhHYWLEWTw2i6WEVdbbW+U07pozalMXJZw31VgYwpAcb+V1lGxZb+fdhlo0gesCnw9kKv
otcxwWYUM9J+Nwco+LF7ajdzUOIQxyj0nikiM1PcCdCxe4UwEij1+m1nAM8Peo92wJyj6cxpyCwW
ZaqBrjvCmxZQgIVZI9VBVU6VOLk7yyqrrdeZmI0BeZBAo5nTCSxw9nvlMJXr5LS1zPTGjPP+Foc9
C1mO+YYpnU6lCDg9mHl7MucM/zqgW+ZMxcKu0awfepeBZZaODhqIFw/y6I2jhrlGJqT/VNT92Gdq
4do0MC13cJaZ9Xyl+mHdR5a96lFR062OYHGtBuZThEH8oFg490k6xG8Acl23tco5umNqiKiAz2XX
d7jq6VWKPS9LXK09VOerwqzVTcrUDox91g9pCgYuitTDGyRpznnVG5g9dMZdpJtMIEv7tqfqOVs0
bhUUm5RIro5PFR12vhTB+sbQzepQJGm9EfUe+55TGKGISoaJD0Vl5eTbpo6fftpm2qp0RIXIhoHE
VZRjNJFVKsOCNSjeJH5OjEs082QXhv1V9SRZTGHaUHosxRuFyhaUn4mcE+obJsDesRWt9HtmScrG
F4O6dqrWZc12UuLhVsUhKVmwHaOQT10WpnHL4MH4mtF24WAwU7xDU8+JEmW3ob+JMO+x3WF6Lsu2
2RtYj+ERiLXALlOLR0sttJsk6mBaOareaC3Og4ONKqgoLJ5FYE7tzqrb9BeeZcFL0BjzOY4j+5kQ
R8CqOKQK00rGCqlzj9Jb4nQTs11+zOL7F3IpmgWhW3yxkqnEJR2xwi9Kb62wusP769ph7NuN0cbq
spNVTbfSzJ9aXJB0aAZF2W8+vvafDMKFMC2QgqDM9GDfvWdC9l6lzxGb2x3mJ/XOG/Z/++fxFxNI
C2HMMoaTFyJfFQmG9VYf3OK7A5d0sv8qw3Oh5Xrw7XTX5QZgsP5BgBxzfehSI7jVx/Q6weK21T6z
1jcMHsHvFNmFeotwQcCX5l+8n/ePKOmmyQrturoxRCjAlTR7QRHb4ZTWLSohO2vQKMl5E0qClwzG
+jeBrid+mdMva3GT/uwwcqFl7ZV+7EMMysCB80OKmS4ANZ18CxoJnNrBpKMsYASAA0jyWdTBf37m
+9tYKMxAA6hZdMe0lpXwm5pAx8gXkx2tvQntpkYf5QBhJoIKB1bDPLzqAiwklRL1fwz9wYjV8pvh
e60oAwDCZupqidfDVzAD+HRg5MuJNjwHaFHWXYlUqjMWQDfN2NuANLZVgI2QY4LMwAOb+0NfFMZW
RMZ8NdGBrS3c/jaMIzt/zgQjHq85pPStPinBeKvL8bk3uhyvK1Ei/hIahIfa2Re4KQM1AExoIZh7
XudPwehYVE0oNvFCNAjnEFB+KM3YktAW7oJ8hqZW5sEm7VR7woum2EZOlty0LNmHqevqG2dg3eRz
9ZiMQXsbCb055dglTO5BlAFsojEkIhIazb4sR3yJh/IH57u36oyqeXYGDbpXOLZ+DVvCj/XEPRhu
faRspZJWUTEcNZn+ZPW4Z9W7jMztfr523Kw6OMIbXiIGA6DCve1sp0mUrA96NFyTC/JdsDrbogv6
NaWEOqDg0HzML9Mtts6tX1lN81Asutmx7eObFHLFuSzDxNqOWTIfpprOj0gtc2OOdnb0vClES1CL
CEfm2drIThvX1GQ/DLuyD/PCK5pQAh+zQNjtaiRgkgnJaK4S/j/XCpEORdnif5xEo8WzTdODpk3x
fVOUnT84ot+YRQk5MGuCny4J3puhvhWV3LgRmqhQnaYIv9M4ypBs6kNxN4H5/cQHC4QYfzF+WGID
ywYzHM+mwekedsx0FRpGtU3zNF+VGgmgnubJNUcooIhL2Xzy7O4tAu88e7FTHhoHczRTaPGNmIsU
mz3D8bPWy3a00dQHU9IgYQx0bT0YTXqOm2La6E3FBBpPC+govRXILW605LsIK+tO+JrOvmgDdIGV
PdrpqnMnkH17/tFr/G856y/BHy5hROEYpdx25DhxYOJcCVqvuheGhpxnzpzsSBstTlbefmOKET2F
RQ/yksArQjMR3lStPvpxXEfXlWOBx2u97s9DizpGFSXmdDgjkh+qF+dS+zo1X9p1ZBjzDgYnKsJa
qSfXLO9w17+KaEj6LMiuo7mDjadSH/Jc8ZyrxvxWx2HyEFZNtcPBXx1K5P/HTnTqxhtK94rTHLiN
XzAzokitkbLdsU/RRDiSZAT9pYAG+ITH2pTNzb4WQ80YLs7FJkIrwNTGGc+4IslVmAdf62n8gRtd
+arVbrDG1IWpHuChe6PB44C5aeG5MofCrxjXrpEDpAfQ2+GoO2pigtTRjDd5N+/ghru7uuqwtDEa
PzY2ae3bcW98cXvonJnkpF5ROKA3qL2I8bKnWUwL8abcMmgxrhVZHsfQ1t5Kz2Bg0eQ/Qzg9fpPC
JeEnBFipaeV21MIeKlnd4QCCvntyql9TTzOIJwKQMxammMrpzp6QC8/vcVg7Guz5vOoIIyq8Zh5d
4iooIsbvNvXUm6hD4xiSf4HkOJfXmvJq7D+nfDObsroKiqHflM3gXWFwZSMTqwjStJBfToaWAMej
Bs1kCYKL2Vj4SWzZheTOg4xuSzIFDY/ERfRpF6x3ksuCOrRbcWco5Ywb6EzzrR7k0QPWWs5ri2vV
U+3CCcyhiEef1DRL3fC/04ajkoNyEQ9IBmDSM50LtZSuLfHpIyTvivH+sCGspE0+KV3eqxOWSxCs
aSw1APkXwvhH2vLbgYYVQYD/de/doGgf33CkDpoNIXAfFzCfXeTi1JyztJCByUUkkRaVz0zYjNZW
7P//XeWiCgOdwK0sG7wbCut5uAmMtQGfrjt9fJX3tR4PzHNR+EmeGI7UpnHpuBKb0HhlryIOjqjb
huNQ3cRTH+4+vsrlE/NcYaDxMyXqRUqNyzffJKIpdb2a7xhhhrg+TckugeSxJcQdwp2RJp+stEWE
8vtKg4jtIC9bZLrEDFDEvq9rxBBaLmB6di7UF0jM8/DiNaBbd0bzEkQ57MHPNFPvb9BBMod8jpCG
5WKuhZLx/QWxBVRiwvSeMarawF5qsQGOfL7n9ccP8v3r+vM6F2rAATElnW1hXMu5d2/JtZg2mAAG
3z6+ymd3c/H4Ojct4N1yNyXmDwqc6IcGCbqbPnlLFzfjGTgnYwBCSKjF18o/7x8a7tA4utWqeSCh
Ctl4tRa1+8nyvrgTOhiHPy8QJCHVxuVkqeN/2w9QcgSm0tPggSkuuCPQ2+QAUH6y67zf2JY+je3U
IEKAvceynMsA2lwqLdCrorhvDX+hNzj+9JlA80JKxCVMhNhIGW1YnLzli90Aza80GQBV9wEVRmSW
fqCO9YhTcsnJ/neZ18v9mFhSLTpm9HCLyP39UyM0KsWIsyvujW+Mbuunj1fX5Wvnr7MJIJqkmtWx
g7zonbTBJNEo0LP7TD9Q7ut/117y49Fk6hjdIMlAH+kul//tlVvWKPFnsLT7fiD77IwE4JNl++fb
dgy+dFuiXbLh0l186yQ9pL0MhHW/nZJnXZnwOfJPVN6XyxZbAVpYboTu1WQ/ufjMxyoLIt0YyrNu
DZsW1kyvw8R+xkn/k3v5R8v5v52SV20sbBSUv7wOOn3v4mnlZW40yZyYZzttTKpJcawtBGFWC3ev
6LLbhZgFAovtOLqoeeRcHZ5RjPxdy86vwNDAFnyuy0bguhdLgug9K2uqsb8P94G2y7W/XRLLn+fT
ZK0tevBLLEWQ6APlxOrvDX3+bpXWC5Y3f7mmMRTAx1EgudRdHuWFt1jc4bLZw1i7nzLfQ08Ybj/+
+8sLf/ea/lnMHDOugJhLIfV+UY/DCLWTb/IhLStfa5MTcwcfqcUah5UDjq0bEtnCT9bG5XcqiVtg
o3HxvF8QlcstRzSF1ZFrQ68Ba84hqOIvn9nl37/Y/qVRFg2TuuKcpmfMKRHf/N0zW0pd4Jl/SoAF
RrtYVJEXNEEMCnVnzcGpVeHOkt0x7THjbHCUqtmocxCBj695Adu54qLyuFwIMFJjNRh5htVUja5d
xle1Z5Mqp94wM4fgVjIcgR911IrmlJXd+ZPLL/f0v3Xy/y6PeNtl4zCcS9XsZEYtNLuQoVNVHzku
XrqZmSG0jj6KIjweAxtgAWHUVNpHu4sfNeYYn/yEf6u92Ncp9dmC8Ui5KB6ipDZFy8zkbGjmzai1
130aQ0kw5l9uMb9QvhCRob4T7nRdjJZvkV2wYtoH+SL+Hmv2vo4XKqRYj5m7FkZ9gna6+fgX/usP
FMBdhkndq19ajnV9iA4RVvo5zdj2Ziw/K89btUsiWI4oxi7wT7bbH7GTfFKM/OviYB4kbN6NsNnY
33/FTUl4oIzT7JwgB2omgGgyPEZw3cx6Ylcy+29uc6WNn2yuF3v8fxbF75e9+NAmRgmqLlkUgRwB
TPZV/zoOhIqcLeX50fgSBCgym1uIIega1Sdfufd+6/rz6hfHJf4eBZKpLDtrCaM75Jan1KksZgko
c+zstbcRgbbklq0GBQ+fcfgPZok/095+sFJnTb+3rTDjxbCfcYh1kDozyVGU8O+rH4OqNebi+p0F
9LQVXb4pB65Rz9mdu7AGgOp2OLWt2Snc7dR3v4oM4Y2Vh+jV0faBM4ocqYlmb2Li9HCUrm+IHtrI
eX5BQHFyEwgu7lCiEWz8rFDbqc1902TBhOy8gzHuu6AEBjXTpzQIH+1cvwuSco3yeVz1+NY31uSL
Mj+6ldjIqXoYiIP0CogMY+7OqyGzk03ZK+yhGAVJZKnrgKRAVCA4jBfEi9jGz76S39EOIaUc2k2d
YbUKdhRBg4RrAbU3DB+rqOnWcWN8EU14ctyfCTNlkMhnW4Ihiq7fkYPAIAqe35qkGug9/dVUyMdR
G67yuNoUsPvWPZrhsgnvP/7MxPsi5r8vnvEBBRmVKyfj+9XOPgDwBlR21m33joklfl/eWMKa0Y5j
aOzURLxLhlbGnndmTNbSGDypiNAkpuDMdr7nnXZGMfHZDrmclO93SJiVDDf+Kd+wuLjYnsyC+ScB
iOU5qd4sOkLek4QyoYmnKt56TO+16XvbP5okik71JyfSP3HWlxfnTOJclZgq8d/ePxIcb+Pexv/4
rCNKOs1Qj7amZhDD0coZXuSo/yInaHydvbbY1U5d3rbp/MosXx1ngfe3lpr2sRu89rauJkRQEZlz
BE/LrT4k3dvHr89cSpY/fqukfsY9hSrdvjg+XVj/EAKt4lx7h6h/i4ov7owZgRcz3r6TECPi7jrU
v0GVXBXVjenorzXWgNacX9XjbYCNB2IO33S/5wmEsvzXiMl9qtV8u8hyU0ZZWBWE5hWhRSC+yZ0X
/5Wdx7L6mAMJWszlXYMGXey1URyWTHCm8jzL9hRMyR1RFxGqeC35ZIP7l12d2lJQlDHVwuzhsnjF
DFHUBgy1c57CCWYSod4giqT7VnPexnzMbiNPjteYQUwnGNCQ2aNR/lV5+M/NuuxhdGwO1hxUoe/X
lU3Q7kCwSXmOqudpsO7zbIb0Ua1gNXvpD6mnnxzyfx6h3DLnJ0iOxdTIvfiIND0sdCvh4Ya5Z/+Q
w5xC8cAtL3RatbeK0XjKkpogolHAq2+ZpH+8Nv88UpbL0yt4js6g6dJGSNM7iGpYoJ9hkqAMZpRG
6lV+H7UZ4r1JP8gw9zvP/uTrfV8P//chS1w+nOWLMC+twxpdBQwBloescP5sgCyc8e8rBO7sf9f4
56P8rXmNnKDU5r4tz9LYeUzuW8LzSusZ1iwCLZKavE0uosPU5Z8soPc97X/vDccyw5MmSNZl3Via
AhVv4PJEhffYuwJyU/80Q/n6+MWJP69DC2PTWDABBIC+BAKrCDKvkTv1uRHWbRPkTwQ1Qc1N9yEw
EGoSH1eiR/wbDq2stwUBu42sN1CpejLiynviYT5ZScuG+36Te/97lpX22/NG8plNs+vWVGREabI7
sXJg9+KdX2+H5PHju//zQFwu5jCfAzlADXWxJY243MwR6Q7nPIoOegGdumsPpDjsoXd/0of8y6UE
hjEgkQsuqV/i4NHE/jdBnIIlGj/YVuGdE1F62zA2foXB5HzyFP/lrXI1B9drzzQXJ9z3TxFD3U7E
fbtcjWKrbLa6k28y45NN58+vnvYdIA/IWmew/wdvwEOMRjRkcy6JUmiy7ruDIN0yXXaBZBO3zRWK
iE8+iz8/+eWSLgAiHz3g9eU+R9ZAOgoumcyDgTOD0E56pQ1fPl4X/3oVvPZomvQFPbhYF4SGahny
0+Zslvk57+WDaapPnt0/ze7FQgeCN0wgSsytEKO9f0VQmCWqo7k5u9mv2ijW1UBObvU2urSAJcrc
0Zf5eUahFHvqk9Xxb7f3+6UvvjETZUjoust7a8p9JZZ44h6xysfP8F+W4IIecfphCWMAk7y/P0LI
nQpCtXXn9H2FoY9pX6N8zk5zhAP0x5f689uicsN8Des/EMY/XpcW914z2XF07ixnZuHBJFYmLjwT
M1q/rJL5k03zYo+CcCU93hpcHHwr/9w2khCAuyv66dwLjFa1PCt3c6djnJtO5YZo7Y6mojE/mRP+
cVHIrMzRPMtEb774wb1/ngF53EhsOufsBk23DUhXXg9qSk69NTjbJSbxmAxa8tkqvagrMAHVmdks
4CpWM0yaL7+ECugkHXXtTOzUcNBrkWzbFmuBrhBIpUmovdWcaPhCQ4kPD6Xy0Q2bJFvXfZK8zE6C
+M9QM9Ep3ZCeyYoOT1naGHdzGFGpjIU6FszJP14MF4vbgKAFKkeZjL86hkWXvv9jHHnEXmT8fSxr
bLXrjYePL3Cx2i4uQJX//kVIJK5ub1PrhHa5MjLYbxFYmSQrI/s7N0v3P5eCzQRQCtzIO3h/KY5a
6CiVKM7FDGf+R5z+H2fnsSM5kybbJyJA4U6xpQiZkVpviKwU1NKpn35O9OZe9GaAWf7orqpQdP+E
2TG/Isvu//B2/t+/8d/I10kV4D4Qtz5gERHiDVs/opDYsv63f4bng1f7/514//1u/rtGdfTFXuPK
ah50o2qQ93rubZlXY7h07AUUFpbjzM/tllyr7KyE+XVNGI8MBzWL7Po8bGE4MZTiD4Bjc499R/od
rf1VgFpqJRGt1pDgCcTsjjlSwH5JavcvM2r70BC+mXLohVm7/Raa5jzkaMXCfO06GY6pwyA9syTJ
OOgLDnVVgrjrkyJKcbrsegJQAo6QqwY8NXxjMRw/kTOJuriRcLi9lCgUVjBxIQbPdo8u9tsdetIO
aauCpMs+UZ38zEjZifzsBgBACqSSEhiVttn+Rd9Fs2aStbuwENhXBDAFkpYGEkyePpAqfKq36jCr
QQ9cDPAaincc6rYi0mfeAN43WV89E+tTmhdM7+S6az3aFxwRWPwzQSqMCVnCLGzP94yuDh2J45/z
2gMvAvWkMJf4YJMVdG825bdVJSJCce58OPgf9xbQon3dpeNdQszQgQK8A/du4MzShzlUbmVGKuPU
0YsC2kZm55FmD/JRWZM66y1+wXqkAoC80h4LCPG+mXXiYBhx8+EMidrLeewix8Sk5zWotN3Uck61
MXrhVpZa1ON7DB0LA3TcT59KJHZQS4DHsQDeYfZyflk728R3uy4jQCaQRKvouTW3q4S5b2N8G65V
RNk0ZuHWJQa43HXufBRVcp90gHI8sh1fmoHMl6KqY+BswJ9uyjk1b8yk+usMPUHP3LjHaZxIOl1B
mvUbJIqxxjGNVcIEUMjTP2fu8gkWGRQNvttId2M7WuvMIrYL6xk65/6SFa57uoZeHSRR3vgi9ZKv
0jbOadL943dBYJe5Wh/JZuO8MCHmTOM1qxYxpZ8Maxnl/fpjzucZ0vdUr8+dQ1hNnzI0a9OUMMK4
jfcyJ6Lb9TZ5WMb1B8WyhmHT5ftw6y60oQGUYVpC7WrR6u0dw8gjV9XDUdkoiOYW1Wd2MxWnrPNB
puNZGCsCqQrD3KPaTQ61msUhbkb4UKATEHSXFpafWRSBVYx//ax9ditJ7Jio4n3s9ITPioqpn2pT
zsXVeYdLstq+KitsqESQoVbrt70qeweVsjKwaSaY/7NUu6/nxj2zgRh2BPouZIoilx/HbDnPwFIQ
BwJdG9IuuShH/GqejrraHWRgdFiCphKvryicz8XImVFT6wY1YuNdyRKYDE1jORrkI3NdWtmlL9Lp
qGIjfoyTLTuqtoGKv3TNnbfi3PQ2aIuY5AD81aDWNRM3txAQPUhtSqKqzAzsnJZ7mw2k4WSYOPZu
Kr9tSIw4wlB4FZ37DxbfFa0uROAWJpaJKqa/aNr+jLuZS09PLjMghWMdu8xbMR4yAknvXX1awrRx
69eksh3f4j93lhhluABB20355uBVajbGk2SEgvXAtqPN5q69WjtlW7dhN+pA87HzQVG8muMW3ChV
eeWiVQymkJAmNzb/eQ3oUj45jxnorr79JiIMIYExg+sTjsZwYuzWYJAOom/SXxJ1JfO7bkq0QlIG
1uDW/pATG7yVNthC1yVMYEqaMB10G6vHoM52nJHo1gPzmZNufEoYkO2Gq9FzbLfmlLrIl6cauIDd
bORmdRuT/aKLff4f8b2x4XXS0/YjHzMrIPUTTIHKBC+ZtGHNAs4EEWEASoZMOU3BlOQeORjA9b2o
yRCobRCrdpVWdIxZa/Gvihc9IG4SSV7nfPZYDgORFT9zrX5b/CTsFvKfSWpvVjvC81us7zqu4p1y
+ABE1+Lud7tvKZnZOGZMEvw4ggC18jzcRhY31dCmT3SVhR87UEvqQXvui4WX2dklwroUDV2lb2gx
TWIghornpupxDbq1tbdhFfhzR+EwkVXPzgV+Tj2tSLxwzasX/o88iWW2YCXNevoCToyXzFFYVWRX
vjpV9WIjRXwjO6w6z7jETuvWJOcESnmHCRNM0XgVcTpXWz8uKO1bJC7RiDWuOdxtqBq9BPEioWs7
k3Y/NFLPPtWJ8ytIueO9Fc2NcjxIVrPSfIpgnRm4WrA00+IlPUFtmd3me3MWIpryCioDz8kOY779
mI/GvEdxpC7AtIbbthX5qa84e68F7Q2VMmmqSzpjopR/HEJtOBFzwXFH5Mtkk3WHFi3ftZO37isN
hmnKooif9jwyPMKYhE8JB6Gw1oC7djuZ0ziHm1LmU5un9oQOdxzBPYNB3Geojv1Z9/JXEStudbOR
9bfWgs7wYUbhIRI9H6Y+Jw/5csW8mhMGMY8ll9e4X15eDz6cRUgT3oZGvGyIM8xIsvBN7HugJkVx
A2r+3VHyQ47j6yphjxBmnD3CSiyQzlMDyomSwbZXz4fk0p/LUUvuZYbF3cNOGgzKoiVfCnTkpBuW
fg3MFOdLZgjrEJc5X8KayP5Ut4LdC3od/EbEiJp8a+waQJo7RU0QDCXubihxutRXRgzQ9tKnz4r9
kq1S4DgjnI20Lv2SfJHT4ohlZ/ZWflRYwW6nQrBqTASE01j8Vh3bLoUH7qQPwxDNRum+x8ZEkkVW
NQfCJNvAqSAeuBj8Q1a75rsCzoXvGHEZFo9NPm+ri8t2FDl2jcSYHkmir/jN6/XFECjkZ638azcO
yDRHv6jIJoXfqWV3W4OeuJJTcWAzst21aBv4ny2V3AjiA4Mcx+F5vY5NYRslITde/KSGUuwTqcR+
0MFJlfihMb+M7WtNjPhhrDo34KUaOw3l236oMewFjTb0wH4n7w7nM7/jtfO+3d5pCATTjBDml3cP
l9WNhD6jBl4GntaS4gkIcIqvsn01yV7+sjG7YQUqiFuQ8VZhvdY3DnuzGDHMi1l/MLoufo7HBLTF
2C37ojbiMPHqNbITlmpevXEqxy5JJ1KrrtmRa/Ksg8147BekhLPVujyV7JDSKnaObTLFEe1k+yyu
jkB42240aJxA4H/YCi5WvkNr6+4zV8/DvJuwmHrMt/PRfbJrBdsopoZMZ3cmbHfrfi1MK1Ady5mN
Pi7v0rB/dcEKrKspaRWMN05cfmAki3gFiw0y6thk6WQSorbGkeqCxF77Z51YWizNHm8Y6XJTnfPM
GJ47b/2yla4ogcafdYG3tS5Wf5l6Uw8L3fhZ5PWbW5iv2a2JW2smtXWAqAA/Yk0Py/KfJGnuW83l
bG+71LhNWcj4Ws2J6g7Ztmt7yYYAW+aOON/lKV7WNtBIkOQ1lC8zAu+Qqfafa+YOlu2FIGmBy68y
QhM5a7X7bvX0WUdLC0aXPh3jxbqfO9JyZhAIvr7M4x7JcUZy9FqwzrGNXdcnSySsjWzULC4jdGW4
lhRJ8r5LIXxepUEPkZfDKcvK7lF2VX7oFpsyXFfzBS7y8MUHv+7NqcBJNcNsj3LnPx1zp/gIlvJM
zlCOwbaIn3E2Y7TGHbevaWfh87lAT6lDDKTzaX82c2N8GxoXZCiKjNBra/eCaDvZyY36yWrt4R4m
Ew2BDp/9U+U0H7uiX+eHFm5CT8U6dR8k6twsi/xEuNRikXTTGmeP7IbMCuOWbc+1mAPYi7nz+qMs
JvzwJFljq5ZT1NnDRErk5FV+NsSGEZk8qiuPPRSeiz1zP0+2cPwKW/lRDpgVK8dL74ta2JHnts2h
2DLbl4b2USpyoKsu83ZbV1lfRWfQwLhVCnS3J4QcVlyrVwGt3eDHJZz5oBys4sioYI2mKk/vjZbg
HoTvvfNEXDSsxF48TTMejSRl8cVR797bGeaS2AE52fUdPh9A1M7wgfQQfSSrDvfUUvgdrUnLdh0Y
gyPgA9aLVNRhyb8eZtP8A/pCBmuq0KqrAmqUgGXJTKuCHkzJo9uFh5+ytY5567x5CKZ2utvznuce
NyeHmV+n8UcZD3UgCmHCHiXctJivxyDuRb+185SGyZWAm9b00qmVvxjqU/1cAULKQy+WBUW9q/FK
jZISBjwGp6XM1wvAEbKQjFxuF9do74uu/BgBzh5mG+efP1p4+rTS63Hsw3pxFr0PU5zvEWrCakcG
DTcD4Fbsd/wgMW2mr1QBzI3gXP7YabJ8O3o83a+s6g/8BQtsliG9BfM3rUGySQOOsDPFnAdG8z5U
+CLN2rWOTr44B5Pm09dikFJUHNPRzEbnroh7nvH6yu6biAqAH9VVYa9WcC+klt4xtgLQJdVH4ji/
Wsm80aQBOS2EmL0hTNX2/ao1X95KVHvGEitErNQSCw5rQavSAcNdrLH1tLApch4EUuu0A0YsRl/s
+nwdtnnYxUl/Y8/I/nWLOCwCtS0Oco3qYLYknVS7ansxz0RW2XDD7nW1uD6EGDMiw1UPZJJvflUA
0yOEjCmX5WwBXBgj9NL610ugVrQNJGqjToRfU7iFmcCLQYb5GqbYWDD7aCJsvHG7N+VqHresRkLD
FXVJrMKmxfBaJmd9vxeyTW56JbF4V5JkXlTed0Ulxz2avPGTstv8NCZtH3vJnvaCOms4ogafdhXs
+PeU8+WMJb4I86WAPMqPyrynsoX6QIL1oSMk/Amo2O80g5hPh8nzWYttN2b6RD46QXh5QP/DF2IW
xgcV7MTBQuHTanII5lGxKB5aJ0r590IzMUmpJXTdnzFnFgSypkWor673Lhr7miCLn//fFjtf+Ibm
l8Ssm+MgNQjzerU22ZG9Bmwc2Rkg0N10sP/SQi7Hol84e5a8jAjOzoj5jRFNGLgqo2pVza0azB/b
srQTRLfFL7fJRBmGZ42nK8MfP/H0b6QCwDSwP2vbGQ7X3O6HzREG9V+PqbmxWDPWORs63LCvnr6+
OdhtKK5WuHKqpcTTSm3vjKTcFdUCma2mZEWMBYanaHCrgL/n6RO8u35Q2PK3B+YXE9I+9CLsm+07
a8JTljls+/IOEH1W6ekhE3FycLu6f0xN13niTVm+7fDjzFykQ2r+BIOFI01gDdaponwGuQAqhmmM
5qISbyNBsNE6lNYnR/5wg0mLaqojROpvG0rCxzhJz5NAeFMOClyNHr9hj0IikWrk0JlATwYB56su
e/OgvCkJsXj+2/piiqCt4CB2LU5PNKK73HNiPF/tvwUW1QvzJegpRIpB1OwhhAm+4nVdxWPtpC9b
PpPACDEZbY3b4IRGQ8ngkafJHn9nktqC1ijaQzr2guOHb09PR/PYrFI9yqnWzr1snHMCfurWEeW2
qwq3iDaQugxtW96GcW37tQ+vsZq7wlkoVYe6Z7InmF0kMQ+n/OZG+SVkBOISSohArBi1B23BUjVL
L7SveqEkyxxuzSuq3HbHuwyX4Y1Tc83VMCt4fXZKKIPZRYnufbE97nbaWC90h1J9bRMjSGS21FZq
3pmiqW4pC6e3pYbWZPVx6tM1NmDzZL+Pq7G4IjHoCrbWLj5IF0t2dT1RY6yyiuhnIOHrKzbqdijz
w9AA7k4c8w+8BBK7dtuCtpPA04T717Z6B8y3LE6cuPKCgKgOxTCjikoSq3/sqnGhgS8HPGrkJfoW
dpOdixWVRLFY7Vp8e76VV//QuqY8tv1PukA5wVZvWCe75tc/bsb31Urup3rLgA46MfU0oQK/RYwT
q1HSuCPprovgMjONE5MVjsOVW5m7N84GZdZCvXryXA4FxlojOT2FCxMBmAIrcCBSWqq9lqvSHybL
IH+MUPeLV7jOO0ZAxlO0pT4fLijxDXM9mBJ5EI5ar65QKwI0XkXCBiKom/kQaslowmJqVPUxDHZ8
hoDXH1LiAA+xodJ7uIAqrAkG3C98LcGYz+bZmvhqEjsxfehOMmpmYE5VnG/7JieiysRyH/WLgXvS
givueUaz/09ARZ+o3VZvX1o6Okxd28U+DrNIdxhRAB5Rqu0MBRVAtdp8YBUHy8lN+TrKmTiMTNjH
eREHt82eOxtAQEoydVSKgY5MT/Mju/Hu1oOxfTKZz543GJtcLL0h/qbSaT9sd3iP2zI9GxCo9oWC
xLNk+U+ilpmXz9RXbNdov3gYcYNmKoZbYi8hm0/mVF0LAdkp9Dto5jzfEof9mnh6VDXWcODhtHYk
aAhsbmZ70vqlfjLj3HlfNvefUy/8XnTOG3ySw65xwA8tWu0ehewazpKuflaaq0IyjEBo1CQFGYWW
fUymM9wQ2QlNNtOmKB2xfmgbyZR5W+K4q7T2ZcsGOP6MJSCS2wNZbXwZBm1f2XrEZEIEcIwWwq+N
/s9QtvxYNzmdJAcGnLzFBDDc6/MLF564jnXNI4oL/S5tmUyYTjwd1sm5ogO5KIEVs/IUUEeqluJf
MnD/yZG3mD5DOarqNAH5UY9l9cfcFVWY23Mir+Nik8raTru6EhkpqBZRR1PRh5Ys7NdFIDTPgWgQ
hxgTgkGk6w7nG9gBwW/8rl9I+06cpWGMMfSBG68LxekwyctoM5TbTIB6hIq+48BEJLB0vxgL5wMx
MjA+lnlALaFjedqxpwA+M7f1zjKs9GL2zQwr0tkQaEHy7rGLvNmreGeXplO4tZ+ySBWG+I4RAASV
4Sg6dJ8aIa9mHI8/VuUZCUNdHJ8sNNvh5HqgkWo8EDiZhv7drEy4LH2lwgnfsVm/X4Fys3oyG8El
MdTyz+X4v3Gq+QMBZ3siKsavFSMnJpkfWYUGeUlIj2GCMATEw9BYkkQSgeDlJKYO/sgdWE1mhZN3
HJz8aTKank0BjGR4gs4uzuv0MLeGSeGONIT8j+qkbPatPHwyRQs52g3crtE7t57Rfsit7WPA3src
rSJ7Gb2UDsWaP9L2CpgWfH4Bd4F4chkaAO4dyyzE0bBN+6qqxLCzKiv29Tx+bNN5vqTkfOYRY+lO
vWQIq8ddPvTDC7YKkttV5sHzUcD1u9TSTxA03eMCf/Qt7nUV8gCzkLRVfExWZseml76yUNCD2k3I
2iAfbR/jjj/Q3sRHbBZGKPOElOOG8JltJLpSS1S5z8eZQZ43NVfWqgw7t/1X6fW/oqmMAAAm5nPp
MGg7T/SSfVTG433pwkIcXRDLxITk9EypGXVAh5jyFv9GgwNyaqvymmjMTkUfnfit09eGonrxugPp
CZGXfzJGa+Kbuh4d6wIy+ZrHOg1Ztu/ZCN9uOFnRP4lsj8KOKGSgL2SG9sy7KgMwva3ZP1sBebbG
6IPTvfmOy+Q6nHzt36r8bHc74+n6BhBAh02zs+2zAOAFWh7Gk1iq48Z94uebfOo6AApNTMqIYXXG
3jYAsg7slAAgeTMjxhb/vuDAWNtxODko27dk0vw1L17wUFznbr2xy0tXPpKK9G81jfNaFM8bj/5e
R9tIiAaj+RJyOYlkFzGvBsk3irAJPfuFDozrxTk7032FN1GCV2TmaVY2JXxVxu8bddnFrFj3BM6q
pX+tmMfn3HbVpwESLfRWQAI4nY2Nm97NRZRXw/Tg6NZ2cs3s07XUa9LqIMhLD/qLMTEMIw39nC5N
zxdcZ4EHa/TZaiAt+AJi2t3Y6vNZNHDDmBDPfpNpmMw05tJ1xnRirJuEIfDQE+VMkwoIiG2JBUnS
mkCtA0CY/bImrqY0GPAzNipZdHAer3xagZghHE2tOUHdH7MdeCgky6oi7mOtU+ChDGwItuB+E874
rBbWKl2WOucyXz842c29w+Yj4NjT72Tl5mGMViaokSTbPPgYoX0dNQYyQGZAvsDtx8LQvM6BuIb8
sprUb4VZx7cKt4kaRdkGa4Csozn5XZwljUh82uqIdcd7xwEUsGgBqBQvX1htct9q142ljE51Ao54
Z2qCHjFrF/3H0JQ6twP0h5yEFz9hlgNEg4xcBlEzJWpLluLaDI95lqL+nkCUPDpmVVMlb20XrPX8
aXFOhSWc6wA0zxeh5OxfTbtbmdmOAtxzLr7MxDUu7G+ai+Qs4YXIfw298TlP7BXQqRQsUJhmpMpI
sZkYbGiruKBVLz/0JOkOeIW8EyPof0M6zvy1OSPCvO6uLnkVr2E5TMNT5+mMbWPo400HSzEryVuW
TpI+T20y3tVV/1W5mxmJzkOKmHNrU9IRRAtUdQIb6/Qry5jxTVSA+GFBVhdt7Kv2XJlFddHZKDko
zYcFyuyU74qJL0jDmh/ViV7dWktp3rXM9OHJ1ZSN+ji8zPiBQivXFvjo7TWhwHxtBCO+1cTMPkqZ
nzbHK062fq28e74LFqs002bS7bqkSMPeG4ZdPzn9gcUNaU1dTV6mvYCNaDyTo6/WfY8xexjn8p1Y
0FfC31yeapVGWxabB1Kk5MFbTEq5eFjcHSvL9XGyUHwNzmwdoUUs0axUddMsPfBJ5W74sHDHwhjn
M7ESjzAum5+isJeLtnnu2Un4EyQKfzYK9N9SGOwFdJOAdtUTP0LMeUALzKEJwPUhNfq0D/XY7j3Q
e0Vy6QF7s6NxTJ+1+rQrVXzPaSJIYYqNk22UxWEaRHa4Imjpcwg2NHKPXoGki6hYACijjSfEc2WQ
BcsIWadEcIByv2cPSeoEHDiNxQe6/YWJ7m5ImI/rWLU+Taoi9htJESxGp84LHpezLjPzqyBfyQcN
zmimB6MFCbQ5uGIqHwyKs32Sjw8F4Z773O7IUhClcRnyq2xbWFOY2uV2RkAtTrYt26PQ8Do0bkxE
Vp/1n2mWtVFCEEwgKEPJia9MbhSOfoIVCuJW9OnJmljJwEtRZzj6PfzYQUWy3jg+UgNhtyEJFmMg
2PveShqRV2zbwfMSO5omke7ncmbJvL1t3dQfSL1oImcS4yPn88rCCIpIjhf1YBlxdtOafXuGhwLE
0Jq6B0aKLnutdaTCA08quiS/U/38JKg6D9piMRcbNEFg3XU/LfQv6fXqsgrMFbUz2Ee1mutTO40M
nKgpAoc6pgbDZaV5ddenthtp3vyTweV4T+aaJPn1Sm+wC06Cdk5+qmm1d4WbxbTOc8FaW+cPTFf6
Xj2LB7qJ5GuQVr0nMo0cn6FgrZsQFF3kznSLehiIvN7pXGFxh4or8U6EJHknbmHzmBR5i+K3AkPT
FkD3uYk3Vax7hqp9SIHf3fdFO19qoyoOjuuO18pQC8ieoU4etfVgaG2NqMGmOF4bEM4zU1Q7ly9l
O3p7ljz9qbXVNaus02l9J2wY9gCsMvYApjRxoGXzctsuSQNp+oq6tryG8Bvvj6jE756GhA31t0Rz
cbRdrXybLVE8TOs6B3qfjBEWPHFHFqqIionlrimT+pR7hTxBOMv2eVW85MIp6UIN/aykufABDKBW
6gJmCjsbFk6o2uwZUR37q/Voyjh5K5L1px66D0w1aWBw6QdVo7IdS1R95+iUT0LrJRGyBOYs0tHv
khjRsucUatfIzfQJVzHDjLPnUpcq9Yt1ZUVuLy9TU6q95qUlYGEWAbMdV+CfDe2VdKQjWszbtTGy
HbuAW/Ia3d02yc/JHNJQrlyursFPHMZaeuPxre5p0oxbD3TeA+rVIhALkCTHg/Mdj6X7Q41mANJ0
GjZGBYQgze2PqwImY63yEwRQe0BhiqDEi6Eaj4vl1zTGu5SMTR4F69PNWfEheO3gp14bs05/38Sc
3Xh1PJ7oaPA0sA7PuGi1GQ0ao4EM1X1giJqfS5tbDwSQFRejhVy5pViEtjTtIiNrSSFseuPOvC4M
vJrWUKCP86VNdh/u5urBTmwXPMP8NjMt3fEjS0OGXrCKDCUPW+yxgLc18RfjKr4+CPx5uowg9nIY
1472I23dAeTYfngLBJd0HsdLwWF9yDXeTmIx/mmVeEVKkF5tSdthI2Q2sLfqwZ234c3mpYVezlLM
0M34rJErGBZD+oGIB/qwkM/mlDmhkaTzs9s4Du8CZK4smCwBWxqO7eBsOwWaxx2m1yZmnZjPJA4Z
/ZgBivG8kNFXHLj9VEVeagxHcyyH+1GPh70qsvoZKJcVEthiBkYiCfIDVFcHcTfbn9LU1WFyV+s9
gTLyorVuAlyyIaWPZQkaKbOU1LOopRTtVOSmTArXjioIUC409NYeH3qr3h6nacJixCQK1P/op6gc
L5bdqS8Ct+obhlKCLb8TP8NE4tntZkCNSR3MtAmsN1mEXVy7178L5dLlYJ76tw1x914a7nZY0tzZ
WSntaM/ysdFE0GBGNsGtUKP/Ds38lmrJM6lWhEFcJTpLyTAQNo+LDM2eX92EfwEkYBN1ih0iLdEY
CmladzKf+3/60E2vhk63k9PhQqNex4jmpGBsy8WqiDy7pUFMANOPTjAWMzhW8CWh54xGlHjoD5a4
TgBy2eazMVq/uvRyFP4EAS+mlQeG0cUPHsYnX8nGINQcZ+Rgs8QguYCcGJNCB/kpUGFWFgfDatnn
a1N+Z8XzFJBpB6Oi6vPRn2CMv6OEMnfZ5Ly4yjYfLdGaB7otBDp20XHCt1wtroxv4rzbdutc5YST
xE8ZnMwz28LqZZAoK+rVLW8M+4QwqocDquVvBFE4Qds4JGY2dDzCRU/GkkJ/tIpPxLIMcx5AhVEB
BD1Pq87oOYM+VLD3n1/zamegKGKFeOnq78nIb+NtZeF5T1b00D/o5pkhDZnJlCrJD/hz7koGvyUc
6Ota372M6wtaxp20+4Own4lSIQDLCAv51BpnKZlE3iXpyc0OoIsztj06WFfPPciOwu6G0IaY9Ayv
qml5BOE674JsIUvj4z1s5cGufjzngVbLz3S6BXXDGNLYaH/088Dgsx6jrOdWgWHEt/VVOw+N/mLR
R9V3abZXDrM9eVwbcmjK32o+lIyglBaYiiVVc7MyU8qOxnI/MGIaWSyW0xDkqL4K7rZ++AOSRZHw
q7QQSHU/3izVz4gN0oxvt+TbqHqSlkhu8RCspP0uaZ4T8a51N0abHyW7als8OJ2349q7aeKrwKaJ
Wj55mMQhOZdnfdwt6mdlZiELlIz0Uvr8ujKXUkk0TygMaIZAutXMtcv5YOQnsZ7dlBWrKAmKP+jl
Q90+1zw6Pc31xR0Y84OknIYybC0Cvt3AHdywmX6u35qd/tFYEmiJuXkj8yGS7l3Tv+kcmElbnApz
Pxtn4meOVQmck8aZk2HUv/OU+EJ0qAak4BXC3fwUJ7iXRpC0yw8nkF/BFhyZxIn21M9cPADfC3z+
ev3a2Eeb6QNhjH4Wz35nnVLERvxiuEhCXnWR7jrjXiOiVXwkzX1pHIf05wozx18UzJIP8KKZJBhd
vOq6AftgrjI7Dx7oGiWJLv8WxvO6vOKC8llyKHGJ3X3LKguFu4YeZ9jnSGgqGQ3GT8kuteJaBa+d
bRphWZcmvs0EMU3ItYqLy0VuE5YklN7tGlpcgO/Iv6pG69ndTuIlnWR9ZLb7ZRZmcQvVMXI2Gqri
MhNB7JL3RvU19AtqKHHvkmhdWQQCl6TCcujA8LZvYrM7p3AVjfJQOrU/k/MFd43sAAJkAAyhz2W1
VBWhs1wsco0ER573MnWcvB67tZIxauyL6QU+dsh2OOgoB/Nin7FRnjGWIWQ9rEmGk/FpIWKqutiE
uSw09VK955CqwbCw43WtSwE1yStglg13cnnRvccu3udoMLf2j+nkXutf9e3R9F6Sfr+VfzOZB6yv
ms64Os8P+pQjSNtf0zRMCSt9/ci6l4zgwEk/xMlytGc9KFBvdA2mWQ8qPCN7qgX2B8cV4Y1AAecB
y+/rJ2W8Kov6UjtQ3B4b8xrhQFxF9itGj0V9BZWeNTjxk+1U+5X9b4HuV+U3G9/WmCEHYYyzxoGs
S2ZIkPRthurz6yLBWng/ZL9x/d479g/6vyBJYb478PEYt2/mfoSGlXPcrmzjj1chJPvJKr14q0FJ
woHIb4A+KdTKOsqU9jqhQAMc67vxQyHvl7Q4FNania59rQHfMnpN2s9mSpBoPYMOvF6Fy7XrF1ZY
amgAWt8j+iQvKUkrA3XKM3GnOs0huQn1ehFEFVq4I5b4TXoIMtL4FIPzdWJ/yH4cjQgPK9LyM9FR
vitx2U33BgS+qWcbzrqImpVzvwtJHj/3RDatJO2lMkys17ohY5tPZKHjQRTQ2LCEdqw8+cKe7UQx
6bgFiytw7ybu52BelajLbbEOYaXF/9TUhkXKiqG+2OtRq97G+Vvqh7XaG1RNBehK76uR93iBAxCQ
NK0NR/SppzWs5b4mkmgmFqowMAA/cK9mkARlUM5asDjfG2fu3H33xbMjb+gvfNl+JOMHarJIohxA
xYDq8nbLkbEfZu3iLgfM5YPL83A/EgJVvWvNB5OqsBW0tc6Xpp6SawJYtquqvZm/qunbqdv9isoW
wQEStycBVadDYlhrIzG6OUc2RI3qSyT3joIW2hzZzmDof1Lt2+qeKwIF/mNYJk+G/o+/GCHj9K+V
9/9D0nk1N6p0a/gXUUVs4FYIZdtytvcN5XEgNrlp4NefR9+527Vraka2oHutN95K+ULj4Imnav6D
+miGHyS2B1KyWZnlxrR/5EIDYbhfukvRcXlyio+EMPsoFZ1ivyJHD5DGrg/Cu3K77RioI+INkr8O
lOSPCF1qbH9HImXSt2J6NJcPiT7EGs8GQ1bqh+Phpi1GopFzIgmyfwu0SzEdS+Opoitoz7c/kh7a
UC3uiOzcOdVVY5Dii892zC+R0I+TRjyowAXlvRWCOhbY0d5yTcek9+3PvwPSk4Ika28mfHhNby1F
MQ9DtBS/BqxDQJXQiLxaZ+4WEeniGXsARYox3lGVxSJZ72m72a+zeEgofobVjq0SmzpCp0qoz8Vy
dkN6lMEHHAG7dLWT3nuW/Ir7kUAVUx6Gr+DYjQ+i5X+cWZY3k9yP8HHrlB51dhQE97dECGfr5Sbj
mZZXh1O1lJwZtwPC/ZHcU5RcEzZ19SX2MHrNmqeAsoi25Ev+5BALqbYjAK8uq62gEZizJbAw4Kyf
qfc8qEsR/hLsX02ndL7QkbcR493tTYOP5iU6hkzc9n3ePiU2dLznx3R98bf9NlW8MOUBj+jhXwgI
BnHC1dNH/S17Of8qyrsW5QHJB6uIVfBuePe2/bBYx35glzUP7uzvJq4NJzhZBhzEsHOLewEvotdH
9KlI0++X/mnRX77FE/NZ5f8ZGT3mAZp6Kmpa4051W7j/mKTMyJw+tX9emysJkg20YJtddE6X4xdw
j1HPB7JFZfdiOggvv0z/LNynRL9SmtOkx9Xb9dlZEnS17rGrR668DwFjG/1QFVcXsW0+/lflIw/B
2QteJ28/c4vlKV6VV89+SYurmi5mSgk6AqnxoxAnUiHUGjCvxDkeVZ5QYlKfQpv+TDJ6dmLyeB8/
VushVDGb3NYbv7mPYLrJJxTccr+zoNGlvgSU7noV0f5mFfcEorLou+NjVhLiaZPvW7gby9yJDpcM
2qiEy9m8VWDdSeqf0uao/KfC1JfJ/i9Vyb6yQ+BperL6ezaaSPg9e0+9mWAtZnOPr5BKwDZmTGdg
Bq9mAzCESb0va0l2T6PGxucCDuonTM/oT19pdea0K04z8ezV8J0jnJY10eH1UVq/2eRvOvu94ACw
zQILaBGBQ0sG+BkuMdW/asm2Rr7g4l0eikESBAJwa3HN8eNbwxu5b0Orjyq83jroKY7ZrTSDLUwc
sx/7JL224tkWBBnr4UmlxNSvLqdMuu2Tz9lDt69fk/auSrzI6OidAqtavb9pkNs1e9btV5IRUoKq
s+A8aEAte2Obmw9D6F3XsLyMbbrTLjdWKjeJgVaaX7qm2za0kSYKTjxlv9JJH6umIkE9/XYdWKri
t5tq+AdU+4hpuBGpNlenCV8bxDZnLuHyYMw1f2WNsiWhVtYHPSr652n6oFhMjA9EsSO94MROdn39
40Cvk5EK4fnXBLFQ7t5KEtKSCzbx7pj5ajdZP13XE21MDd4tqkfJ/tiCeppYc8ixRtJrfBjFfGxq
dURocsP2078+oRH5YKFwMyjQWWYusuxlscnLbfoY5O8y4kDe+6uHov6vDeiM7N9G4bzZZfe1mmJT
0aHsOj+d/Ms8/+zRzZCSviGrD93nbOho3mD+YJrXidK6a2tw8WZvefia2VasemS9678ZVUjyUi9/
YUfxFYYb61MRBav4xNnBXY+3cuiFLbES/6X0hvbbYjUPkz9dlHjR3U7A4jIHUyK7sSCE2XjM/ofe
RNV9ec5jR8k0FFs2n7tmV1kPyif49+j5FmUKW4wYMdqJaGRGFHW+V5Q/apR9tvk49mflnntIcZH9
SMeLZlDj0TjasKMtSG5hvfr+3WRYe/SeG5NdipAJQpH55jGsoAuI8ttGBnKj3maHmgZFFWj1OAc/
lFz9W2l0cKVLVOx947ygVd3kzQzw88sZ7yb3vXG2/KMs9qqknJLPBmnurU+h96foEAb4r/qdzN61
n5AuymmEE+lk8BRBElC0cYFzdrzfOm0RiL7AkORo3fCukNVSVH/mfGd2Lx4S1fpiFTycWAVT8160
iL4O/a2uIzi3A7uPd5nknyPENqVWowewyl+EgmGi0aDtrol4LbUXTcv92CWQ/Yxl7xa6r4VoEB9s
naWPB2BI7nxSlJv6WU5vRvcc9E962U/9I02IEfAvsPnJq/gD7bUfPm02GDc8D7l5bEAzyoUJCKuh
rN7ogH2Y8/vWOGMKpPX7qfLPUnwUNBOsyxj5gp7RTD9kBBDT4LZacPE48BzQVclKnTHXmcXfRKFD
qw5pe1dQ1Zg3rLnc3nX9E1LsQCf3Prf2FPk5Ng3kJE+ny7YrqBNM24PK3ybqGzC3QVh/5/orHPkJ
0RwYzkdt/+v6aZ85y9Yxj3QUoOjiOV4D9agMym1JZhUNcg1itMe+xik47VbKa0SHBcOlpqnU/1zE
fYtZErKkLhi7TsANyQY33xslF9HKSY2cujwlIeC+EdzjGYzWsr5UzQJHjtERvIf6kXyJ7Wk4DaR3
8fvwETQE5a32qb865L0oy8AR18UywdzfuVGZmn9BjyDJnmMysD/DFP8QYGxNY/kk6z2yipM/LoeR
RhTzpmqi0Qp5/EgCe2mbaKPXbyuxH3qk6OR+s4KFe2cY6fe+dVdM2652D93Cy+4v+hg06Yeamw/X
NQ7hOsWBMC9NQ+Fnu0bAYRuxVFcAzdiZ5hMg/6fHgCjC6aSd4pHOvq3Wyy5v6cO2/YZsJ0GanXkc
A+Miy/ScOcauhvHfQGf89obYKTk/pYsJeQ9Hpe1o9YbjwFuTh0jnpfOJ7oVZgm4VbuN+k5dGRGDP
s+uj/8rEsXa6/+YyELHdEBoQVuHJ4sJF5h2Zytl0hhOvRJdHBD7j8Ptb5OM4PAt3YkRGoGyHt22u
+oARuuq83FkzbgF/Oa1rekALd61CqCEn3Ne9BTlJWYs13NUSRq+GmFf9YU6Sq51PxK4QuqbW4V6t
8lwb07aEyEtM2n9Al+nnPQcc0Jt0Ta7oCe9msnzq1Hu323EzcWmOpY3ZD1WOnZ6dtNqqpXi1SMaa
7fV1WIc45M+YaCPVkkbhXMQuB0dHg+C6rMhzaIZJQzQV697wrMvQyIMz8J4iqNSZiPrAj2ErPzsj
OJSNvuutOWqwWA4UskFk0hW83DImTesg+vkJOPJdT+rklsmWRi8KDWmkJSKFtee21+qG2W4Al6eI
JlhoI3DdB1P9qMTbh7ZxyLlPMtOLPVhm2tfAiqhub9dHw+MKFry947Kes4rpvcQGNwrr6phTLP7X
HERqnzts0ZZFWdYfumGkKWncK3OmKYcKNUg9WlWPvt1sBQ5Ap7y9P3x2LmY0zb8h1Wva8k+DtW4J
a7oXDRPbZOvnCRBp9NtdaoDJmSA/szdvK1B4oKlfcwmfckKLIm+ioZsZ7rdv+L4DGbceVxQC285G
cuYwQlIZTHm0SwUtgacIatB76LE4lrrahn11NM0ag2ex7+b6EyK5omo7S/lpjF3fw8XcFId2TaQ+
LTFbX8+EASY7mGKK4THeZ0VKpH1DT1fCbSDYS22Rn8tAU4GT7pNpplw7NBASdXE1t+cm5SwP1lcX
3es0MhB3xPPTrgb/Nd2KdUPQQNPsz2iKjuVC5CtuviTMWEhoUG/WI2ohxVpH86twnulv21KQ9EA5
UUUM/bqXffre8fDShUD4jXqsHZ+kPle2O8Mqnp3xrZzY8gZc8ZbAHMivkyOja5+9sfwsFoESkCJ0
rz7MMqUTgslKtYx1eEKRP9ZIzuR2hlVKrOrSQ4e1I0cy0w+PR8H90an2YUEzOWS8FFYdBSgfkK/i
20YGvnLKJzn1WrwJbceAwYLj9dmpTsZNkbTbuoHOxthAFxqCyDbqGy4i0s2QXgPOt3HWBwcbgJXE
xriY5rgc/Y1dOnuqILa2V98zZp4w+rJpMRSPRpQSnRXYuNd7gV0Is6WPDzKvwcNcai0hCNAXFE3k
VXiyxu4UUhTX3Ha2jPJdaQ0Hl6m3V/KPngh60Zz1w9LwbdNyN7EZrsCyrY/mOVgi8DpYeoK6a05M
gX2oViXIno3Rj9j4OzsMUNl2oCvNeWAhHJoqsgy942Q43tTny9BvbZR5oa7eWlWc1FyYEWrZhzVL
aBFz5VPjIVJEOMFmiHmtcOuPAUMa+xpEi4MitrDMu24CLA/4oBWaKe4S+FlGslubc7bHmRXrAup3
5VsEGMWdtE2SOSJ9bOck/kaJAAEBbYCVwEVG3axGGO4DyZetA2aCJZXvc0HWlOtCbxB38eXcOsPX
JG5J6KpWLSNheOAahdwKzMltb3Lt4hvKgi0qrSidb/t6R797fTEDjMYWJ0sz1AiUbJqkxY+DvSRa
SjfKXDh/M0A3zVVq0kVXCfz6w/DbMIi3fF5j1Xyh7XkWfZysZuwA77WWc2cB/Xf4NjbpRHBo2tvn
2l1fnMI5oO3eU67yTKTnI7TwXcsvZ5rFXhnxHDZgooU+ZDQip6PY45XaYiWLYeYezZFRFSIywBxI
DsejL43PVqMQDaD+LHNl4cCKITKo43BL+WvkMsNlyngKHdY3XR9HJnZaGGlA9GaiVKlKH3rczra/
D+d/N3vN1PKj4YAYUOjSVz3J7SgwPPB/LUqk8pFR2E1XlO/u90JOF3L7L549Dljswy7a49EfPyrU
jU5VPGgAunHOYIVr7F3pOe+7PVZ+KJ4xEnP54LrN0VI44pppb4viCfs3eCj0LMz90RT20XLDv07k
NM2WGHCy+rkhXvTGsTtmCCbDSzGH41HBl8vEvTbWuMVBz6ccJDWZKAwdDiTP/1gMgPhx8O+ZPT41
8kGKLSdAHoRY5e0vrG2IpfC9bJPLqjCn6RElZZa+hPV8N1YK8yDSf68lclYtNwfS1OyBmKE1cpyC
NKbmBRQDl4OLNxHZ9Y1QMWJa7yng1Q0FpsunXVDGHEzoeDyfBD3M23aUV4oRejRPVHpABSQtYQwe
au4ehjXOxpkWK8RqCUsqtZSHm1xz8Yc7KpL35BedfbWoAxTbTzA7Oy8vLjMoo3TtuE3Fu5lOO5X0
7r3WDfBhQI5FE7LTBFsfUjkRdPtMhGL6XbBNb6ujXNjlsaWarBOiH+67KmEDty5Om/81TvAbButd
T8hnSw+b6w7MhfVJ9wReBA7RX9nJS6vDTQDDzLtdAkRoNxAITEkAxFh2D2YyrxvHS6nKBIBvDG7s
ACAXgDK9XYaGbeONR1/WL+iNKHnuyoxRjiK4QhCWIbs0RtWwm20ap1uqDuHtd1MF8TrgJ6/nvjm6
mRvZBCp0s8fQ7QKvkJiwOmDi47T3qxpdpUJwXtSujBUhME/Ggj2/wER337SCQFFCklmTzMeQF7St
ZE/zanCjiSb70QqaNtjRsDnuZZ7h6Jyq4LsYgn9mb4b3ptfBQVikkL2tDjSW7V2GofD71wbhxztx
OdVeY9/aak8hjBYIhByCTQ+JT9/MpmtKGtqd6qERKL+QDhE4u0+ytL64ijRAfAwG2473oSa3O9MO
872Wg9rjLMzxjNeCMqS+pE0vSx4Incbdma7ZzBuU2WjwAPJswirM4K1te/vDWtLgaruLLCM19/be
BdOOjICeT6sGcSinpDhNtndqQwIx3B4/9Wpr63+djAdcLvKuIwpkP6wuPjeclweY2DHuSh/R0oBO
bxa4ikeckKiH8DFhUBvupP1LfjzK2oIeGCfw7S+KLhFqTSji03aE6yvS5DTkLPWyVDNO1NCGesJH
/YQYLTsWPQ4DMJK8A43tihdVqv5RDh5Sfljr+SEPwY+J3CfFxcas81iQxBGQYJLqq25z/1tIj6CS
RQF7BpSklhO1vZbnJlQODQb6a708Q/3v0pSWR3/xSXkY6CQaqSQBlZq0/A6sdd2pgm/PrEjwwJv0
pWZDp4ijBsCdibwB3JPbgo4daMV5oWIey+Ojv47NX7mO7Lh5U7OFurYIEV/7ZI1gGbaXlxKxRKyV
+Sxn/dOafXGqPetOehXZHJnPPFjUJeH3t/t2DPAZe+SrXMO89feeNWKM7LX1Af0cvqBKnt8IeiHu
nQ4JXoplOvdDP+1SGozOZijU6zjYUMGhXHGF+bh60GU98qy415oggrgx7e7HRCO579Z5OtRQpyQj
ipx3pUigd/rUYUTXjvHji7o6WiU+XJWzV2Aq+N9jXxNJwbFWFh2+5c7k32v1d2kShxLOBBU7i/Oc
B5299zQKEmaXtjROqFVMwOkBwNpLJYeUBSgMHli9YZ296T3X2tuFucwv6GLsLT096tTiRWUeq8f5
ONkS2YdQ6nWaJ3wZYQAGaIbNK116jKeTwRldYmwxN1Xh4p8r8L0jXhxcJCHeuG9uNE+rQ/9fmPdV
fLN/EQcwdbgSS+JPxcBYVrXeDJCRMlHnWRBZVH0C2HL81ARXPfNPcDzZMOCNKdW9TZ4OB+h846JF
iscOYGE/TPkv+dM5kmYNLFSXIVaFDv4r6yT/tbbUF1YNn8ZyhoAIWLo6K7lw5Q6EPSwZQtsAOLQo
1PJgUGZGlVx5UrmmyKy/BUjlCGV8Jgs/bA9tU347yfoiyxkXy92Ui2uQkQOHLZNEjnBekPohrTmk
fcNRbrfPBXMU1UQZR6m8OaC9xKsfy9kJuJCoE2AjdZMjRZ23WAnLezVmBapJfebOS/hNl0mIM2QQ
y3X0JS1dzRSg0wVi2M42PbkhK6xi/v0oF6vBbGlPR/1KgEA27fjo/TEf1o7XH/yViVA1W0nVF6Wo
VfrjhOl/zCfrnTXXzUcFMOQur2nVAngnm4xcjYRIg2WFDcN2ygEnk+TPbmvrfbFwWkRhSzLEzmuS
/OgnwUPCJfistdufXQNhoTSoDCPkLeRAuR0Y1WrFs5dHA8hnV5HYtApqJ/thOnquBbWf0pS9dTXm
PqyjqrUvjq+TNfKx+rQRjtf24OAnisjDBWOdiLHeOk43va8iV9usAG8tZhvFI+gVJXtptuO7TY8G
vdm0Q3E7O4XFU7galnfWxDqgfWJduFT9h+w/dhhHtjqpcf66aIhthrQ1SGBpJwKYDTGbVIgbTM6i
Wz+MFc7b1YbDg+H9t8w8MqOdxxNRSihi2VwIbU7A8w2AND0z7ZHKDWfcDFHXu8l+IP4J9KfodjqT
2CDNrDO/tCUZvdFdjbmFY0VWjHb4JhjScfcRMG4SW5UlAj8uih/efLPcIYvlHVISLxFc96a3cy4j
+lwRQ1NXrFKTPUYyJaeG/7XidthWpqLFuqSigimOUbUMXRDDMRmiNl+IKbrpApOQnBXEdl00ZH2K
eEE8prhF0ihr0Uyofkw2gFtFQw1VkvTbaW3vWj3+mqTzTk+CqQwZQlJce+1Ux6F3IYrwKrkg6dm9
MyKXxrFo6z/JVU7gl2P/o7bwBxgrjFstWa+Y9ssoTGD+wnQ6Tf4/9LvoC2Rnt6Qd2AbyWpKIudHl
e9159iO+BvWB58jkMzsQhwngVl5pi5lvJHIsJc3sCF8wHoMVsY1LPOu1u4keCxt8ymetif2xlLsq
5QLGlYVH2R3Ca1fZCBgH61yV8/CAMaBFWpl34DXCwFbTVh/BWpHKE7RfLK0KSVJatrz1DCU+ySFu
FFYDh3FQZOUd6QQ9hCzpEVk/lA/tKv4Sld/GWm/+Rtv70y5on+bOfwiFMd8lWYKb1wpZknyzm8aY
JDs3JZBBDDwWt8qnsADTn2dxI8tDwzw4TWF9JXNC46FIiY5eQnnFQOldpCKxYaNDnUF/2rP3JtHA
xtj9gQ1o3TXu7AzdY6Cpeh49H3YYg0RUmIQUXBohivAxT0OoapeCwyUV4Pv02j8LElnSOfzsRuSa
pFOIneflDymgdqesKLU/kpEtAowlaTKYAfo5fym+fCIM7KlzFdhgO10dbVzqvuzeksQrUDx04AFq
cl4cFNcQIMP0I+3BhDJ2X/VI2XLtyzf6BbI7N0vVq8f6wQo/g9M6+NMpRn5cWjqEau+lCrBMuRgm
ub05RDdr172PxSzuZcHg5wqDIKOcTJ3SbfRn56BK/caB87LiD5QPZlu9denNGbb4sFm1NizaO5iJ
biFJMurUCi8QcFEEABMbOY1/VS2J6ShqsCjUQcKDge6IoOI1KVI1Ra1jEL5g8oQmeyunspVmVBcJ
P4VEGz3inZ4YR6OuM+o9B9h/HnklexI0wvMyprcyhRDtglsQ2dZn4IYLy1FEThehaYNjH5TTINjP
p7CxtnMhHQuK1bUIzS+GPyqtZVyVEzENK4LravW/c4C4Xd3kn21b4yFZ2Hvaylg3BekskVr8Duxg
heoIyLmI6yWT36005RcJaTcRdwkoGbs9hFlX3mRTbW+pe+G2HNn2AgPpKL99suzCYrPnNFvJWCte
gDTYOrnBkCQM9LzmTTZ1B0OH3rJTfelS8RnM1pEWRM3bn1goDfslIU8nRSX+xv4hjn3bEjAxWugG
52auY0tM2Z5ycZMoR2pir1aq1XfF+13GRmC860X8kyVsL9lx9Y5QbRKj/Mn7nZxKNVFt6wc9DdOb
Z4VIn8WARirPbmkCBK2yIg4vULgvJi5JyqgMHyOSPe66CiqfsTvD22C+EUJb28eZ2qoNO44fT5Kl
edcRxXR0vBXrbxUs8mFYgN06Pxz4Qx5LkwMlTpdKcZeVw+Pa4+ZjfLOZxcrOfZRZDRUhFxOKlHFp
U9YK5z/2C5gnvg9aGOU2H0Yf6KR7XYQOHg3KR3ZTNslzIpQdM8t0QJwExwceEfkb381CCmPD/re8
RbKhOGFGnHzjqkiT+iEWa76MrjudHXvoj+kcJFsQH9DJcPQPwl3drSHNkRXEVBderyaqXJ4zErH0
QaBHuptC0R3zIA+OVU+pauAW2Fb12ICWWS78xlw/9JpjRU7gaiCUzg0rxmHUk0ECimeg67wdGiQ8
TR9E2NBl7yvvvqnt7rM0h+HU9WH5OMxFcmc7U/Fu+nTT2tpQkS7zZTctJXQTaVYnHxqDeVC5GYaT
fjm5nvm9Ik4zCH7bmA3Z6bIIjeOE0fzgpraKPUCxqPCd9gAygk7BNjnKAz5akjn2Sde5+FJmZ0WL
l+utTcjB1jSK1/L/FV0oA3Et4NWj70LFc24ArYVWsrMm63dV44dYsNubhbn8F4DYnJ0Z3zYEfHMi
3758Xk2kdGY1zxcU3GKMsKJANw/yZfVyEl8E0KRroB4zRPGvdXvySZi1NkM4un/+6PE+Mj1HNHAv
T3i27GiGn9pgLLM2cPhAq/KUh8stNMhoo7nMbxL1qeLgX3UWDwj+CfdhIBsTrEJD2lq7YA6trWnC
qKphaUlGALrykLNIb4x58wn6SFr/3JNE/qdtrM3DrFiHxtxYdzlj909JDNN1CU2EalnH1E9Yz0XN
1rUy3V9yyoZNn40QU4y2IbNCKUhZm+pkN/upC/vQGc+tX3rbUszYYxKnppxL2yL4EqrN3pgvwg8M
hf/lROKjr9aOfu+lW+wbHDQ4+zARg/90zfvq4wurEUdsB6JId2qyxF8untymPCTC049dRVbkTqaQ
gm2Yck3YS3/qHKMgEsA0MFkyYxOmVn24uiMiosEsAay45O8U9CysHZgfaW9WdKivoDce0axnYdRg
KBmqJqZsVmxwklNt1J9k65Vb6nBfqsF4t0LqVBBRTxciqvpXNM/DPQS0g90wBbGyyuQc4t7DJNil
30A2VKibeFKCNum/u4UEEZvC5Y1iWfxsmtUEsNLgKmvvXXi8WgItnN+q6z0sA0oeMumu9tmz02b8
mX1D5HFTBMNF+akFum7n5x7B1okMEL2Xk9BomAribEaMo35F7WxfLOBL5mJPjLf4lhLGeYqAD7UX
TNi7ZYl6A1Rlqna95GyNPXcO7tOh0ADRlnPuXGyOi0yWw4oC/tmFIUVoP1Q7Ko7oacFmcLHKFRKz
EM3WDg2LioOQoNMqz+JqbY3t6vvaB08yEbn3S+ts/EAQxlSaHvLaJXgfc5D30nbScls765uzOhBG
REU5wKNJis5zQX7UJm15GC3rq8ywhC3tAtMwdMsK0Vm0/cdKYT3yebtBKiDnjDbQVpHU5FvONbD6
CZDddu8z+oEfE5PIpXlCEjMruDcyvNZYZkO/L3R6+xfCV3+sxn+2Bb42DNgAbDRmWwgCGY3KDWO5
ltUP/bn9pWwLGu/rpNIiGhx4v94X1sPqtgEG7t7btWMRxBXr2km22QjTBwE1iJrRILO8e0pywsfO
9NQ2FCNB9wb4nEact+Tkns5rtb4StNsc1kZbV8sxRBQGxXjFj13vWnsls2iwKDhk+Yxa4Sb/qolx
A1ySYWF1zD1+V8QaA0d8XuSEbNXo4xLCC/dV0FjEm4Ok4xNHn0XbHD09HhPboL90MbQPRS29b2ID
yGvzgO4luY4rHxlmb507Y58NfhYJ5oUtXv1pK2ZL3q3tglDBKXmciDCknnoiUKYkqX5XL1aOYT1N
tqMv0lengH3j0jCcN7M3JGb10bhQwUp6K1fDHoiu2c+DKXf5XFtX3oIb2wSKKTMQULLOqCCYZEha
kPpPdUmwMbCa7YFvq9gy8+x99hfzJE3Vv0jFE4LCQiKnFNRmGwacaOWaBmrNrCXzlIDjgFATgmUh
wMq6/8/K8u5HL3J+BntXB5wk5blLZXtfT/O3KUR6zwQhea5QMId91+GKWutDKFp9XdtanHH/kpEH
5bgVo0ewjJPW2AVxxE0Bx3rbw280U0encwoXF+ZgXPlIu3PVDLhxOjJ/kfCtGv2x/5kRPUy7cY2b
hyCHXTrwsllA9FurN5kpy/T2AHOQLQvYxYipZv0oU+W+DhlDGusyAWzTKAh4DMJd5bnyYAJUbYp8
eWfuBP9mByaJQ5jgFNSibH3Xbl/nueRmYlaB/CH3BdP8vHfJSfzLkI1tqkYnB1NiFvUkmruJVA9A
fxYaKycp3xWlBuwO8x1MmLNXmjxWwpCah9u5tfExWW5qrtu4piEBr3FDPJXq/1tMlLi5l9wnAut6
stTFtidcCqVK9pczq26ENX8sE2Livk+cQ6arV0alMQpM47lyGNY2UrvduxIVEh9LWxdV9r8u5Rrk
ImCpv/NtPLHBYsh728H1OdJ6+eATTv/RtRWotOsgimstqK0s/5VrACFMO9xbyw2ytWm+OJqLaxzT
xGVthm2Ne9MlK8/35YmIPkQj2Zrat3uNC8ubA/MfayvokWOgTJlHx44Nno8oE0xtnWuJfdCw/GrH
mt7Sok7ug0H1lyavp5iNCBWflvkzRAZu8R41cE5OcbZZcUFt1j7/F8q8OU9NX52RYfDRCU5i3U+R
RTdqtC5V2YKqBCO5UU5KYiEjgVs9O0gxDmqtrUeYH/TcQ436bMKYgELn9j2kVsH0sY7eALzaOf95
2qzveeaIV8iyX/IyEKrlTvPgJw5SiLyhoS7PR2c7OECl4Btk6o0YabzWsDeBWzOVEx+dBNKJZzzX
+6mjNirtenhVvwFMt+sOZujWEKYGhyhG2z6vJooaJ0NrjF4T6dfYYLFAjrSZic7a2+v4VClGTNuS
z7Nyr5VK29hsUr0n19P88m8CciK+wtvbw9zoej2CXM+8E5Pxz6p0v8sHd+7IdW37uCis6UTUiCb8
vvjCU51EUpood+0A227ambsw7JZztroOtzpJReTLTbtO2SbrFmm4vsq+yLSRuxQ5BQFn5Xxp6oal
YgwRMBnM/9vMbRnmTZQTobDlPl8HP06Xqh93yNAgo9dwjhxhsDXa6LWCfoa6nMdziCV2uQRLTYxX
4obZ7egvrxkY/7/UW1/BprB7DUxO57ZpbLrxqpHkcuhSxPyVmoeDPY79rzWM2WMuguCaZCiHezqU
HihCuwVSJT3nZFUWoOLF0jTI1NHo4jbCRZPdhOQj2o4fWGLvPqnn7MEKcADW4McElxDAZbfVr5nB
qAJWY+GDx4YST3FVytV96+hzO2SklOxxwmLkF6lJxkhoRrol/VSkqxsvTOZ7w8b9M1hAtWhlxdZ1
0i/Nkn5wp1Y/ZoQjbYseH4ShujzSnMpROYfiPNUUQflz/Z7SvbpLQ3y95dJonEFZEI/W4rz0DT3m
o2a4soyx2tmLvkkv+Vql23wWaYAIODB4nideKccafthkIVFXGw9NseInJZXk2Z7GkHfbvJkQ0N3z
fpBSpIcJzwZjj+cCFlcJ+aYzfg9aBcIqv/PA0FG2hSZW5DRpHz2jEKgkJBFzmVu+OJjip3hY8+UD
V8cQhQMu57wOp00ibrHl1sLk1wcoKpyWkUdXJZPkqItT6MykHdfqWft1eXAIhY98bcADkxl1sP0p
uGgXR8DGbTqYuK4ZeISK1J6ht3tTLGeZ22TGTnPxkrTyh+OYOPNa3Eih/yPtzHbjVrIs+iuNem4C
DAYZDD70S86SUkNKtmT7hbBkm/M88+t78RbQLacFCbduoVAo9K3OEKcYztl77SK+7yZ/fHCyrmCO
ijFvahd9uAqtLxPwtaM9TgnbfJQ+Hnv3niJ59DmvYoD8M0oO3x3DXWhSyreVb6LwmGWxR4nAPl97
PwM3+95y4NxmrYj2MwkJV+VYkVo4uOz6yhqybAgBj4UwQhpAtdH8HECiWLkTAl8TcjY10znYyFEJ
vYrpMGyCao4oKBuypZJaZWJtSm5ZO7vWA7ZOcS+zGNmH5Hfi6BtVA4+DddZv0sFnfwBgCC1r4R9m
DAUoftHPjSUFPMOn2xH3NHRNn+k7jYxD1tXht9RQ9Awolh0sY6wvvdQtNqgtUFHnYB0v00y0LLJG
O/Jo2OASS5Acye1En9I3zo6bRPCh4/0kgBYZeBV4V6msOXbzBYEQL2dO4ZFB+dZLazYBPnDwwMem
Sgm7n67SvoKlHxXBXnAM201TT/VyDBYICIwJmslxBZw7aLa2bIp9rGPnYZAqfZiiAJqCW8YLpEKu
nAabZTDQ5+nYr7iW2+zC2vraE413O8GT3XVS4Df2bVYxae8G+8K3fg6Uqzdm3ynIeyoQD8EYNo9C
J+gxsfNQNG9aKkgNV9UYCCDMtqsva9uIP9maHbPVSkWtpOu2dY64zJBx+tM34uRUtAHwTlbz7zrC
rpr0HBTBhY9rSuSYtOzGgqc7AbfWiPzyXsk9+ge2yTUcSbA+I52/eDzBjhaXhnLa737lOAtebKzv
egEMxNBJsxZp+YNCg/zZd4LJnd7bVlkxJ2gNt2E2EsQbOAfwwdhq5VcclUUXZt9VmshtN4ztl7zj
iAGBhB33oF+EZP3oQl/u2FCgb9FOTYG+GbtTWLnRVdFRNBUI1UbZL4YWOYTMQSL5qmnnc3xHqdBO
lXFXhTq7TbWqThalLAqqFISlsPH3qBkN5jgppPFJRPoC6HxMIHzlOy05CtJ460iuGNxNaFrzjeew
scArSMmHXgqCpu0o82ZbxWW06SyKffH4E215ftBG6+6wEk97IIT1oa8IEzDRZn1PrWGYkV3bzaFg
xtjYc8Psao/JccKRjBBWkL0bA6b3K2K20pRSpkTbcc3ZGWz9gP8GJhVzYSF+shFiy+aky6Jc15eN
wfZiJk1uCzKSwMyGPMZ7X6O8BbMW3glM5kD56eNcdDLW+84dMszrqtr71dxC33Cn7zWxEDss8swX
MAFZDDCy0idoH9NwAp5lZ4o+wOIsYbNwEPSYPo0twnFzMOdrQjvIAyUAdQ/2FQ6wyWI8CMu4sbTd
7ziIWYehbsPn0p+bgyO6bD0X43PvkLPXFln0K4e5h9pxbHYiHsrdQN7szqHeBcEqkDsxI9XNbLa7
GUkAO5swDjSpKNLCQjT2Pp0oNMaRtR9Bcq8miTe7DxyIC7HfbmfZuKhLScso2l59qcuBat0y2U44
+i56afiXeqQEvorG+lti2PqbPdX0EQtVFhdAf+uNshyeB+CAIPiadegO0czlW7oQ/sGNcdz45KNs
cwKUgUO4xiEJg3gbBZ3B5BrkWzkhSq4s/au1DRBQC/yLWg+8njABYiIA6LRzRdkQ2Ab/lUIDfc7G
uA/Mwr5a4n7vrSoLtyDYkxW2E1QKnSMu/ARB2qAsfaKnw+Kn1Vf2GdaRIADjSoEVZMsCVWotoSlv
sAn/pC23iKeU664j04W21BTEdiRJB/8x8eKL1EG7nUJNU97Vwu/BFh2nX9zcAMNYsJLmPb6b0JvF
lZGU5ZPTwZlR2M22Ha/TrWRDdBlDAFjXCj1KGsfBtUsv6jjw6rNItQOqB7wAeTJvsr4AGxg6z7SH
5B2W8xekflTnyDPe94NqN1Ug1d7jMHhJ/IS40tbU7Fh/y306M/nFde7h9swGJMt2tIuSxvtKH25c
cao0V1WG6NdTJFbkU9yso5oCCi/gGl4Z1ZMMJWUJLmRFByZ+pv4KBAkLwDUbxmTN2RzPGfHW67Eo
UFwaPXV9ndvLvs79BBYAXwSgIGBz0A+xtISLJX0K96EaCG+M82IdK+OFRT6yAYoxMQ3xbO9i3w2O
aFxRAc5USpmNkdWKwt5ZZvZE+SvYVpQV11NvGWw/jeiKOl64nQyX7VNWmr/m0PtcY3j5rFKDT8rP
He/kdqN5jbO43rHnYYeF0Q0bvSSGF2wxFAvUfKSN6U09I6kJs9E5BBbCkgCMQg3Yg44urUDgCU8i
gBzNGaW/skzejrmYS7q4M03lEK9gbgb3YEgOMzF5+LUq2nWEgrIjm1JKYbgXLSNP90mGr5qtAQ6B
xjC3TQoPOHTNYV2YuXlBuRckRRqVV6bLPLT2lqAdOUzurWGiB2qpD4H+wr6TFO6+kWl1ykpS1QXd
uyO87XkdCYoFnoqKg0cP44DIFqqBYDuzyywwAWOUPzY5TXIm3PBCglB0kfdPbKFLoJarUbfuZiCb
ZivzKnqy84kEEEqHqDWp5l9qw5FPiJucXbPsKvq+L/etRQmauph9NWMiP8QAuHbZiII2inpgGwOy
4dHOisckcvN7w8FtywF6Qq1FCTxJy0/eNFo7Zgngb7ReDm1iuqc0NIodGg73ETknFI9U049ClkDD
sxCYVunQjGkHTb7oup2ZgPFYjXRLN3rpDanZkzMc1wThci4q9B2NR+VZt6wNyEiX3ELT+GwnGaSK
NKw/G9kIEotO4Q2kaG5xW2Yn0O0QOWwIks1cNhvfGUpI4CZF+KROj35azp8KNmBHcqfvBkgVmzjv
fjKpcGD2go79IEh4n0QTaCLsch00PivFRpGkDGrNQNeoUJCY0ab9RQka8Ohn1HDqigolN5NDuF9N
N31RLmy5LgRxjOjLT/vS3LhO8gvUZ3GMSt2x+0nqfdOg2AXFIU5jMHzHSfKtAWlxQYzT9NhSKN/Q
jO13U8CPRXnrsREI1TXttGLf+D3nE6zRUBSIxwkIPfpLhYUlGv6aR+FiDUjGWyUJHcWsVMVaNqqC
LszKU5Pa/kJqdnasdETjsGcba5pzeM3BruKIgtDtvtRJtte9Z2/8iRrRor/B3UtQxpRm6S36vmE9
MKWxUUbm0xd6hMpJQbPJIzTghe8eR6vEIZsc5+rUmHBOoPabX52yc54ja2FmuZiBFKCVdQzp9Fr4
g7tWXTLt8tlXO2169VM8NBQVXM7IhDGblGjC8YjEXLzw4eMyjVOXzJmE2A2OBNfQGllDraDBm0MD
Os297IhgNGNDVbDpILvlpV6kwkUFMSdH1bcnl9u9oruXbK1RNi9+2IU/jALsZJz40U5UUU/04kK3
THok0KjdgFlLalp92T1G6LmeTPZqCG9xl7o9ZauV5xNAFJdd+JlusM9uPE3uB5JETh4ceqT1Uwul
avB3hVOpX8pGZsN/xI8DyISDgxriouooWq4TKjZI39MU/WuU1tWxSvKKukmVXTBJzZ8tWRqXFo37
fVp1zCzsUUTHhgkdDEfE2MVo55vfYdM8IQo4dfDbofdTZEq9z+XwuXAp7gkqObfV6OqrAIH5umsR
z6FsBfkiEQUmQVIQhOwuZnFi/e69uTAvrKwjLYFa7V5aSfTJWtxfpivCI/Wy5GcmaUCb6MVuzAJd
Kf3aceu1Y3rF6aK4m8fM3hlkm+1gsZBAoJLHyJBVsW4OcUGMC1Q4jzKtprpOBsrGCUAmHzK9lWgb
7Yswu8aqCoOk8+mKlK2FnSOmDqGB+yw0lPYx6heihoZkWg8ZIhJknXQBUO2NMprXllsXW+aPaNuS
B8EQkbMbOKluJjQ/vAqyRlZf+POLX6Q2D38Rc+RRdRk0QYyq1QDMbvJ/A4lsn5x5ltsJCNPGs1tv
ryVPStXAB0wfjBdIn0fKy+b3pgJ1rOLi3h/nemfYQv4llcOXTZj4SowekUbJ+FUPurzG0hS+sJ6N
18hARlrcQmAUdXBPdQQDgHPqsjtqwtNTXzAV0H0tDkPqfq6qsV7VLj/SC/9FzsKqyLfhQAdoGuGA
PT1NHLxXjhyjk0FLZj9LC2JB2vKi8IldxR23AQ48+Sp4TjpOIDbIwiVQhSpUeRUgnV9Fik2V14bb
DhRxjk12sJYMmBa6r+eFw7p17/okrD4XNuQdILxhcOWNiX2Jbq/cqGmi42nK6bqKM81q3eobkVMm
I60v3QedxwvTux5CGtrttAFJ1pi8+lhRdL6jnxFBf82fsagEWyDRwZ0KK3EYe1hxMY1DFERWdqmD
AKttZhX7XkKS87s6uB0r9QKKPr8URY+PVw4arr4/rybOaTeESbGsIB1npuB4LsbCv1cKNWTgljBR
c9CNCR3Mhxzh1NbikHM3ulgJIkGxQQ7whtq41Dd137BoevayKcPiEY9mQtGQpzaZeJWShOQEXnZj
Sx5kdIg0IirOatbCds4PHV8iNFumqaH1SCSNMJ2AyWjunUn7O+YSgC8BSUvIFg1cNzAxOaVGrJ+6
fA6W7XJeVf1PbfXdS6a6YJcS7gVIDvAKKoF+T+0yfzD7KSD7xW7pbYGWjWNkOa40J6rVYAZ9hCVX
rYu9mrhQYiQsOAL2xEVadXvVuNgCHM+eHom8sqgt+vYlEhxs4Ep81aAj4tjlGCyt1gHVRoo4zExv
76CQuIHWFeG/Qr9Bkt2wIbKrQ2xRUklLkQ0bGKeFj5dMpyU5Crk/gngC2NN6qUkIorAvS8T3OyV7
76LK5nJvCIQz3WzUBz48ttANdfY2dqNNYGX6KkX7umEvx2zUdl9KBISHBrHMfaXnhneLZESACfGO
UvRwAdGTz9Vt2KRPpv7sC/PeTZ1hExeTfZxd54vVO6DjUxbVNqc/gbZS33d4545Jy1JXtLwflYMQ
OzW68EBjJYbPQDDG5BF+XVclbLes4iOhYMpOy5AQamk5XZNtFW6GRGK0Aa7NQQbzdTM1E1N9U1wJ
D1OA7LCGgs3sID3k+QF8lonIu4vpiDrVd3ap7G3QnYJ+SdKOKdA22wtwWry4oIAMZEocWLNn265p
p/ZZvyu9urzhvZIXxLHNB44t3a0VgtGF2pv/YOODGdZty69EH2ES7o3OXQmOo+gSLVwlNdIPingc
yV0pmCuRF41JjfUowSNjIDW/l3xcTIHC3qgZg0pv1ziqIr95quu6OZkNCY5BpZN9MI1Ek4e2s0GL
+52mPx1BqJrHgiVnq9oAwnrZAFrAjL1GxuMe0hhmgOw8JvvJ+taNbnVs6NrjJ6L70whEyini7VVP
NNFmEMN30tHMPcZ6vdOZ3f0klkhdCi+mceSZL24vs10NWPXeG7zvoasRstWUC+id/UDKK7Y0bjiV
RikB2AY4N10OyEDsjsCsXlHoM4u9YwONEli+qaQ6/s6dMP/Z5HRt7MDAIu+RvVWMVsEXX8rs0Bky
uLOcNru3OSSiD29HavZUpy95qV6qlhZFmRWcFnTIQuT35nawTHSjjTBXrmvkmxG/LqEkOSxCdm/r
ccZ/iQqw2HYBK1/r02wiiy/ECReN+9EILfw+VF8o3UwtwVgADz3HbS9j8i02PArO3aE5bXWa/7II
S9yAc0qf24kat+N2xveKOC8qC7LFbGjfV+wrb+itgZsy/fEbm72vKMsUFVbcL+Sajpu6o0o09MgU
4rj4wcXxSRcjjo4lXKSIaUTpMmwux9S2V01d1aeQaecQlgAx0fjRnKClauW41VHfEKJCD8PC+ZY4
8Y1D7PNGZHhl7YjjkjsSlLKy/Mm/sEgyYWvlTgiIWdPMGcpMR8QH2iiUTI1bz5ee14MzDnXy1PrI
JLVFv6FJWBocc+AeUvZat4VhUGira6j4dYMkZ/hKsiR15CR14YiYMPsxjIxjcaBDY6yTBKdjL+S0
RTWtcY7gmTAH4oXmHJOkR6bTpu1bubeSBiN6PZGEQJvxCpvJbZwk+jMKoHhd5ZW7R9YCxQmAB16t
LiTycVr6N3TRoqJjE4C4HpeMCaDGNZqj06qKzgMqG3oFNueLbiqDre7dX4HX9QFt0nFcTvkG7Cos
UthmnE0xTDY1Xx91MvhbQHOxmrpLhTg9YBfodG0N1DlgvlsrzaaSHql4QnP0VB2Ji6QcJUnvaeCA
o13wnJ5+qwN40VgKfZHXJF+HDnWWpQzA5lALEasFzmVTBhRSUG38UMPY/QoUqEIbpq+Rlj819dg9
Ahwiryc9LX9d9qsRmb3pJR390OI7hwwBPnChlZpMxetIQ+vOQkA/5qcKXOaqqGlT6tQeNpUy4Xrh
tb2ickTRfmD/tmpYeDG6ucmhJuMJkClUs0hjVOk8CxBwouojnaz5URGH8MD/lryCNjS2WRcZW7sL
J7x7qJDQIZo/jA79JXW46keiZMRJISFGYKy4NXIBHtg91n0lNSu+TUsQA33y1JBPG7PAB4tcuMHB
csHJtMdgEDcXSUeZB4a83lo08SCGSBc8SOxcWiKJyAQdd7LCiFzSLwVU3/eG9UhTG2OkbVGYVK66
tH32mCwcuJrYKG7LbKqvwYY723rOKvAQsvzm1hGmNma/bJRwgRx+xK+biqjPhf5BkRohGvJ4u+4A
1ygHNWfgGHst+miPnoZGAkZ3Gj6y/9rYdvfJAtIFU5Xq0qmSyMwKSe9qLn1Qy5J3sY4mNANR/ahp
je9c/9bDycBub0klMWeErpWBpsbhMHqkQAh5GG8Y2s+ld5p39reAXcOXKqdFNvepeRzC3LlDeb6U
fgPn3ixLLGqj5+GvR9iKGrKmJu/Q5aUTjvEKxbfrCHGlBvyS0Mm/zt2il7Sg0ZoRXnIOk922baOv
NgvkKu0pVlBat/e8/BTk7MEGQ4NqLYL/vYdmh2TCBMi2UFkNg91IbHo0XwWmI3Z13rVDCgkCmbF+
5Dgs9j3GcKzQ2vcvKyH4bmJS53wRjweLpQw9rDHeuFS3zcNYoUQmayxxy1Mx4uH1EVYxM1Ejs6xa
r3Sagn4oNY8tsyI+KwfyvZNnTwjKH91WMfn0GXHGEVHCykMxAKoX+RMn4AaGrEo2czbBEyOIeOVV
2GKnkHndGIGUtfyh67gynPsZlRTKvKh+Ih3G2usyHR6S0FGsL7x2jUVXlQbaTGMZjoyOLPvKspCz
s4oLpCuyo79KJcteiAhRkxf7uZX6pYhbIjY17YHARz71fq74mznsUmsbt6nt8q9//Vf58v0+YsP7
P/8S/40AjtjkCFoxaDQgherp7/68Iy3pWY6k+eNYpvj95zs+WE7dU3HCA/0pmDFxiOnb+0P8GfTO
EI7Hrl1ayrHNs/R16mxuF1d9cRLzcdKPGORUgkEZ3+PfHIdbZGrPtrVFmRrB1u+XUpqpRRuqMMB5
fU+mDVHhdJ6S6eqfjWL9PopdOXOyeLhOg6cf+DKLBxVS20VMZxzZ1Mvd+8O99fh58OCKLe1J25a/
D5eYnPpl5FYnFh4W88n/IE/+o99f/vmr1wtcQCYq06tO1TcaNGT6/LM/3/n950vKlJix+fPtaeum
+8LfvP/7Yrn+AsJmkV/8+J9/act0eNyv7s/y8r36+7EUu9jM/ArE7p1+9MQp6MGYISTEt7qGZAYb
o0G8+zQb9++P/NGNO/suW6SWrCR2dTIcQLCbsvvgyj76ff37hZVlNoTKdHgwCC5xl4f/8MGffZUT
RBPDnHky+YwB/B4zzD+6P475+9/vemyIipbfD2gyCxvD7v79AZZX588n75LTBT1DUN78fYCGjnPZ
KaM6af1QoT2E+dW8vD/E8gzfGUKcXQOVdjKoiqA+9fa4RXqx6jq2VPrJQPWYc5Z5f7QPLkiczV8a
fRJKfD5FLDJo4ofmorY/eKk+GsL6/Z4VMvXktHzt6ChyvOEo7+YPhnj7vf2/x/LXB/vqg4SaFQjU
gtUJ6WTRr2hKvH+XPvr95Z+/+n0fdHmOvqk6DWxssa0/vP/zH92h5Z+/+nlhcHhKZh45VCM8iyRz
D+0/vIKzKYu0wlRFqa5ONbtKZqcPHsDy//7HS6ttx/XY4GnHPvv5ksWeLmdTn8aMJAB25nG87jm7
+NPp/Vv15pN4NdDZDKgbI0PIV9cnj24dKfeAnN4f4M1nocknR7xvc9g4W/sylx6taGIw4gvkGJOw
qm4z9/qfDXL2Pmkf95kiPPykIpi8s4ON2aUHmF++P8ybU4lna41u3ZLKOfu4u2zuiV+UzFZ7dIvI
zu/kBEfz7v1R3nz2nmYEAQjEFGePxOkbQxNcxHILws+/kmRfbtSX98d467FLy5Ku7XHidryzMQhM
a1tf9vXJAPGndyWGx382wNnKp2i11rNiAK9Zd9W3qKo/GOCtu2SbwjYtaQku4fwKIAdzB+fylH1v
SBEc99SMy+L4/lW89fLaQjvaEhht9Plt8tPWB0bblifVHY30y1jftOKDrehyI86/dNtybKzXUgsl
z+Yq7aU66LME8cVIcoRXHQ1T3zgQrZMguMTDMROyNeYf3Ly3Hv/rQc+mF2rUfUVJD+2k+7KyvOf3
79qbj+bVJZ09monm2pD1aXmivK6CCz+iTrdpu9v/YBSbbYNtkiRku2cTSx7omJ1pUJ2oW0W3Onyx
ky+z9cFK8uaNUrSIPILHpdJnX7xlUmcvUamfVHKJWV998PDffL9e/bz1+0I166bHJmXy8GnAx9aJ
xQpS0/v36c0XTCm1vMXUBuyzLdaclUVs2WN5Cmg00pejPAJucWlcJ5T0Do78j27Z/413vmdEcarS
KWG8lG1JNj9MSC3ev6K/tmx/fDMeT91V9jJHnn0zbptBvu784lS7qEv2oXfh6B0YN1rX2DqzZ2BJ
74/45nN6NeDZ9xKFRaaymgGhYpLrEUJZKg7vD/HmR+PRJfUc1hd5fvB1nJqI7pwhiMQUIyzY6kfl
uCv34v1h3nwbXg1z9sbx2TuzmzEMDAby3/bw/itrP8l409MzCxj4/fGWb/38UTmmMG3H4Tm51tnb
V8FjwNsZlqcmv0v8H5m/TdxjBSa//+D+vfWlvhpInm3zaeBhzNEMpH9FxVHaN+9fx1tvgGNSlhAO
zW3TW+7rqy2liaxMEDXIz0uC4ZAukxP0wRWcH4Olp2zN5kIJpaFN2PJsRjNr6tyoIcPbpjUo846i
uo9qaIY9ri2I4aq7mUpB3gWpozRolCYhZNiVRJibZf8jwvvzwVt/9kpKz6U96vCJsRORLIBnn5mM
zbRG9RKdBiLNL0qIoNeuQIuWdhQw50h5H2yv3hxPmzYj4i/kVv9+jz0qnOAUi/gEXRLTe61OWHMo
tb//JM9elH9f1atRzr6A2CKaEWlofBLix0IKJSzq/QHOXpU/Bjh7jBSeR+RADFD7GLncz6K/r/vt
+2P8dY589V39NYiUwvJMiy2itM+eTUFyYw3DLThhALtKouLGNkAzGrgOCR+7HaVFpI+/8SO8M4L+
VK4/v/8HvHWRklWXBrjHH3O+rW9bHYEZQmiTht0miCRhO7fl9OX9Qd56IV4PsjzKVx+dGyMlF5kI
Tha0nyZCLzGBvzZORv/p/YHevBqXC8HhyJd3vs/rnMFLZ7jgp7pynwGl/lCKerHXf3DYWiaJPx6a
VhRQl/MQsK3fr0fkMPOiXIanOIJC1YUo9Tr7ArPFAyXsayhFvyoATe9f2ltjsrlk/2K5mgru2Zg8
nsJVXhyePPXsOYc4+pRFl3YNvREMwkAE6/vDvXUnbQgbZJmziJlq+eevHllTSMB1QxWeCHAQ9ae4
hg3+wabprQ+YeiE7PlPhRpJn28tEDBV9Kx2c/HqnxUMef3D+euP3XVsiF+LH6biYy1v56hJyEYIf
w2t9R7w9Ra9PVvfBWvLWACz0BAvZNKjV+duWklxsWI0N6H/YkhP40dzw1s97GBt4nzlyW87yRrz6
+4Uu3YkCi3eX9jfH3vkP/nhPaMn761nWH3sv8qlzYjtd745Qu8J5GrIPvpE3vnltWvQxlgWA/fXZ
+4q8OpYTmvpTA9wmfpEKdB4hZx8sNW/co99GWf75q3sEOSzKh6Bn+gIUhjzou1snH9Qk3h6CNgZp
R+wczLN1pjd9Gl0tMySKMBRz/lVdTZv3P7a379X/D3F2rygQteU8MkRgXUoD48w6zPet9/cOwctS
ox0aV2AMFW+td74sy76sesfjfVqyLOW9X11UD+9fyBv3ynOX2VfwvjLK2ScniGWda49XtiXQpoYg
uXv/99+4Ud6y5CvKHZqfP9scZmaEFqE1+eKgWKOCMQk1BVM6mB/sdv+c/XirOGMJOlfcKH326Y3k
eQdWHXh380ub3KaPXf+3vz4GWMoRLL08k/NqQeDovHYCfKZ5cKQbr/72O6v54iS3Cpupw3/7/bMQ
RuOUUWrpO9fYTddO/MHW64/bo03T9FgUbFsJSmhnhwH4TRqFY2XddcWV/dMaroTevv+g/3iRGEEo
j4O6ZqlzveWfv/qua2P0a2Nq7LsSULfdEBU2f1B2eGsEyxL8m9eJGfbsFhmq18AQhE32Ono4UFUf
vKp/ngJ4wnxmEraHdDgInC1vTh/0ZBGV812YUrom/TmGKI0syIguc0jYib6JpofBJMJoW/sHv/rg
FfhzZ7mMDyRbeoKNinW+C++dGVVYFs13wrm3a2uD7gbyxNUM2cPbe7c14Y2/iIr6289Nmi4VVY6I
DtvaszkGY7NyLd8a7/BcwXFI2g8mmDfePH5Vmw4vNTOAfTYZd2ls2AuT4m5hzXfXdnNphH9328Cn
w6IoUH+zgbTOy7Y+fC0suSbRJdYPIaONMH6+f4/E8kf+tn38awQHNMLy5Tt6uchXLzfJ2moMqmHk
5QYs3g7rjPAVLEjtrTHfyRf11YnxPxHfMjV/s4ovmT3xqCqCSD2l6EqcvfV48QpEvuV4h1rxEfbm
l2RSDxIx+fuX+MbHhcqAToHikM1u9ezdzyYCVhzhTndNZfY8qKi+SJM0+eATO6tJ/HUxi4jBQ2qk
JHX83+9j5GVG04Nku9NErZgtc5H50wQu7pjw56b7/+CSXg22LE2vHhrQ/9TOy4DPuVm4mpss+ajA
d14O+/f1uJwpWHpcmixn14NImu8Zpeqd6T1oFORoTvdd9bUUoNsJAcgIT8wQfTYf7MPfvI2LTMMW
jvOn6gTK9pBY2Dvuwo7SkerVp7EYbhIsN77TgXgxP5qZqAGcfwHuvzcjQjHLU4Y5ew370pqkQ0bf
nTET/9f4yfRrsjM3WKWewAycEMELAmOTRWN6Q4JMtTHiNN0UjgfaVQkyERR+jbHElgPaaN6WPTR7
HRQ2UkeExp1gx7ZKy6Y69EwhMGSAAQSdHCllYvCNMsgFwdDYN/Y0iJMcO4SRaa+vi1H3h1QEj7Js
hqcM8e6PxCHF2Aki4zGZ7B+GC13K6uv4XoVJtm3GyqYV1uRr4QCUy3T+XHYiIznDnAl86IoOvkEy
ZnjoIUXtDPQwF1U0qkNg1/2q7dQMmWnIrrxomrYgjIrPLtHQa7si9zMCYHaS2AERq+MEGfpJHoqw
LK9Js/X2s6XgdaSde+n3zXgQBX54lJBokr2YsmNmDlu3WgD8fWtYO8s3BO3lYLp3oRjdD2Yd3aKR
h4pmB78KjQzNder0Nh2RiBUUpDA7GBFiwQJcHgFy15lMbGR9iYchBeF5RSd+C9r0eywxJNkOCv5a
T2LDnEpgWZj5RzdQ5k1m5eZ9k9nHgNJPiWxzysdL2yPGM/ISBSy3Di5U0E4HyZZdspjsAuVS9oj1
D9om8yaKCd1ytUsIYRwhsqd0t+nIztp6XZN8yUO3OI4O4LoACDOSDDW64thG0b0j8UARTe+f4th7
lgUZU1PSlz23vvGQUVMfOBhoKlfQRr56Exh4kLTlF7wVKK3bYgkIqOv561THIF1ygRkdWOJASJFn
PcOIB9E8aMv7FunA/Ao0pIFQUxvx2phc97M1WfkzbinxydNNcUSunZOl4v2szbx9miV0L27NAy8G
UQlZ+zMzRuMBd/B8zLBBftNZYesLiVJvg9KZQETbifSKd9EqDtShfhE/q+6HZmjXoEaHTaan4JDn
qid9sld7yjjhPW4cDR6kwr/rGU3zHJEyvzaNkLpLbQ3f/cbLTv3gGhufs30A4C80wNak7rWshgfX
GMOrmlCA/La0u2AflSAvp5GCfOgS5ThmWU2MYmtvRcssGy4vyUQE0mYcpruSgATuc/SSEK73jaZO
dxvS1VtgpOIzZiypLvAnZbtBEn83+dz7lbLC4OSi770xRB58Sqvym+WW2VNTWl8TqHREZ5BR09sz
CdKD0ewSntJsjM6OhzTecm+9JzkR2pbrRGwiG6OyzKZil1QZickJZr3ZcAiDW5hNRYRumT0x/4HF
itCz1nu0BdEYeNvzjRnIZuuOZvMt4MvE9+pmwbVdtR0XihULvPlmnJ7d+LlnFg6wlfXyZ5A6M3kL
SbIRA0VkgLv8D52OQJfGhfiOE3+tBw8qsvKLjQPeZtdONrQNz+qhE0diR9O2uiAhF49YELqfGzs2
L/vFTpMGxB0Bb0cIuiABhxk4WhkAfZirhjTkyIUf0RHIGqeK/NZZQWCroyGCli+rp6a3jWfV4oKZ
7TjawLbATh2l2MzDaCARmIyxrM5twKTE2URODIir6UAKoUBtHtxUNgvLXu+zlNzIunPHXz2bg6ua
Q8xzV0TpBZFjzooYKvi/VpIRa1gH04GJxwRyRm5JavbiMQazAJorHbpjBkz6GbUvsUcRx6m1XKJ2
vFr1lzKunH05GO52SEX/BMava8GglGJj9H2LBWPQh9IhrxQ4af/gRGSfxkmdfLKyFk0wVNpVr/rw
CiiYcxr9rmQaN8YDSGGi7URn3nRw0nepYTT3mVLTKU7JhupaTVpcPqtNp5PirjcIvjUA9Rzazpi3
QamSL00AaSEmBGg9Ng7ehdR0r6aoKC5V45M2DNR6WnXVXPzE/rykM6bxxjDbkwMOfB2D1g0M4YNH
aX4Au6GPNcC+gVb/RI2X4PXAGCFwYJrvIRlh3sCVb3govpIBNIqh8XkmuKMQu8/RdVNp4ro9uwcD
PrqrAmvyClpUjme7IEMnbIivrCu4Sj5/1BEeVbeLwEhez1bj7c1CE1JWgrWtUnKmiWgoNqEz2Ycg
MMXOz4OFhUE8doV19xurL0GoYRxt8TnC/DIILgLZGW/LhHe6L2yF9Inct1Ehbh8MFAbhKDyCc7oU
72DuISi3f6UI/B9qHdT3ZYyrCYf2tHY74H0koKEADpLxMV8Q99XQziuttHnjhyRcyy42LxLPbyFn
N6BgmPUuvRbEWQqAcVejmt81TPwXdQI2z6gTdUHMWvwAxHtYGw04CirX1QbzW7tuEtfaumGvUB7/
L2nnteM2lq3hJyLAHG6VSxXEsly2yzeEu20z58ynPx89mNMSRYioHmDQg0ahubXz2mv9oZb2Asgq
9PoyFCxhx7obAGoWYO1KfYp6UzjIIf/QcLhA2cHH6jbFxxP1cPG9F8LiqFudtA1yDA7KwHL3Spln
n4o0yh7iYqjf8gKLH6mHTlmUuI5ykUVbBAiqH+Eo8daZfb6y0EFfBbC39kktQ/ILGCzq8whMaBEO
DGFmJQ+RjDKjoaT5YzbaXiJE7R+QAoQxp/vVWYXw+Xeg19TzCqMBvg3nErY2ngdD/TPVFITtDN6U
iHr5ELpT6ZEt66xJGMo7mEfeHu49Z3dlDoeocdhkjjlyNCq8UOIcn5MhUh+gSDUgFCQdzUvd6tuV
FzjBDpr1OQzc7Ng1dY4KB5xghFc8RH5R8sxqUT9m7qjpFVPUNBsZ0UIFcJkO32kjYLj0CHjdZCKx
aVO6jBDSTd7DRBwQ5RrU0cTH2eWqYe5aE28UUcQUrU9wAom0OoONpCFt3EE4TGBBmkPzNwRR471p
HIlQdFTbrmURQkAKj0PHu7L3EfWoClwkYMy7z6Xg+XslrKH7D2ivyNBIUD9OcMPCMwOhCvTeMY8x
EC5KUdpyEEYgKmANoha06moPz7a0sTCyKV/hLaF5LBkyXld5oe19dNIdiOqIMPfjZRNUDXPaoxvF
g1791KlYd8IhxXRRsgbYQA3eJ7nctCgPhd3WKUv/kKAAZA9B5BzSsi5fYqSfNkJR6S/so37bBSMl
qwzFlyJJoUMhMLELEAnbox+H+WceILAcR7inkM5A1TSsHFzxoMede9n9FWnIDivaKSe+3KLQ037V
ocX36xT24XfF6EtbyusQ1a4q/GYNOtYggTVsWtH7O5RCBD+EFgsrB/vKJLeUdTlqI8uyIR9SDTWF
qnDErWyiwJo3pbHRBrPbVqgirx10hLdNprq7QIDhN+SterCkutpGgsSi48mGGUD63qcWElSdFZ9M
dQg2CmJQUImA7buQCzDvlZWtixTq1pN6f6trLiX5VspkbY/8w9DsihZWJMqRDphb9ytKaDBUQCS9
E0ZAMFEpM9qeGjRPWp4H0RECU4aks6YKe4qc9SZAjPmooRP9YrnGT9yA0OJOWfSqk3m7ru4ISlvX
RMS/5dqJuQaxu9C3fdBUD4YoIyCWSt7OAP78rsiR8UQpo/psVEJ0LMt0sHXBhZoY4keWPhbuoKH1
MKpHB2U5SGsvyoNTCQN65clDt4YogxJxmQdbMBXVNo200C4lyfhEZIYCnZNFO1xp9aeka8w39Cgc
FI/brD52nYs8RuWIbY6ehOP/ipqktlXBiM+Ra4SPVd7APQpGKbnWhF1VeXq2zonw9k5aCTtrVA3D
QgJe4KBgNypL7SFC2/WQWm25UUPje8VaeHayrHoO0EP4ArcieGoQ7V2F8Zgv6hv/zQuQ7O8URLsw
osQ+Lc/Fz6ac+bbsCv461HyP51Be75Ue1pnsNulbE2G3pQ1xgkJuOAY9NYLcpJ6PHmqc29TNvgol
hLYk0OOnUTX4Ufax7ObF43LnK/lJgxB8NqCVPaBTwFIZHaJzLfjNf4V8aavU2BCxNzWvb/ZWwlnK
cyu3obIS2Rd4IUEGb52tF7qNDZtCWAktpBdIv/AGVZ4Ysee2eJBr8k4vNPFksbE/V6Kebj3PiTdJ
0Hp4KgM2Tbu8eRRD3NN6HTVpX42rT2oIh0cZkDlP2rrcFah9mmh6J2X3JXRUYVMjdI2uP0YUQZw0
L3LHW6nkOFyLyP/uZDlSd3BntbVSiu3e05CtcarklxMWmPjpTX5MC196SWUT2w6x3HS6CPVraJs1
L4HqSZG86keUlMgD+LmC3AXi3ZGRSJuwxRiwSbvw6Imo47iVl23CQdx7krAyLWyrhEEeji0FPwic
QX4ULLjXiobOmzu4Fc5rJNFJ9sqbririR+RmEDzF+Qi+P/xzKQtQUQosa4c5GNd6kZaf0c7/GfiV
eRIVjjndQuuuanOBoi5GFr3rmz/kQoopaDv1Rq4KzOHjRH0Ei4xZay3+0o2UA7ouAEZ2SodKW4CJ
A6Izu0Fzmp1HpWVtJRVMwCLttzok0NHrSt8KXSftXQ2jcCC7wW8Vivu6VVzhlEOZP0JOjBF/aMU1
9UC0vJH0WXGEC9sSadK9r5XJvhUrglArko+mZRa4sWnDQehVbN9DWF3i6LEaWl700CCy8NiBQoEW
laHh5rvZe5UH/VZsHedhkBsUscQIEqfchz9Eb0Dxo5C6J0yPfvdBGL2pisBYauGX1iqFXVo7f9dl
GZ8LJcjsKnK6ldzJsp0iRoh7LidyI+vJnkAcuS5JkjfkR+B3e6mykpifB0iAWMrquXCsXR9iE5kT
8UUkS4nyRVth65m8eAi3PjgihCfX6oWTWpGU0AM1fSQDnT43atC+xr7QvWmVdB6q2EByR4ytMwyp
k9KgSINvkITCfoQAQB5Ynu2F7bvled1zqiBqH6jOb/SD60dDg+gmNzn0Oq6ste/Bo031olHWg9lG
r4kcl+DMY2KzZF2LBo5xbrsJA9iv+ejghQYDmtclRDfH17JHJZfEfZOI5jrPzAafaDTKsZn4Amja
PMCtTX6HTY8tRY/9R6N40TbUcOzo+iI/6RUGGxWmcxo6t9LwSccf6EGvJQisUSXukZf9XUShdWhk
FBQ73AZXqLSgwS0Pxi4WpCcP/5S16WaijaLTOIRG/1Dhl7vxlfAH4jz+PuLxhctNVJNUQOwtkkhA
JYlAxM0LTDuCaeje0k7HAm+AOIdFHW5CglB8dTpfP+rsjT01vXyV5lZzEoinMPDFutzMc9JbTSxh
5+IML1ypKKv6sf6a+yFvndh0MEA15W2cdcJBrYwIVQwZKSmOajwVcEciDMB/z4cKj9gaQaZb579M
v4ZJyBY/COSZtkhWw5PvCmE7ZFmGaRL7QACRtMphRGG7guiljAjrs1l3EYpThf/lg5nSMblnIUyM
erFkgYG7zpQWXatrA3Z8di096PLTkC6kfeeShya1TL4sER8ok+oTGnOlDmRmsKv6pQsePHmhxrDw
fXVSZGwdQzAln+9bpwjRy3Z9f3jGLO5V9p/hsag7qQbVOfKfk9w4qjXccZ0z2C1a1QoqCuKuD7KF
AuZcHy4bmRQwSy3WWr2hkdBDkGcV/I+fn0yBBWisRGphsA1Sjulr7r7fH6PZnz8WeODZ4b40BYZi
sNLrIdknOy6/26Xy48Nfh6EkgmxByVfCTu96gTpFWwlFo4u2UMjf5VEyo4s+Wl000OcljU+RxWKl
TotvKVF0mJWZZjtifKIERF69V37f78bMQqINMAnUV3iLTAHBVBAsBbSgZkvWSSrtIiFT8fl+E2NR
Y7JWLRH4vaHi8kJ9Yvz7RdGjVlMcdcRUs2vuyFI2zhomO5EVfTewXFlYU7cAJ4YMMAoN6jLJt8mx
0ZNozFGA17ggu0MYN8fBqV9VS/osl+7fYl+TjuwWEBEzy4wm9RF8TpuaPmlSzITODCCR2qmLt/XR
c3/eH75xG0yHj/I4exyYEHCFSTU0wihOc/AwtOXk54CMlY/m74qriI0vSmSBlmiEtxUklh0FbRA3
NAsnZNKghmp0lHiibieNIW1z2cG8G9sNzSE9nHoos0MH75PPnSJs2yRzFk62ueEczzWTQQX/MS3a
k9WtBJhDug1EY923xwBX3vsDutTCpELWcKd7LeJZtgtqCSPN0vh8v4G5Ba+rf6AyugwLe3KwpQTL
JtkkVgQCDdRYWpUKDvrACIR+dLBGDAXUHRXopwYkfbK1eom4vzVqxS5JoSHwIJDHvd+XOQSCKALh
Az02Avmmyy8Y5EKs8kK2UdeiB8io2UmBllJ2HDDJ1eLyq1DF30RH3ZdWsvfI56ndr/u/4WbCqDdz
jIO+A+KqaNNYIBSR2M5qq7cRIEf6I35C4HWhnDjbhAXQgaKpIYIlvD6jMt5i5BKU3m7L7LdYOEcj
Nvf3e3GzKsZeXDQxubJBGgVuVMi9HVY/pAQjoeTUJRhNaLv77Sx1ZXJr8/4wzdShnVHJyxrVHtSF
Q3auBcJnDjswhTJx2vVgYZiCNA1qbPafVCByLQgZ1kuUrttjCODRSI+3YPSgQjHF1oh9ruY54r92
URpuAtbsj+1xYfLit8oSQXAvRzMpjR6R3/TfUt03d0qb/HV/MMeuXB2+448A6YDxF6A9Q5sc7rHg
JoFRR0AdyIEYejCa2q9kNVgpElYNGGP9i+ZoBfaXAkViGrIEJbnNWldaW0vkrZJ+6+oSCZ1yXdZf
1XQB9Xhzr4xdAzxmagb0wpuNbRQK9thoGNldJ36RNXdX6ChjaxSqCDOQYNXaZOPr0d/SYC6cKbMt
W8Qayhi93sCCWxWBa0eSWhvng1VbG8jKSrjYPDjKk9S8ligXOUK+cOjfBAb0FhLFCCiyRI6yyaXm
NZpOWclsbVVOh03Sxy96nK29FGVoE7WTnsNsG8toj9+f0LlmNUPVOaUl2CL65CpQy7IWrMLqbI07
INb3yADh/yfzrpU2/GuaLUzqzNYETQdSDKwF4c801oqsjpe0obBeXWoRZAWXMHXj5TjdEKD8KbYR
kopU1K/3PgUrLUFdl73Po9ocNYPxoYMZuTBus/2gzsb9D/5XnYalbAHgFnLZ2YNqbLoBP2scde9P
zXwTnF+AxnkiTJ9QXi9Q4yiazg6ztH7tTTLJvEfc8/1W5haAwevAGMUUQeNMzkoMmwpNE9LOZklS
Aj1oMNzz6Jjh+FpraDm+329u5pJRL5ubHP74ojY9rtUdapkjc+yXKX/uLX03BH/fb2duCxtQhmls
hD1O4+xazCwP2n5nk9r6pDkZh3D/HmTqFwN1e3k0KW6MlxhM9cK6mL0V2E8KEb6IM850Q6VRE0We
GfQ21pYrxBTJBOVbTSvJ1P3MrbeU2NRV/lKXeEJzyx4FGkItdKBvcZCCYGlV6UtAEoc3iVeLVvzO
hJ/3x3Qu1NLQvoD4y2IBnDw5LHT8N8qsHTrbRdSNE1gu/bUQnWpHX/tGuZKGVz05KOKzJ/8W2oeP
c6E4ijmV+afKzYNK//XWVltMjRRflO0cs6uYpK/re4f7XZzZc1dNjMN88RQ0q3zMWw+ybcZIdceY
0bzeb2Dmvr5qYBLHFchn1ZpHH6SA0pGy8+qHNgOiErzX8kJoMNsXRdK5PanjiNJktsRBlTHaSBTb
QGzV+bGES1z4vDxJIHWhNWBEFPH5VSbjD4RA7P2hmlnSBnRZjiXOP54RkxvRb1TKWL5EhgpLr0Pe
19JbDkroGLaStnArSeO3JreGIZpjDD9y5+U/f7+Y9z4tk0FKxQFIv4Vw57uqPA2Cv/PSL6r30xzG
mll+MAG2qQsplJnj96ph+XrBBVqouJ1WDzY+CmdgxVtP+eq0diWXm8E/1NHCM2LueKI96AssDBDh
UyZeJiQKcWo52Jns/qWH4l+ZnG2pZFF68NAVDJK96Bt/D07+pDTgXe7P6MySMSj3kTGCSYTA2GRF
1lammXENBlOGLYPx3/v/9HlrsiKbBDdYT+bzZA1ISW8r8/e/aICQn/cmiFwem9eT5ZZ+GZht3dux
K3zB8YCIe6Sp329k/Mh0KUKY+G8jU2pw1eDpabU5QFXMJ1cAmT8lofZG1v5n51HuEMV3wRqCVWJ2
+/sNz+03CdukkdMLU3L6ii0KigeSEwClL78hs69Xe4qp95uYuf2NyybGBXKxzdRS17umjAfbNzbq
j0LaxsWh1BbW+Owq0xGAUzVS80SZ142UErKpJX5OtjJstH6dLI3TfCf++f5kyzo9EgiaC+UBU5jG
2rvSrq0O8lLWbn42/mlFmfSiMvs6aWhFybciXsnfENm9PxmzLfwJYHnGSjeZ1VTvqxCDlvG9D3w9
MnG3kssXqdC2/1M7U4kF0/NKdcj73tZ4x3Vy9eJSx15pXrlAaZjvD282oNYGz8VJJOskJfg+1Ght
LX1OAE6XNgCV+12ZXVqI4v23iUn0armF4eaoHNsuSKcSVz0tWJiU2cVF2AihXrYgLE8WrwDwIS3R
ibVDwscEQfIODzwnO7Z4OX28LxzEpFJlDYUAefwlF3sxhBON+DuG6SHpU6B3C5+fm43Lz09mI+LR
asXAWsHbGxv5VwMgd0labG6siHc5rKBecp2NP+GiB30pKH4fpKLt5Rs/W7sPQFBwz/gXw0RpgEQm
zpvwX68bMfCRCbD3QupvAKMkVsh/mtrb/TZmO0JkO6pOkNqbvsHMyHF8V3JF28SbzApQU0cU1LcQ
wQ5291uaW8Dc/ETx5K0snkfXvQE9SwJC6ClpFWazlyI53rjkGz9acTD5vqhB58WJHZjjZBGLhqDp
gk801ZY7Acn1hSmZGy7mQtJgVFN7nSo96DHgCGfQBrtXAI66+ToyRjXfg14thIXjAppexSRl0BHm
GYke6mTu5TLRVK91OpuS/qoJfyQgfJJ44cmx0Mj0eAR/XCo1qr52kuL8m39tVJIiS+mK2UZ4No1s
LJURm+xGYvWkIVTpmJFiHQu/aWuVV+ePLy4GCiLemHq9oV2hQWYEMPU62wQkfCyHTN47bv37fiPj
L72Zk4tGJivYyQ0cJDD7tUfb4yh/TwAdZMo7M2Ol/6Yp6qeqLFE/u3mAtCru0YMB7D/o8MKRxeIR
v/LXJh2es0B/K8BA3+/a3OaEYy+RtwLzrEyPmiwq1CLMVZhRGhZhEg9DZeFQnt05/7RgTCLkkCxg
CRm/ty1jH+C1Hj2PwMClAEyaXW3k9tA7I4Ah0r8+ZZwmyTJkx8nBeX1JZPHc6v0qisqvbhFVj06d
g6ShYELmODa/ofSNVxUQCBRUO8S2kXJHLH2DZH29cLfOvbU0inbgEcjNoMhw/bOaFLlyoaYskMXF
X7HkP2vYAK0FA7fzinLYyorFZp8n8V8fn9bLZicrtnezFpSN19uFhgVZ7m0XWXvS3MrRRpol6wY4
wZ9X38VNaOAkZeHOAtcydloyngDVcKiKdwTb+qPYS+Wj0PjWC8h3qBYIm69QE463QRxCjke4eu/K
aY77hxq83+/63EIYWbJU1cd3/LQQow1O6iUqIx60j943fAlFb/svWkDZAZESA2WZaRHG96C0+ajK
2BIg1NAsAPq+peUSmmVu3+goW5L3gswH1/l65WBYEqmNxRkd4ZmRDNWRZG9ZwbcwFh5/Sw1N1opr
Yu/ZBDTk9AA3xHQDNurUxUjqwT/4en/o5rYDEgOEymQ8ANJNDoPWdwfOa0qKiSA8y22/TS0BF3eA
LsiRrqIW7yzR/36/zbn+jfMEjRVmwk3a3M0bzzELKJGRc0rVVzMS8SRcC4tZ2PENNr0lLtqZXqqi
1Qdy0RO1hV2ySSEilSDSrE7A0emLET0qKRkWNnxwRPv+Iavkzf1uzg3tZfOTACjuMX0ARDfYoFbL
fl0MX9PyKGkb7N9F43C/rbm9z33IYHK3w22drE0/7PCsrWUeigXaI5larXg5+gsXx2yHqMQh+QjQ
B7zS9QYw8X/FSpN54+3V7BVBGJ7wIHCwtMfbuMGpYxuobXguY29JNWS2ZQIXQj3U981pkK9EsOww
aidBVh4KuVoX1A0G+bMvqTtLtyVjIXSdCS+I9I1R3ZLYkmfFdUeLUSiqdsB8acIrj/u432XFI+Oq
f1h8wxQJjInE4COPwjqT3adWeofJYiDasB7WQ/ETGkTlffnw0oBmzbJASgDMwFSXtxRxD+9BItvp
8NkZdlr78C++D/99DPV5SU4p/lnqxlLT5ZJdYgTer3Jz4TScWdp8+5/vj6fJxbUmjm6htRJJtoxn
S4hkav5hBOE4CzoiBWRE0eacxsUi+Y846hXRFvGylTeD9UFN8pHtbqIPhzLGaHlwc+BlZtnGsWJI
tvncBwruFt3CGI07b3LSsVTHT3P3g7Ycr+CLMSJ1E5UOroC2GoXGprbiBwdva6GtHxVcVgutCtdF
aw1wIcNv92d/5ixH92hUQqfCRsl6cibUSSgmwgiPxPWvbdf6F8HaNsmnf9MIuDIDSVtQX+N+vege
Vu5SgKG8aEciNp9R3z/UDgYw2P6+6Uq8ECDO9giF3tH0AqnO6WpQW4wERZBldl3qn+o6OI9MwhXG
vCcMcxY6NnOuUQT/p63x7xcdE0qYrXIX8uZvvkfRd2lUg96AE0GxIkbr7P4ozsRhJqVQYIeAsCxw
gNeNKUZiGoUB0rTBOZRQbVWpPGhxfLvfzNx+pTQHmhXBOAXFs+tmZLghBmbaXHtKhfkgxPKPp3ZJ
KiAIChxkPM8mi71wVbjwmU7+GK6A9hh09cJAzffgnwYmJ46CZZplVMpgq/lOb4/Vr/sDNDcPPOw4
aRgiA72w6wHqitaoeoeSVvDei0dTsZ3y30wBqoASa5gS9DT5bRmtNwQ4dFHA/JklKy1aOtBuL0jE
XBTWERl2/n965ksyLtxIChknvNk2iXt0rW8+VG7F6zbdh7XtABnRGJrJKno7N6dzijcyfrW9fkql
o//oOx9eTdefn2xBv0VlY0j4fPJkQuVeiplmyuVgpDj1R6AlxbbpcWJlvQ7ru9JO0Hu8Av2I4VS7
OIflD5L2kMniRq9+SiN3WniUIJZK3eePrrbr9if9s/o+hT7XaifBesvhNhf+sY6lhR1zu6RpZBTI
Ig0LfmkKtGisNsmHkE5K/iecbnNgPaHxer8jfzCc15fciKqEmwUei0hjivFMB8AWASHwidx8viua
WMcu0FW0s1f7wVdGGfprGn+y+rL6UmeyQiCa+d5KwOF3PUQZRPzKKh9x4i5eANZSfRycwP9aC7W5
r9SuflR9z7WxxYofhsCN95pbhPtMAeKGsbjiQxSXqwOhSNlvtKTvjh2x4wErY6C54CEe+qaKfjS5
775Seeqo5ZvS13DohK9ur6GY2HuZ3XhIZtbFEK0cPYKs4A7hKgmkcG3EPXbgYS0ley6eBnrbkL0E
cB2BMqvKWxdY5yqtfvutIK8ET4xgzA1+NezIg3kPRd+772lvDo/43NUPpp77YJ0ajIs7sGS/IrkX
NvdnYm62x5v4j5Yi+r+TO99IYFuJscZs56cI1ihk7g8LQrLpL5qYPt2U0ikSL6MJa1eH0KV293sw
d36Rj0BfHOaOchNQpCkj2dWufhLFducLhyH/lcXVSnWOLizE+23d3iZjV/5pa7IBu7xSI7egrb4x
9y6yTbr84eMeSD/sIE5Jrl140dcXipS6CWZNqnGSMBbd4sl8vwO3ARFRMaf82AThw1QV0nAz0oWu
ZJ6k7lzzBMq1EeVzUJeyODMDhYbWmPWUTY7LacKwDHw3F6TGPPni9+YxMb99vBv0A/YxkTIYy2kQ
ifNh5rmWfpLQe33tzAH5Di0XPg+R0r5ojRgtaE3JMsN+fV6pqEKPqnTgR4FzTraJU9dug99vAkoq
xzYm6x8kE4b0tvDDAfUiU0S9KXk3xSzctkNYvhgVGkpBgsi5UyFTJmJifyzN0jqnHFG4wulRvusL
NWHwTWOtZHL4QwPQ9zpKH6xTIa0/fHOMJzoyWaAQxirL5Pe7kVQ1QjzEJ0QDRK1ZUaJYFR8urqg6
uWHAvaO88E251iPWViF0BidDzNcDQLlSx5hdWziwblfW2Aq5GOKhmXAlKbxUDmojOAkNdr7YoAwf
PxJpgYiRwh0UhBtGDwb1faeKSXhSYnGlGRD/xXrVdr/vL+G5fmCWx0NI4qHNe/J6o3dpr1G8S6NT
j0vna7+kuzxO6GTBskH++fzY/MVrJJCq1ms1Pu9o74O/FaonxDRe8wpr0b2Uf/hYVPWRwwCPlozV
zcxTTcHztGN1yUn0bEDuRojto6OFhq1BvpmyLUL1UzA1UpsGftRpecrkTSns0yX7g/Hgvh4uvs8T
xAKKqEMCnewPXxU931KC8iTJZfDciKb3WRQa7xhqevGkOk37oAiiseq8dok/drsOxpbHcj1mO7ea
g56ayWVU5eWp+tlEq+DtX4zbxdcnF5bYh6hzBEV5ygN/rVcPzb/Ih1AKgWdCgdBCknRKILDCCA0L
jrxTh14BxsHKUjw6N0AcWcwK2UJGarJRFFdSE0ll6vviRXCeROxKF8ZofMVOJl/Gn4T8gGVKLOMx
RrrYK1Ito7lguvKpoq2tm7Ta2ilQY1qLUWxYB3eo/c+889I1/F11nQm8MtZW1eS8up3elzkbNOFH
6lhYH4tOsWZnv7FiJFxS3UaENqLXO4E66mvYyCb+m565y61IQAyijzZUHIJ1p8hnt620F9PRhEPg
JSD30Gof3jpLx2tUSmX3UMILyVCSM5BSTIPhsZXz9i3G0XTV6n4LtKQUDGFdFmK/SYpsyeHqdhLG
Q1fnVOcWxEdyEpbI7AU9iT355MmbXEE7fmkObqbg+vvj/XsxBX6RtWWpj1PQn2P1q6r9uD/Ht0Hi
9fcni6hqpCCJVUE6tZEv2m1Rlc8SiAlEF8VGgazuyf4LwuL5h48tFpTGxiDVjST69NgSc0+u+6rP
7Xp4MILPZr5w5d5Oy/X3J8OWm0XtZDXfb6Dr4i+OY+79cZuBl9IC25oYZsw2TbMDped2bYcCN/Dm
TxHoDK1DOA8ZhwjFN+E596JNm7/3Sby53+5kvrDkxExWwn5udP9AE3oS4PleMWh9bCWvWXDKhL/V
zN2grriu/fc8W+J9Ta7Km7YmZ2TROWDQRSd57TvAB78tBQP13F9LTrKO4ueyfJSWROwnUfifFsFw
U44g0UoHx2m9WO1qjaU4iprJK8dN5W+r9EXBplhZ2FOTO21sBdwccQxcNkqC04OzlrKiR34qeVVR
E4Ix52/Lb711iORD3v68P13TzMhNW5MeuZUWEa/RVtrmqKDl2Ma/qmq5CoxfQw7xRMg2nvqYtD8t
69zxCOyWEqJjAxdn+H9+wOg5MIK9qZePQ34xpK6TxladxlgcHw0RlvDCPpiZMRVO6v9/frIeLSUr
C6UP01cxe/LzlRjsBfeY6fb9YZw8xm86MVmJiLsAWmppJY+PrrdBeaxWFw7CmY5Q8mbxje8Zqn+T
QCfq8tqD3Jq8/hWl3xu3WCUWajqb+/2YSkWPHdEgdOCLNvou3mQVAlfr1VJhS4U/jNWvBhlFwzbR
nwpWtXBU0b9Ah9P6cr/RmSPjss1pmsHRByVuEjN5Ndx625tfw8zaurK6jlL0YhbegzMTddXW5DoE
DSUPisfxZObRqg2Nldrna2nJf2a2RwD7CXqsEeM1WQ7JYKjk4dhUsvWljDdDi8ikBYlLRuDor/uD
9ydMm+wfjdOIJDBrA7LdJAYqg8QYVYaS18o4GI/Ra7hTdvpvJF2j9edc/awpzrap3zztoYOq43fE
J4j9RohQPWO47juPkXuK+lPQIVe7u//TbnY2aQqqYPB+0Tcf/3e9s7sorwSBx+UnnCm/FfKbkui/
/7cWJodX9f8tKOlrYtn/49cnI9sUaHp4Ab+/kKptG24Ey9re//369OybjND494uzr3B0Ce4CLSAl
jLwnomqR9rjkxiXNtjIWJkc4EhWPyWpspNzVgzJSPqGgYq5iLTnITrPVG+WQ1O3fgoyys1u+yh2l
r6DedVp+trzWdoNor5uVh2yESDLEWYJX364O/MpYIKCFxsz81MwmTJ1OEsXMOyOrq+tvwccCLD58
/flJp1US4WEr8/lC3+rx7oPVqfHzUJMYT8quvJ+mYXUe+hl1Fs35pA+HutsH3cLKmBkdvg87iHI4
hd1pwcJHrLpBRdv55BurZKV/sJz/5+fzbh2zcFAUUcy/XnhyklPmEEvjU1E+F4+pt3DKzv16FVmQ
0c8JuOD0XRaqSuBKfed8qt1jvyu6j8/tH1ArOr+jdsb0KpSyVMsCIXLPOjr8Mhvnwxuf1zDQGgC6
sN5vBJ8UTy27iEfZJx84lJt+zoWPlbv+DP9FA1PFJ4gEUp8UpvDJ5d3t7pN04fUynkxXdwKrk2SO
BOmGctet5JMLVF+pUvds1Vg0rlBe75eoJHNTrBtgcYkVOOGnDNBMzIIhyErhU+n+tJ7laqm4eXto
gV8ahXnGcBuG+uSi1gS0Xag5+mdOoN5FZBsRxIMlf3yhXrUy2QeS0BdVoSj+2U+2KAjnH/bLHekp
F72YXIFR70ZIM/H9qnio/AcchO5fIDOzcPX98e8XFwi/nNDWV/1z/wW9NjPf3//8zCRwXVjkzYHL
EEZPDlFfG/2VOiU6p8lG1leg9UY7mfX9Rm6CJZYohQYSUbBgb3E5ZV4A+1FoRAT465hvTvLkCwic
7pDBud/SzLZgR5BPH7PQo/jT9WjFiLIbRlCX59h84Z2ITplqLZBIb56k0FIumxhH9GJC8tQLONXz
8oydhbvrkjLemW6fP4v+INpWWJ/LUvM/62oDxsmJ1SW5lbnmeR8gtgA6FvzxpIeVoXtFmMjFOVJc
A7AjquqoxmovmWxUpyDDXkMc/OCAaYP2UBJ1L0D2ZpYjyKd/mp/0nrLpIJKrKc67vEOd8Nv96RtX
2+RU4+tUnkemCYCdyWbS8k7r5Uopzp30pRjOOWrwUr0qmwfLrLeC+3C/tbnFgrQUuKrR+utGUwaz
JreSG7M41wA3ZM/c5NovJYsXluTM4h+lK7jjxzAIDPD1eomqJEWCRyvOTvHkNP6mi3+1SO9a9dYI
D/c7NDc5GjWeUfEDA6pp6S3x8zw32644tx7q4rp7bDVl4V6bGzMgCMCNZIQXyDhe96ZIUDE0g6I4
g1BtPjmWJ9uhVFFPCgRx4YqbWwzQl+kOENFbaqkrBpkYKGl1bhQhXRnKN8GRD62O2HkV4+BhSKcO
8fr7IzgF94/3Ng5NlHlpcDwQJ7OlADyoVIFGYympV1mrIx17lKLfg+ztXNpv6uZrG9R2O+x8pL2l
zD/ElrrLK+PT/V8yN9AXP2TKMqjytvCigR9S+TUOOq99inpw/vV+I3OHyWUjkys4r7MSKbKiOtfV
ZhBOYX/UjL0gKStHPAfesVza33MLlEcz+w0+HIyVsdMXZ6cfhlqY9XRKjLxVAabfWeJeLbUwOZ+M
xGkkNU6qc5FLOBFrWrjqnIVtNk28/meREPri+k7e6aamBspfbFWtL8+lYA/OYzrIa1+yrfxdUpKD
6hxKP1tJZbpwkMxO1kWr4365GDzHKOMEBfPyHCF81jYPifrFaY/i8BAiPKvAkc3dcnN/fUylGv7T
U9CFBAYjvGn6wHfAn1ml71XnJCo3ovQQt++eY2fOPne3sffQ+FSRhV8l4t73G56dxot2x79f9NWF
LStlLqYFiaee5LD86iRLqeXZDQa/BP4XgOEb2ICXVmUrZE55Vni/6M8xVnry7n4vblOv42kyDh58
GSR9pmlex0yEED1NNnHcrNPOWgfWq17acv0kWcZaKn+nxl+SS7n8zcteFtE3c4NIuR+vVOqmCqXA
ySDGaBfkCnuh7zZiva4+WFr+szguvz/Za+juQGtR+b6CO1KyVuuFR+DcBXD5/fFmvVgEYZNi8CYF
nE49mWsnCNNNrrr5Kjekag1/DduQqPfOwoDd1P2JWxq5yVaDh4r2v0nP0mHgEGlWcfpwv4VxbKaR
DhPDu4esOBy5yT0j9SbbOc5YGfrB0r+YJSHOqy/9vN/KbT8MMCVgfZB1meEGBtDC8U7Ch0faCQqy
A2iA32/gdhONDVBAo848XtKTJTYYruoiaU8D3dfK2UPbhLq7MBmzbYxJLUhthGvq2MmLZaC2URfi
61Se22Sfh9tI3rfSwgPldjboBo8Ugs4R7jy9lyy3cxpVoInUBCeKexO34Tb8oO0v++W6lcl+ieVO
KWpVKKiifguUkxVv70/G7QXB98FzEWr+GanJZNQdJAQe1FwQ+TeqdEQv+/8j7cua3MZ5rn+RqrRT
utViu9ekW+3OJDesyTLa943Sr38P89UzsWl9ZrlnKnddIxgkCAIgcA7TQURSPJb9YWmfHU0WLm1t
DY/MCFCqNloz8BxSrmhR76NlbgLF2BEwYfWTZHMkQkSkGW0yWL8UpI+S5tNq7cGA1Wuv11fu0tMg
XeT1RJS0Nho9aJa1bAKXTZSijj+EVudPtmdmAadtkIHybavzR5bgW1RwABRdVyJCGfYEUzDmLpMh
v1ymHOfqCM4Fg05stYFaH1XL4GdD440ED0mW7ukAXOo6WUq6ESWcyRM5lFk66fGqY/mS+JXCW6bK
vdrEXq8Fg3MgsESleGh5J68kGdk6tifbJnYqZ4C2w38IJw3tcco/6XFgunuQtFw3DpkU/dz/TBZa
iYkFKYj2WPY1zh6T7hV30XUpErOwhcQKY5EYK44hJVHuXTcwHB/MYtdFcEd5fuecb5PgSJmNvvR2
gVk45g7Apb1sEFP2fa7iiaPuRjastAfSQcK+MNCTqJIn2M3v88YDgKCjNiBud12jHbqYcXLmdgVY
5/Pa//zAAmEgCXkfHiZU8cFCyRIDrDgGqkfZl2SXNe8f+DyHAsOFCZx4sbrRMTUb0XvUg4kLlDe+
LnFim8tz8nn+95PlN/Hs6awMn1d1JUQlEtQl13//5kGw4M8xJIhnP3HcJaU6iK002kUkq++r9b1D
7QnVBhB3ymLzTQfGK/TIxZGKi/fxCAJRBfOICCvmLFTteKfZADjvdBAYD2OF7HE9XFdtI6XD2eDg
wpw7/bKJOB8ylLtts4umwrpbzNnPlimI3b1B7nPyNJdY0UkBk51E7uaS4nkDpQaeiogdemQEPeNI
Uc2bc6Dtao5nTs9V+dWxJOHmlnfhT4MowqLl6eIpLp4zTPZUJYqWOTJ9k4Zprt/lzJSI2TJB8Hih
t4U3Fly8mSmONSoVMYbIJqsLuqZ5X6SrK3FjW8ZxKkTwx40JYjylMIeoRVFw1MGklHt9+7VGU74M
tmkjgUMwdaKQ4JU70gIAJSOQVQEi7m0GT5KV7hYQECpqpJJHlH/ANrxgsn5aaZCWkgtuez3RooaX
Kg67IGRA+oS31Qlv05GlJv7ag52cyjBit0SAvxv9rZj4QegoOG2jr7Xc6MsxQlnP+0xBonr9ZG1Z
+On3+d9PvFIyp9TsQbAeESMBhy54Y9pnMoaVsb8uZ8vC0YuGJAEBMIYihZ0qWtC+6mU9RqYOclcw
CYEPzy/GeXddzKY6mMAGEDHKWEjgztVRl96xMgXkz8gjQDi3cxdf170eNbrrcjYiUvghvMtwVE50
KArqTDMzYjDXsag2GzQHz+EKiJr2jqTPOogHZTHphhFwdgdALzmAenVcIWBUMjaDYxP9nXb8E1P/
1d/XldlYNKBQ/MYV4OnoxcUHiLXJSgiD4w6mebeWd8O6hzu9LuX3eLIQ30AMSi4clhfDFIJjKNWR
FMq0Ys3A5WrEx6xhQWW9KvmLSZ71eGfViY+uO/BBEzQC1+jFVX0zDuz+2TYDo5O9wG9qbZq8Wo6I
BRhd56ZSm2ptt0O6gFt0X68hmAIpvc++XVd6c+dOhIj2mJuTNoOhHg6q9I41Jt2uf3/jWHF8zH+V
ENY0nVB2seJqibL+bgZkVukZheTkytZJMPWlQYfiBJ7lqM1+AHrAeVQsP51kr82yheJ/P/FDGQMQ
WwuyuSjpDwz12v7l+kLJtBD8qDkwLR7sAgs13id1QKen1X10SfjfpPBfcaKFvQBTLkvzJQKZnA2i
bWsCsLt7b8reXrZXC2EeQgYAe4q3Qq1PwMRJ6iXqnUAj4HveXddD9n1BD/Q0aOBGh1lpK3ggD1kh
SRW2zfbP7xcuTgqwKzQddEsUryHVdqBAbhqJCpsi0DmOCXMUeTEAc74VhhOXRTJSFgFuy2jCOfVs
TbLbm6t0IkJYpdboWNmDxz0CSzqGcNf29QO7cPJ9YZWSzshBsQ0V3NEnU4Bzd/37W0vEUWwwgo/R
BE3sFFcZ3gqnQV8jy37N1B9LM3lZJunv4L9RdPogqzLQxIBbEo1U59uwLBarWNqoEZpaPQWzGpjr
y7IDIffpxCRbvrUfwJDB7YKQHRoJnkrrm6Ss50FFWvLQq5jomGRDrFt5CBJE8MlyWD8gzAs3caeu
rI6Ro0SgsN0vOOVVrmHSDSzLGUk/kWwFSnr/fUyt+zWTNdRtxRzQC5M2GA4FdoVg0YNlDXGL7obI
7XmXtpPd6/E92EVdGupUcq9sLSWAxhEZAocTsa0gqwSK2IqKqx6NphqM6FUEDet14+MbLxrGqQTB
MPp1mGhDIGGeg/g527F/4vID9o03fcw6wvJg54I9zJitWO3a1CK1DMDHWuWHTDYUvLVOYKVAXRqT
FggFhXUilJogvEjWqNbBMpvj7ZtIlNiUAFvGc7cF1AfR4pQM47prWa8RMGq9ZMi8n9f3YcsJ4PXJ
QuEAYRC0EA6oVhgAQEFsaQ1ZqJVPNFNCZZLk0VtKnArhfz+5F1PKq9RDs0Qr9ajh6TeyhPHSPV7v
/ighbMNQLGvWulDCiPdgImOyydktYz39vmCsxQJetazCfeUiPdIa5mHeeLDKsDEk7nJ7odDwxRG+
ACQlxIuGTmk7gwMVhOxrmOk9TnZwfb83VEFxDn2DmDZF+7Q4rokYi5HZmGeUofIdYP6fjGH2CmaF
aE2RpMdb6TkmdDiVDzCRLssnZZkYBdid54jRvgpUl2keMAdMz6wcNQR1bOqDhrj3CWjRwRHfuC9j
z9o3MOMqB4Z6uL9MKpsknm1T/5PfJGwlUCjQCzPgN7UVoC7Ln5Py2urPjirJqbZuijPdhcs7ZUrZ
qlo3R0ZZeSx/UbNjnIKau/ncOi8T2PiGo2nLmpkup0cIAXcjuh7QD4rQULwjLA211w4s2FFumB5x
8aTYeesQkDZs2J7EhQdAHF+t3oBF3RkyALGNux7803AjQMXDq72IKaq4xewqDhkjzf0beB4euu7A
D17VD1TGUbG5iZzly8E8PoYqBafVM0BhWUY1Rav+Dyi3PN4T0yzEy5qb++mA5GJispm/PHJGu3PH
lYEdYrS0cYrmbqeUXiKDb97wvmiwxfXE6ZkuyyLEaBWnZmyOxm70kentV63zO0P2nL0lBrShSBUA
h4T2F8E/qsZS1q3ZsigtgzI99OarZkTX/YpMhHCuOsA5YHoIIpjrpaqvaPfgXf9vIoQjZWT6AvBx
iDCU3ZI+YBBOk5nwhv8FvCK8Ii/4GnhjON/vpFzrBcg5LDL3mRo4N1JA8nvq9PO/ncbJPZjopGpU
A5+f3x3zechvT6vOPi/cHqY9lIzCh+IuDzPloQJC9yy5ybdO3skC/XZAJxqodTxh4BN7EL93gwe0
u3H0KtnAjGQXxOO9rkPl9kkHnBXgAWXg08l+XbckmQD+9xMtUi3pJ8LPg8m+Kd9BO/6Bz/OmeZTs
0N8j/v5kaEynB1tfpFReAVbAjH6gXIIBjD8SBAV0s43VvoIEYP3rd0YefkQBnmdw5gUUHc/Xp1x0
s1qTfo4a0P2oaenL3qq2rgp0wv5PABHOWesAqtikuB0d8lwUmOLHa85aBkCErB1JQ/jv1RYyDTC4
4ORhxTDtJNaEa7Chu+uwjFHRRZoVxtOdkR3dZj/pjwMxwkHfx2mLGelwxvBtRt6vL+VG1sYDIDhf
AKiiSU/QtImNqu70tI30YvHcCQPzxehzN5kkXhOjaiDbu42lRUUTHsxB388lqJO9ZAP+4DaRVtZe
TwFQ9KR0zOtaYELbskFp/uuFtT0TxrU/OUitY9C4NJwmMpHX19X9BLyG/iUufubJkeSGZzMZbPvW
ep6qJ6xngRBnTFLaRLQq/uoHOKBE3w39cm+Y4LtXFk9fZ8nVtuEtUD/i3fyAv0ciKbjVtHdbl6la
E1W6t/ysJV/f8KhnXxfOmjEpOrgU8PXpU8HeF3Kn5Xu3Ol63wq0ekDMpYsQ0A3+jMyBlWQ5znnlm
+qWPU2Ck/tOhh9p1PYXtKYCWTClEyJaFnCye4KmsjjmlzSC4wSw7Sn0fuFLPFONxyYkFKn3fliuG
6SI0HQwlSI9vDzqA7Ya4FlEB3KFYCaFJOQECg9aR5XxN20fdue/y79c3Z8u+MAWIyBmIRuAtFF4i
imEiqZEUTVQ8KqBpYv5/+7xgvirJMKS0lE0ETLdp+msaZY8Qm78fgEmIx0ElACSb8y0YZyBOKYpR
R4v57PafaWdL9mDLpQGszEVwgyLIBRZItfTGZCGVidK6fmBpthuy3stBDBH3Tqg3syQJ3zqRvNcA
QFbAi77oH0dtuhqGBHMak/Oq1BRwikUwqpEMXptbpuA7Lc6XivcwZBYXo0JFqjTAlKvaKP0HYAL9
D4x2Xd/4DVeJqW9cBLaJrokLpH5U2FZlWIs2KrI89zrFvK/nPMzGcTe7QOBsBgxg3QwmwaHFTmQK
xz3nSIPUKduoLX9RRQmS+AOlyTMJwoEvNUIrfYZWzUI98DrkgKK5vm4b5nYmQbDncnbqMWuhQ971
XpLuxslTuz0GBoj95bqkLRNAdZVPBOG6vqAd6x2FsJnGbWSxyBmeWuqN1v66iK1CBAAR/5Uhgjsw
ZWrnzMSF2fV3Q5/4lnIswCsCwHiTfiqnz1n72dJlt/SGSwAKDbJmgHMBBUesMqn1ZOcr0REXOAF1
9sYQXNdK8n2x6TQddDi0Dt8HoYppBL2MxX7DBZz+flfwmcmUdpodm02UDPyBCuBTef6IxbquhUyK
fu4442Sq5zg1IKX0++TO1AM6+NSW9OnL1kq4+nNdaYvRgS7TNPzVGvUjbbLDdUVkIvjfTy5hvN62
/2+5miTs8TwsI1CTLZRw5lPF7s3awEKtPd6NQqW9jxVvlZ1GmRbCuaeUDmqrQgqJ92Xh603w31aJ
+52TVRrrUVermIdCSD0xYRiPjww32ft1KZve68/Rc4WQvOub1Z5KaJG3/qQ+6hiiV3dZ9jmTtfSI
1Ea8mnF2SIRQvAbonGGUOIQuXofSONvPa1GArGkIdCM1w9yhTbjmIL5S8ztHGT3d7b8AQ+zQKvXj
PMW6PyXk63XlrxsKukTPlzirNeBkVFjiugzBEDr0j/lXjD9eF7JVZT1RHADv51LWtkzVIseJoqOm
BQh+AGXcxGOQ9+nsJU2xegj3XkEJEIdpsnaekzrMG12r9YCVt0gc/LbV4tnTBOIXZiMEq9IS223n
Fvke7XZ5vVNk/dVb+TO0/SNAMCi3aYC0WtpNlBndK8mHMDWVvQNYjLbXQlPPDorp7iZm3c/QUk/c
HWqY+65VX66v+vbW/vkZgrWtar7iNRn3WD0+kinxygbUTcOKBJpI9nf7BP0rSeyXrxJjtq0Oklbz
fU0eQKpYJYc6fpBOaG1e/39WVkwsXUK7cZywspMeAF+hBx26DBR5+/o/kSHcMTnN54pWyNDbekEL
xNGun9vyOVWfzOaxU/dz/H1JlvD6Vsn0Eq6DWHeGBgUe3P7uo9E/lw6S8w9dnX/2SLgRyNDaesdF
KIYWat34YtnxHaird91Mdte1+f8c9z+yuGWe+O01BkIray1c08nzoP8szSMh7zPtPHUA3l3zY9KP
7vKtsPaAkpGYosTobeFwkz6eismAhfTavh92qnusaJiPEg039wskVBoA4FCVE5s0lMJo1mpYsV+k
99MXZAi+5Orjh1PMdVAD+1eCoAfAOfWsjHFVWN2dOx7M2reat1zZgQEu1h6WXvLyuOkTT8QJLsuY
One0yYw70PaWxkPV7bpJyL4v+KKmyOMmtbFgbb7/Msg8umSxxHoAmi9y8NRhsRItQFGr+5zGvyj4
tevH2P9Ipwf6I/7dGUO4ywqSThqoPrAzeoJZtNhLJH5bYlyG4IDaQjN7e1xwUovdGKNV+hOb7v7T
dog9DHkxsSQbsWB1t3ivU8Yk272tgokKIqBDADotRNCNXgKn2cV9b3QHOk0eqBLiVdZbtG1Tf4Tw
v594GaCDukYx8Bi3OyzZ59n6SIwOztP/KSF4zEkr+7Gq8f3F2lnpXfmBIU0Y0p/vC16yx7Qh7mgs
kta/5Mo9Sb7q8Z6U63/cC8GTEBdvBU7OlykOM2tf2YipJCI2738AZjuAcAEPli1YLMU7GiBAULJ3
GMij/smrvZVhHoh8qxG2X7fcTf9+IkqwrAkvs+lsoQAQZ4fF/DJMf40Y1u+JJAXcNuA/Ggm2VREt
mUmJiKaP/7JrX7Ef8lxyh8gWTTAvfayyvLIRhs7DY+uEaO33zOSe9g6gnz/kUf5oI1ja0laA3Ppd
NXHBeotnG18K67S5L8Azt0yQueDZX7Cycm4UhvQGDr7Ng9h4dKqnun2yRwmGytaZx8CDhUcF9Ppc
DOQwUtbNmDE43yQEiJ0q2/fN6O9UgGDKxF3dIqO4CMfuMS+/j/W+IKOXTq8DebH6H2QqgnqSKLW1
dqcyBZtuwebOUmdqItvaVZVH851OwrL7cv3kbNnbqRTBpPHKk+TaCM105Uu77LMSPd27VAtWGUqE
TB3BsIETDhD4okfW7tKoHOb7tu12hZaYXl4tkqiWxyVimHSqlGDZhIxWWQ9Qyqq9JPdpfr+yUGfB
DGo0/Xh9AWV6CSausRjNFBP00vRgSdHAfFjZU84kDTRbnudUIyESq0a1N5YCFo7RLNIExoIiqv8R
RQDSzIe2AeMkBGNaqzI3d3AjjLb9aDXNq+bM+xSRJbClPtA9ZoF07X+yxLpjPdKYaTxa6u7ig4qO
5sxbJK8P2z7hjwghIFOAIaOXI0oYTrnXhmfH/EAccKqC4BLGOC3WJeMlEoD8qO3ffSdjnJVpIDiA
lQ1szBJIIJGxetrX69st+7pw8Ed0SaHzAfFkWe/tPqw+ciWfro9w3scyzmM75uakHpTx3c4/d833
NJF0JWyfiz+7LJx0K7HHDBQkTRTXYG9/V9NX5UbyqN/luVNFhAOeLoSgZRVHjy272PBlr+Kb5b/T
7wtH21JpDh5obPOY5wFIMoI4f0/Q4lg1D0r52WTlDh27nkO+m+x+0p8S95dh7EpLliLL7EE4/nUP
+AsS40iO6KgY4p3aRdcNbttR/m+r0BR2HpjHTTMaMU9gdO2FmYcUVOLJJy17vy7luhroVz+XQhGe
rXUJKQYyPeNgLJIQUPZ94dhrYLoougY5kt5iMOKukHVKbhq0gc5i9DESxxZrWZhUsp2i6ZDmlROa
XQ3PYd132uiSgHlTjRMxghqgr9YX28Ct1Xefu/QLBTr/B/bhRIDgvNJFz0DNAD3AVOWR4Zdd//Xf
BHANT/K81RnmYWLQoGSBtgLV/SPXIaDPVFBEaxiPFvwX6DrQDAXAF/T/+FnnFfZeU8JilsTgm4fi
RIrgv3TFQa275xchxhKYFs7W1xohf0FkL4kyQYIXc6cqBU86liuOmdfHb2b1NgG1c5k/cv4QPpig
z8A/ccZ2mYecrBnc/qqgj9iE/aJ96vrObx6Rf0WgWeJ85+tcLVK6wuerLko74F380smK9ZvH40SE
4EVKMlEgL+KUWz9WgDH8uq6A7OvC4aNEcRhbkOIP8Sta5XKJo5V9Xjh6ndKZrV5hCxSyrwxgpEvW
f9OUThZHOHl0MPQuJbDZyt47u/rriyF7GZLtsHD24mYqW5s/S1uFv2TPeM2tZbfR9iIBzAt8Xuju
E4uD6jKghciCEniZzmc/lz4YbOrA6eFcEM0CGU+41lsEoGWRt6gTlZkHqhXPnh9S+3lOtJ2Wup6R
ToFWv5Lh+2rd5/SxwVxf5j6i91GyW7LfIdzrxjy0RT81+B308zLsbDCwyAxiay0dAIlyBHwd/H7C
aakyOlTWNJdo9NEOblEFZv/r+onZUuJUgnBiarqWzB2nMlqNf+L62WzvDIBT3CjDQdENfeU6AR0a
8HeEY2MVVJ+npa+PeaOkh6SO7QdUe8gdKHddyd2i8c0/S1B/ywLhMSQC+0+85VkOiLOiXutj2esg
d8VQD/OBWxKM5WHsH8fC8Gol9/ul8eshfwWtRVo0By2tHs288SjR/T7N0Z2uSpbgohiAn2Uj6kB3
kcEBJoQl6IpxXZRmao9xTzzDHkIle6vR2KtlvwZHktFeeBFBluBFiqlzWlKy9ug4XxI39wqj9pNM
99I1lWh1YTyCJP73k0hhUe28bfG2e7RjGi5J5sFUw1k6NLS5eA6G55APowNRnHmASy+tsW7bY2b+
VJrWL7VPKaiZF7BDVrWM3+biyEEnjGPDTMFIx0Gyz3VqCciGgVPUHAHP/W4N6cOU38i8DqiUcxHC
mQNksW0qePw50qH+nivOYaRUUqfZ0AKgLxZw5S0DM7K/U6OTnTGXqbWUsmqOQ676zRenklGXbxjZ
mQD+9xMBeHDQNSWrm6OeUS+f7+E1dmx2Q0t2514+bgIs5VQVIb6K8eiAyZ0cG7KCBy0B8ukALjRE
cl0frPUdaCR22TAERpHsRzfz8u7WpzqAmjjgqLGAa4J/4oRVa9VkqpO5PhprdZdA2VGVZD4b9s0b
3sFHilq+C2zs87UkZaNZS5c0R8bofsp05tF59SYw43hlb1Gv7nOJxA3z4MPumok6ETo9RKBvR3Hi
JKOQWCk6bujvTBZ9bwkA8YMB1Fo+fCzOc5EJDzGZZdXHcfi2JG04uTJEqg0DdAF5BVgUByU1W1y0
IZ+GGsPN9dFCuqu+eIGWvl+/tvj9LVwlkOACSwJEa5dwZYUFCH5Wq/UxBTud2c6enf6orP5hKJiv
zbavOSGT0UJta/VHpuAacjYYBQa/cFUyDH+ar4P6lmqVb7H9dd025XDkCVgcQSjF/35yfMupGYGs
MMKo0fo0s7UL4wytcXNDJr8EmOXtFwVYUNFkb6CPGHzkwkWR9GNRADkwP65zi+eWIpzRkdSqNwMU
AjQMMSfOKrA4L5nnlTGvFJe6GeeyWoJaNqS4ZdSnnxc2R4+TdQRIf3ZsOFt0Z5nNPbGl5b3LS/V3
0zWoZXgz/wVCVLeUuoJu/+QIlt+dklQhGFDCTpOhol4GShgXtTGHawLnH8h1wpZ0BqtB/sOGI+a/
gsw4LPk3ktxb1oPq7qri+3Vzu1w5OAMLzbYc+gKwFIIP7+1yXO0YEeCyxP6InuubGUIccDkBPxh1
EQfd5OIQxETqcQRbdIM+F3Nnze918ZiZwBpav5H51vKuIEo4OmxOm6FrSHMsbc8tvVY2z7GxVhr6
EkGth55rQHcJt0FsFMBTQzfsMSvp7DmKXXh9V0ni5MvzD6sBpApcs4MAQYQHg1lly6AO4xHcOWqz
szvMs/uODP5uQxWMKfCoF5O9iGqEDKlHa6GWzmtypHTWnztWlaHlpI2kUn0phaCUhGZuBDsADBC7
4SwkYWtHW/oWd4MVgFOh683gVvs9FyEEhY6aKLMGsJ43K3ktWdQf/tvnBcdClXxpB+A4vjW/rbbI
b55xQv6IcRGXv+DyF2PhsJuVVU5saJ03OrXh8hz3ZnizBmcChENhG0Am7eLOeVsdmKsDCsFb32wF
DQQP0oHv0kS24byxug/QreP9cEvESevNMLqI9XSea4BBRrMxkn5+Mab5rC5V45THanlYqiT3jAX1
bv12mz0XIxjUAgboBXhH5VHftwkLTFUGCHJ5KNAlh7EdFFiRcKJScq6Hsejq2s1ufsTwr+ccJnW+
+UrnAnglEiccgZ644xaluTEq+dEqPmFoK9O+pWN03agunRTuC0Bqc/p0DGmIuXzVa3WZO1OOvRgw
/urXpj8kYePmEme4sVZncoTjl2m0WMBGkx+p5XrN32kmQxyVCRA2w8lJ3/QLBDQMeTIzfS299U0W
UJImah6cucpAOCzsRh63xqJN9vwGJDGkyoGzyrDELsISSLBUPivOL4wLGqLScWvmFDN7M8dgiIOY
hHMnCUovlulchHj2kGlllZ1BhIaHuU+uDHzgwpyEzwtnLhsoiZ0Zn6fa/fgPzTAJ0NzXN89QcCnw
sIhEgXF8QaxXWHlpg9iCvaX3igoCWUzX33gqIICnoXjZhKe6mMpj6tr3qbFOb8vLZN9N9EiXL6OM
nvFyHBc3BVwU5kr5yOfFfFQF8dR2Zh0ABLgxZuuhnFoflLWf13EIbeAbKwrdmYv5T41RLVWRXbiX
b7e/5VuolwF3hONKnfuvql3jzGlLHWgdhddYWmAYh2JZfDzh+bN53yRP0/KYDjGYefcUmJwsPdjD
6yjz05c2w5cBq239ZkYQE5eiTZAAZpMekTr2B0A692BFJ5i3q2Rs7JfGD0kaEk4w9WK5xRbRFjMJ
atIuemR9UaeDat1axeDrefJ5Lv4k4VtnDTwYDT5vzCxEW30yyJgAt00G9gIkPRXlXrElzWqV3nFa
CxrMSPDm2qsxxk3T0HQxmxCiVbixd9VMvEY6D3Hpm6DciWThRYCuc24Uq6lHvXrfrU9z/OCkL9dP
3eb2IE+GejqH7hPsEcOW7Vgnuh6lvTcRP1+D69/fMDRdxZHGbQcQQuSx5/sD0BIaNwjZ8agRDu2h
eOhbMB9ILrqNdeLFR6A1I7bByKWghEkVI0mNyoyUbr5LlekxNdhT266767pcFE44wj7mrB3kFuBG
EsP+vEvUQVM7E01iX0fzzjL+GTAOQ91Pvb4rWjQkqbJB4o3dQc+ThjllHFNMGQmKtcNaVW5lWFGd
Jn6nv7BWUk/d2B7UsnS4AuSZeMEQLGztSMdamthRn7zM0+rV3zq0dDbW2/WV29AD/pYjHZtAUdRM
QQ/LWAmpC8WKJnenK74h0UL2eUGLXHdbFG3x+V59sVB9yVfJ08OWAFCM44EaaCJATxWu2K51006l
1IrsrvZ+klzW+7BhwLzip4IxnT+miPucu3TqqrGwo5wdu5QCr0ELXHJzLAXiAA0mDN5jTPSL5AFu
ueKdqmZ2pKKT3q39Iv558y4TRAcwKBXcx8DqPD/ri16lGptbEpnabkwCUwaIvLELqIFg9VWXUwOI
7yWVrs5GglJeVGIWB8+KYRbeqgCQvjErBCcCIdiNcwXs0W0LBgTQyKBBX/ltcfNldfb9i0CQ4qIq
UE6IVO1h+FXUEv90eZjBmYXmE36OwSdrCOtfuXNPBluj0VymXuuuzy7rn8n0jciIbS7N9VwQ//vJ
pWt2TjIBnZ1GWRzW9woLZXS1W5pwcHcdYK/GJeIq00kyxW2BphO38rXsq20e48nTelVycVxaFEpR
kIEUA+AWunjuBgxPa5nZxG+r6Vf0ITGjmw0K38eLmw5WFuBKCgtVNExv+3GI31AYzKdDJgMF2/r9
iKpQxEEdBAdbMFhnxiLVRhq/KXP1ag3sPgewpCQul8gQjbYCRk7cg9DubcE87azuXCKz20sJ6ExH
Pu8QC6caYfG5Obll5iqVqznREKD3epBZK/f+Z+8dqBKcfp4b24m1GnpaJSiKONGSh7POfKNUfWN8
HgziU0Pz49vTPchDNAIOdcS7F9wlQ5w27aSnLiCXnZ09uDuJH788feffF/Sx3bXoq4ZCnxV0OQEd
n9Tb77tzEeJ9vRSloeUQods7ZfAa/e76ueD/v7glHJaaA5EZ9sV9SlfWxyvJlUhfGSgHEHfWByc+
zPTZpfHNES7qRCeyhCoIS/OiYwtkOf0rqsJuJesW2DBfdLDoeMZH8ohnRyE4oGQibqNYNHLeM8Dz
q8nN2IiIOX9na2jl3ID3VGMTfCdkoFF/X5tuuBpzeH07Nk7ImQCu4ckJ6dBU0Xe0p5GW5ft4JPfg
jLHKoNMDWx8O1HB21+VtWPCZPOHA2worCjuHQoWl/kzy8ZAm5WEpil/XxWxtjImeA40TcwN/Tjgo
I2urLi2hVla8AH3DlpRuNz8PHhLkNbDkC4DorDRT9Ao0FMwJXysM31c3P/th39FcBOQlkJUiqhIM
a061vrWdikbdhEapXavfHNWCURxEm3jHAOzORekrNcdltHvXiowumDS/KILr67+1zciUeMEZWPcX
dc6pRt9B3NhmVMTVc24Wj7ox7uPWvfXRn6dkJ2LEA5509TwiPQTOTqD+UGVDidxKBF919nmhyGkB
ZBwIh64ZVYBkbNPcX0nmxxYuKhmA4OZ6ATEA3srBA6n42DcALSqrs8zCTOL6Xc3dpx6DQUOW7a9v
y5bd4q0PSTcyWXRlCM59aoaRAOvajrRp8Pt6NxfkIxvvosLFH2Z4e9i5PwFuRdoAXgmGta4g5WmB
JRouMieyqcaJEEENUy0Lc54gBHjMeJp5KdNb39+4XZ0IELLKJqucPI4hYFxKTFNk3gcChTMBQvSm
9jWGN/gyAUkscJ+Ie3s+w/HHgEvNX6dRtRX8rFoXmZlQYkRGvd7NqRKujSTz3jDZMwnCTuvmNFJO
oBRR5cvSh11xuN2U4FwNeCnA9GloIxJMqS4aXR1SO4opu1NAJlCz1tOn3c1HAmwLJoYo0McIbB3B
lvQ+5Zje1I6a5NH8BK652z+PCigoHYDIhdcG4fGttHvKJr2yozl7dz4pxpcPfB4thKjj8OZh8Z5I
aq2u5hF2hHKx8S1dvl///IYDJBpaO8HYjdTyosczNtyyWBtFiexvtjX5WmH7jbX4tSt7Vr8cmkWT
mK7huuYQ/OjfEtap1kixrtaoRGq6huocVtWD2j6nbJ9quU+MQEVB3Kkl18eGCf9GTUcV2QWBCBGE
rnqnKm2+utEcf2ltKzSb5lDENyeCaBhD7PY/IcJVHhsqqNe4kMr6VO+Km1tjgRWMhUNHJMdkv7Df
xVCVZAXabkRycOGN3VOeqGE/lU8AdJWkzPwoCNcheh/QyoMWG4IxbeGo5HOXr+lI3WjFvDxxv9v2
Ky3ujPdMkzXEb2wMN2cgK2kWXufEpxLVTocOlwsC92nZd8ijtA5jbL2+v27el/cISm8a2K3RmYLO
QbGqxBTLWuupHN4q42e5t5oft3+ec4PC/YJGG6jU5w5sBGsNY5XTv7nss5P4Wv0fvy84SNqstdH1
+H7s+OR4MzWra4PIBfyH/PcjtxH8++yubGXUjY+LetdZu/7mKxaY+Fh6pOe8UVRce7ek6Dgiafc2
HYhdhm4nA0S63Nzf4TOiaFND1VN8alf0haIcXbZv6IB3k1ClN1f0zr8vxJ6DGtvUtIoWkDr5U+ml
VSsRcHkIsPIAPEA5DdVnXXw+c3ItXp1qaN5qt/l7GBffnXgvv/ntupVe+ng4XO5A8AaLJw6x6zRB
l79aTUX/1s9fc9PwF/ToUjzol63sQehyR367dpsAvc1Fhxb/+0mu6XZdMlvNMLwl0751vVaGWCj7
Pl/Qk++n/aSkxoDvG3HAiJf+vL5Qss8LB4JZDsgU5354U/BGa30Dy5Z3swA0FJrIxiyU0i+4tOy5
b1rqqMNbCWDv7k4Dc/ztAnC5YvDm94kQ3zLqajLTdemLt6z8awirm3lTESHgtOGpFDMGnFb3fP1X
21nssmmyt9EJerAhSLz1xnk4+7yw/mmsQH6NzweF9a29q8avN6/O2feF660oe4MqM76vA6jl78ZJ
dte/v/X7LReBgM1Jq1AcPl+eZdH0dVXy7K1IQnPZazRkuqQ+eFnNQU+Zht5E3v2KPE+4EUa3dOJV
zTK0lL05ae0PXeIPGXCIHYImncqbZYOvG2cCfZ1og4aXAmOLmLeaU110q5Nkb+qselVy101v1xft
UoALMBi87CKVwOOh2NU59xTTo4qFAdT8hXrmcHMSc/55Lv7EZSxpnqEQg8+vGdtZbPFqbQCVii3Z
epkWwsnAie9rJP7VW+vVWQByoOuLxC3/PDA710I4GSvwBpFo4POFuXiW+f5/pF3Zkpy6sv0iIpiH
V6Cm7na3i267bb8QHgFJDGKGr79LPnHPrhJEEbWPH+yHCivRlMph5UplN3VfgMW9W30gyokMOHwZ
WMvIVV4vFrB5oJjI2PhWl5XvsMyvN56ilWUSOTiUWCJit8QBlQxdADt97N7swOzOTL/bEhcdZpCi
ROdZWPyyT9wo6Abf5+rwpmVPZe4FaVLcv8/C2AeiQhUNC2W7FdmGepoab3rLsofkkHp3R+2Esf/P
8JJBmZIxSZMew+v2e5e/2bvbx2ipoGCHgQADNRRoegeL+Hp/62riimWX6hvI5ZWHUtVyH6EoFyih
tt7k4ZT3GklW9CSGx2dbUIaLrj8mg1+Uc2N+49rpI9OOt6ci34i/o8O8QwNvRNVg3VxPxdamYSYV
n9/cfHJfQCxfRZrCmoPNVTRZZjTmwW2By+lgKi54UET+G4x10tp1rjOjjiIbovRL6e4SvuGpLudz
Pbz0dqRAthNSY3hjQqun9otuoiB4n24lZ7ZmIS0bVdNaSyyI6c2gcv3Z2zhhW+OL3y/ULRyOxGsy
jF94SFNPjw3b8CrkIwzLEtBa3D2ghFHdJmdFtRjebz8OfaTxN80LXRWX/Hz3Tl+KkCMViZEqtEb4
MdJ0v+ZBumHlrCyR6OqAchhPXEO5VoJ4RsepkfdRpx7c4snbSomujQ+cAZIKIpEP1OX1FnRKrZVt
lvYRIpBgciP+/csDBMXfGjwDt0GTTBAdVEeuARL/SBT9ZajVzX/eXn9hhl0+dthipF3grOPhNwGQ
ks5om/VNZgHeEFnVSYlRpenH7glvHVXebgtaWSlU+QmeOFizop/Q9UoBuMtwo+M2ymw/TkJtw/TY
Gl78fnEXqOOi61mF4Qf2rgzfzHtJC/6u08Xni6tyOf6U9cUwYHxV/arVEYlur86KRgL8ADFTRKhF
dbFkLSu21bgTLboIxCrfeNXsnUHxlc7Zo0fAht2xcqmvREnPXm7kBoL9eRdlfK/1vxjblV2yIWNr
OtKxLa2+tO0R09HSMCahwnYe95Vs43LL9vnfPfln0WTdgS4aWY1C9i4a68HPSsUHq44/W01Asj8a
P7XZ1rTWLgsMPbFRqDpYVN5NdoVmiklNoipx4m+aO6JhY1pR85SyeHocCZ8emDawLXqEBdYZExV0
FgDN/YchTlpOpSLAR1QOieqami/oOm7HeE0KB8QWA/quON6foU27fcxs/lRh6VO/UNqp8UfXHvZK
3aHPXUzmAo1GmnxfW06y8U4stxtnFuhhR5QkoqRE/H55OXojy1qOdfH4sRl3bf/BtkhYl1tddJYb
DjmIyqKkRGgR2X2p29m1aENIZLdPZExPhVKFA6gtM/Ak5BGwuRvHeFUeCmBRKoq8KGqJr+fV9Kjg
HI2MRDxPfWDZHxz6ro8fFXsXVyd9SDfELXUYNlmH/wd9jBiSPD0y0dwa5xTbTPaxr261GF5efGgX
NANF9AvpH0RGrmeTaGqfjz0jERqPhIX72BTnecspWDsJHp5ZFelweAeyU9M0lVmnyJZFldMGFXj5
4v4Nyi2gVAlva8y/kDLp5YKPpCLBAUGoc5BsRI/xnJE0pxFvK35wUD+c+Xar2Q9VMRi7SQdvb+ua
ILrkY3fkLkq0maYlezTf+Qp8rfq7ZzPalCmV8qFAmMgnzKNA7ub89+3vXK468MAXn6lfr7qGUrGY
o0wpaqb0uTOL3wqapOi9c7otZnl2RN8tWArgLUPPPFcSQ0g7epOOl0k/O9ru7h5l0EAOevyIsmkA
mjzZmZmz1rLHWq+jdq/Eb14V3f/1yKQDX4ZakmXCPtW1nJsNryPWBxYLrSG4f3xk0WHFwlCDry1d
5HzoHZX3tInM7JEcu/xfLP7l8NKTGpPGKo0Gw0/Wm5W/84041MreCgYekSsCeGVRJTvlmdJmitpE
tRG6ZJc4G6HxjfHlxB1vlCJLY4w/0NCM/WHDhl25AZef70gXtWizqhxA7xOZTXNiHfpXem0wzc7x
9h4vVY8GDwWKByBRgCX+5kQvHiHC66ktVauOCus4Z5Y/11Fm1YFHftyW8zeyKCkeFLDYJghgbFSV
yjnuwohtnmhtEeFrjMBtXSPQCpsGXsn0fapkXlCBomvHoLkeU6+oQ5uNPXQTeIx/ofKhfnXS8asR
T/mfecrIC/qPDG8lT7OD1ifuCyfOuG8IrBg1GXPdH2vD2TIoVnYEGTTBgiBiK0AVXOukQclNNXEL
FvXdcDLRG/7IWTaHdWx8ub1Wa4JQJ4tsPUBXxuLBNvMyd7ysYVFTFf1H1GCojw46A5xnrdqqKVnZ
fuw6sK8mUMJLMg7DHVmWV0oR0fHY0VNSPfXZeao2IgcrV0UAccQDijAqWrJerxwySOh4mjtFVGVP
mrunW4Xeawt2Ob6kSThaadpuifEJP+veB06eXbpxHbemIBmTBu9GVCxDhKodphe7Dm9v+dJGRgUR
XFVhM1lIvUhWhpd3etraxhhlpq+bX5FthiGTpD/mX7flLKchKpVU0d7XMERE+3on2jnLHQs0P1FJ
jtmO1hvaZGV44OxEv3EAa5E4lDai0XnmNmYzR2P3Jz3W91Z4oE+JMFnwkAI3j7MknaOxt3qqJl4f
NehXYbwXd2Np/yMA3E6ABSMmuLAHelBM2hYboqH5pTu/2N0PKqoiEPlFUAK2EsKo16tfTzNywcqE
AF0SB/SAHgQbApYXAQKEmwUQH/JIhnRKB4cmgAPzMbKo5Sd15KqvcX5v2TUWyQTVIJBdgP3jXZUQ
Kww1dcThmRW16IkK/dduROCXOgkNEUEQhJAsqG2QhLxepbljKWq1cjuynhr1s1uxHfXKnaW9374K
C7iPmAeCBrgNWDJh4UhyYjNuU545UZ1G2k+wbivmvv7TT7/A3HRMyg1vb+VqQJqghUIUZ4nzGIoU
gfMJ0roU/LJRWfyLbcFkgJVA8haPrBz0mhPPLdWxaCOm2f4Hj9/Lt4zlwvjItAkvUgCxrperR5+Y
Ok3bNgIOPdB3aGK1cXiFcri2EETiFofK1cFKAETztQBwQjkZSsnbyE4HIF1f2uylKR/dT8rnis67
25u/shtXsqQzVuRK6nUxZCklAqhZoPB7cbtiucAJAmfOE2EImfDOHBXTnpq5jSz1uWuMo0t7f3Q0
kM5sdXFamwsSJmA1AqpdlKBK61azHC5MjWjq99Y+JM7h/qWCewTF5aHuDcmZ6+ETBEmUhFARlfI7
Z2c3d9vpAHJdjC9tRamlwNzFpIuK+VEhAXM20I9rxwrmLaqs4Aksg9lVZaBVWE/7iJi/y+lrk/6q
6h9M/ZaPfyxtq0HUgihTbDuqIdCtGAYJmJOEhr6wp61eGWZEEbrIGz2/MHcqOTbnCdyfrfpus8Bj
p4I9VD84D6opGOKQ5K8orYb/hgrb2/u2KByXP0U6F2XpeZ2uGF00ORU6pD/3yrcp+0aUZ8pEfw6r
jeb0Rc/ebotdeYJwgcEsAtQvzEqZRhYE+kad0xRq6EvzDQgY4FRuC1jbTzA9IqeGQyOSnNcrPFaq
oZigJowcp93x7Fh79amf60A3j7mX7Uv36215qxOyRBkBeDpEydC1PNXlGWs0r4liy3qplTgcq+lT
fzdbitgtuBeIRiCGJbTgtZhhJAXXK7hfIH5QqoOyBcYW/1/Wrii7hWUGCxPBDsk0MGewSShJXEdq
/dSkdjhMHzv3ya5eWt7u718xACc9W+RvBSL0eipFZcZdoutw7FNu7Gaz1P10Gjh6gjpbxLRis6VZ
gURS1JAj1AKDUxJlxVZpZ+PQRQP4vb4UdGx2WvpexoMR6jzZonBfWUMBRNSRXAXWBEbD9cRsAHOc
HKRrkcIBcc3A4f7g6sd0BsHf3R4T1g7H4W9hD55DyZBOiZOa/SyC9MmOtW3Qu5Z/e5NWXg33L8QB
cU14HjIFR6PFWZ5OThvFZYyHKUzrrcI0caLkvQHmEecAB3rZvd0jjIylUgxRm+R7sBT6Dhmf1Z4c
+8l7oU75wTY499VEvf/4wZVFg3U4Iag+UKWbpKvJhFYkcx+NseE73Re0Wg6SSbt//YQPgtAhcPWi
Buv6LNRjG/dGhdhe9ln7MX+/d3MQrUfpMdQo6voWkHpRqepWyE9HfU8fYRQ9IpC18Swu1dq1COlZ
78rGjRsoTHBhDsFcukf0JP+AtlEbcBFdqMfrUwA58BZwa+BvLiCwHR/NyWBNFrG4KdHrbOxBgB+b
gTN3z45XnkztS8KbsNGTnVvbyROP6fQ9yUjxw0VXib1H7cEfQbNyqG0zATWE1vtlWZhhV7jJ3mPm
FkJu+byAQxXbKVDmiPzLD3iis8Gc5iSLMpIfErMOXO1QzNOpd8eTDbMXyNTbe72Sp4JEaEnBticC
cdJJ6nrOPBCUkogyVQtMjfql/uSHbeWFRK2GncOSwdcVzwiJawMdlhg/a26OeMNpvxvarNt4YFcM
B3yQIAZzAKJE6bj0VMwNRz4aZWYRIZ8mhmSduuP0sYwf3OFD2ho+09RdW//w7K0k61K/ovoayuIv
c6a9qCdPZ32YuUNpZIGed67GdxCPtn46uLVPW+NcGE24sfYru43QF4Jf6MW2Yq7pelXl6BtNIrQW
9Kfmca5okHrHPrVCc3zv3L2pfEC/rNDQHxgIuAvti+eBatUKkb7MpkDPv9z+oKVWFpUGaOkM/wrV
a3KUlOag6ZjjnqLf8r5JjsmWk7hy66/Gl94VDn5KT6UdjVp+pk3hNx336SYv7dYspANUUcujKNqn
UZJZu4p/1zaJ3zfmYUpG2ZhPdmJNDY0mN6jL06gfnC1A4+okwJQnTD48+nJZU2LAW8vriUb9L+Lu
PW3D7VmdwcXwkv5tYGx6DAxLEXzCHqhYUORt0fcsOL7BQyqS7sgw40hBq0n7MFg2S2zFpFE2PQxe
5bfWPu+f8LdjHouchrQInO5szl/GeIv8b+UqgyxFVJJC6cO/k5RaYemjVbsVjXTvyaL7bM4DB6aS
+oJqjo33flWUeIKFO4BYtiTK1HskA0yOjarCJA476sfxkcZ+1d+d8THAC/ePIGGMXvh2nW7xwqwg
yNTObvWhOd1/92087AjOIrjmyAmlcah7rrfs793v6H7YOHCry2Qb2A4QRcMBEL9ffH09tKiXtWoa
KUaAntXKs/EdXeyKra58a+cavh+CnNrfZLZ05uzM5BUz8XhMY+h4yNn6qOa/vVCrM/lHxCJnVWq5
3ts2iZJih90u9bObBX28Y5smrNhRyXgBB/p/J/P3pbxYMxJP8ZDaHiAamt+SPev3Exp23tsNVFzT
SymSKqirhrtF75Kozfxh8MutxNXqLOAmwaEAqA9Ag+udp6o7KKqd0iieAwMRqNEv8pNVRrd3ZXXj
AcNCmAWw7AVQArzLJfKLFnYFfZjt5LMznkCHdlvGmk4Gl5sgPAeEAaKuZwLbqDMmqyoitJvSsn2/
hQ1dW6nL8cXvF/td1OCtmrWmiGbvkwV21AxBuwSIfOptdQz66wRLR8v7GyJEXAogIBlXUuV5nDlu
UkaEpY3vDOZXlrroLaIHagWMflcebWCzqJEeiqr1W276jUF2jXNvCRkOH0oP0fEYKgcxFTmckjGT
ujZBYkuPd7Wzd8mGNblyLDxYNDBoYNnCLZOWlNKx49zK80hn1XMVxz+p157yMdtwZ1ZOhqhYcuDJ
ioyp7JrreQPcMGkgJv353drKXm+NLn6/OBfZXNeoQ6zzKNU/UifaAr1vDS8da2MEVKFG2Czy5ndv
Z7NPt2/N2hZcAs2krx/Q+yqZ2oZEVgdT402x3u6t0xSH6FKCNIEZhUp6w4UEc5ebu+H93gkIcjpk
aUQVqEDTXC9/b9YeTEqoFp3WB7341OkayO7/3Bay3IRrIdL7ONl1i/aieFWAwQyY8WaWWyGD5T5c
S5CM73iMlcYcIYH1AxrZvXheYJfV3fftWoik7O2mKewiwfuLnvVpdZrLR3WLi3d1HkiPqoLIG1lS
KXGmTckM7ghsh6Ps51nzB9TFe/rdnhDmcSFEehTHxKsQ8YOQgbxn6a863ghMrE8CNqoADhoL9pmZ
mBZXR6yTotOgzjkq+5EKarfe3hVnWszjv3JkuC1sxg6c4TAh2i+k800aFvwwtnt3PzhB8462qfoW
3nYlsXktUtofS+/nDFXPJMqKxidTCoj9qc+fFOIFyA6V2p6BRZa2r7fvj7iE1w/atVRpw4xxmNth
hNRekIKF1XR0mG/en+wCSAJlhWBqQ9ezRYudqW6dpC0VLOcANvz4WUt/3p7GmhpAiz0Phr4Aj8nB
a8Wsyy7NFAYzOfW1+GOchv9CgIWYq6CLBSZG2p05HtCyiPA8UqqH2FNCt+gOtyUs7WMTOhLPoQbe
DESUJAmjM+kzGg2zqGtDZrLAJU9V+zCTLPCy+ycj4pOuCF8h3yljAfIcuG27GpIo0cqdkT46s70x
mZX9uJIgTcZL5om1CiSUz7Wxq5z97bVaGR6RfNEYxMQLswiDK4STqerVNCqaUxlU9G6D1XQRxUUM
DWXnyPtJD2NhzpmmpqyK+PCdgcvux+2vX1FiV8NLDyM6W1ZpU2F4mgUxrjexh9C+tycZctggwQQV
EQx7QTAnPYwIkvax2/Tlq2qGZVGF6N8QWuTY6nebcNdypOfRHGmVKx3kOPXrUOGB/HV7sZZbjWAE
UkQeAtLAlcgZNs/OGWBWNHttf9r2IzLzt4df6j9E1gT2ApdBcFVIB7UjzqD2qAoCtMr9aqvTnnxU
0vqAJMfX24KWmw5B8H3A6okTi/7U19ZQwqk7ZXkXR43ysej2yby3t4z2laVCjyTY7YBAQd/Kc9FL
wxsrpP1fk3FX/Si3Kgm3hpeeCrMweal7GF7h7+6Pqt2A2iz1HxIkANkgzyka5Miw66JuCr3WG/aK
llWG8ZrmXzz2amdhfL/yAGcLvBoBecPdMKV5WEAwO4PV5q+VkvuWrfiOs7u91ysrBcYm1IjgwUBM
3pIueG8amd2ZbvH6Av5qf0Sbp/9tfOluV15vKqyKi1dz3pnDsRg2tmLr+6U7DYT3gPA7vl8fj3Tc
uxvLs3IVkM3Gs2OgmBrdSSVjl2tcxUtaslfifudK7VsEgOJsq2vCyiQupciBuaYYizrXKvaqeH75
036/ewuuRpf0BjUbt8ztgr2CsWIed4159xMEWi5QJQkuPARgZPBtzwfsr5exV/Qp5SScthhVVvfg
Ynxpiw0tbimzUvbqoJ9aD4cgyLeCyVsipG0eZwVpLuSTX3Vz76Vh5h60rU5nK9r7cpVklAfp2Vg6
AB6+Utfpf01oBB6ZHI0xrKaKdzCx5uPtXRercm0ti7aXIFhBPRx6U8hm5ghCCWVG8cyrNY7orUzC
ZDyU1u/Gon5hfKnne0lcAfsAiT8wYhAGs1l+NKge5wTd1NlrrXzPmmGbxWJ5Sa4FiN8vQiRdlzJD
rziOWX22+YkP+9sLtjW+OCMX41vWmJTTiKsez0d0DN2EuS3P2PX3S5q2TAifOw8LlORhZYS998zu
bdKOPYAOFzaCZcA21yVlW8TWYEyoMIgQhAUAq8zvVuYYHzFeZK5RPgB783qJnDQp8yRP7Eivn6uj
vVXXvnxWr4aXbf25qmqzoIoVlXX17JrKb88hD6CMChHSOLg9CW9v+PJGwgcDDwdY2OHnQ79fz4Zx
1o1aF08RC9MfVbrvi2DyNmSsHCpUo4iaDuT54O5JD3gOcmavsXo1otXHcdwZW/CkrfElU42j7bzO
FIyfGlHVftSNjR0Xa3CtRTw4woJeAvVfsNOE/MtLQYRLxuw+KsqzoSb1aczqZ1Dq/kbF2B8+1g+d
2aYPXvp659agMgVcjMBB4aiBhUXamlTrlWlO9S5SW+KXpm/Vqa86n5P+17+QAywcojOi36E8vdro
RsVVURCdoRC66cOch5VZ+efbUhY3H7MAjbIujF2Qlco+Wjx2Ds9J2UW0OCCFmDqhUd2rvCBC1KcL
9iABrZDeSFTqdakGlusIbannIOvCKfWmjbOwOGtCBkL54JdBQwFU316fBdK7DJ2lTAAv40PeHj/f
XqSV0VFhiD6gApC0ZJt2G3BqKVM+RSjW7vcJ3/1PwxvSxyt93zdsxvCD+6QdOnKvGYpKzIuvl6H+
pIgNu+4xfKvsk51l3r+9GB4pPDBxi/oX6esZq4Alt/Up6p+08tgnp9uLs3JAr4aXLESm23EfOxge
HQRc94NJPmT3cmgBqQzXHrQ+gOuhLkjuFGErGYrqSq5GWRP7+cPkbaGRV+YAAcA54TbjIshAzbYc
9WqYUhV1hrGfKIY/5jzoh61YxcoxRZtJPBaA/5mCkvT6ElgeAgi4z2qU22E1hu5WEcTaNC7HF/Iv
FO7Yq16Vjhi/UV/y7GNR7udswzL8y35ypdSxF8gHi31AKmtRCwYKbheFpcYc0aSbT4paVXu90VkY
N32SQtc257RxD6bbfcHbMvzi+kxgTAwqpz6luhZlSlYEpkk1cwf2zxSV3i71vaYhJ5ImLABmsXhO
mzT7Ba/VG31qqoOy18G1GXbOYD+4s9Pv+1QvDojtoV3FVLJvKGJmL1kxVCOQvHP77Ixe42uKkwTU
HayIGnrTPuRWFXoOD1tj4lZgq4Obh04xNfu4UacdmRLlDF/Z2HdMSw9oYs7CSh3S1DcARdmjd3Hy
Qx/T4RyP1jel6UffAvDNJ2rfzbuqcQCy1ZNA1UZ2nL16Jr6hE+0JdYWK39ZzWwW1YjrvaZmynZlm
6WNNSRvUKWvOVTnNvxLT6B/Rbx6gl3zuAjfT0sBVGnVfgwM0AAaSv+YuSYKalY3v5lq/B8F+47co
rfipDg4oRUrbjEajmgcf9ERxME2l/YJmGNpP6rojCSo28TN0v5oA9mD1lq/EsfdxICPZcyf50Zqx
uwWwXR5GPPq4uYjK4cDDmbg+jPXMzLbqMzMyTHBXoG9gtovtn7d1z/JCXcuQD/zQ8boGqCPSstB7
TvndmhPDiyATghygd5Vral2jMspydIzIHpWHJiiBM/wX3w8MlCg6Ri8zWbEpZlkXbYKtS2A4uHrU
kY0Z2Fjk69uKGVwIEL9faIQehT6JNlpmNFu/wTrk1yTxOUW9x1YoaFUQYpco14W7uEBU9SbaMbCY
mxF1X4fxYMTo+v3F1bd6H60dKnToBYRDqNFFIt3umT4M8H9Rodb4af1AAPgk9afbu7JwJQQNjOhX
gmI4mF0yOoxTdN2o69GI5tEIZyf3y/GZmyet+0To79ui1g4wIHwAdwJPCZyD9DY3pTq0ajdokcHf
RuVjf7g9/N9kirz/6LIDyw7xfTgsklPH9DHTtLjXoo6Nvjf9oXw4IIcUpPTBc3/pzQPhT4OaBErj
7KrqcWw/oVTB53a9m4tIK56H9rngP40ZDYs3jJ61nfzny8D/fn0y56ZzjcTDzDPykc/+BARev2E6
ry2uKGhEkSaeWzBVXYtg9khyMtQ6qqKP6vQ4f7y9uH99PHlxYS7ggtk26gJlKhlV7VQdTxrOvKEG
Tun6hc6CEbRq5MhYE+gTC7nywXHBQpeE/bBnlbvXst8x2ASS8ltZHPX6qGyZY8tJo/4VbNrgUBW9
0eVQimPPrt3AGTurpA58utnefXnRr8eXVG6l9RlpCMaf+J/BcHam3u4mdnLb/m6P4VqQvHs8Nsxq
gCADTxN4nWk2+7c3cHUqWCfAwQDfWFABpSK/n6Be7mya5UcQPb22VXUaePutHrdwD2uiRLkZtCPI
jhbEoB2crzjrShtsNMOz3SaHpkYCt/FYoOvJp9vTWt4sXVAY/1eWFDaoy6T1GIOsTnk3cJvRGZVv
pdPXThkitoDNobeMYJG8vlrUGwYzzmLrzB20S2xbf6ux2tokQLWNLDouEDJvkvVQpAR9FfDenFNz
9FVo+Soedrg8t5dqdRpAHooeQjBqZfiXoozTTMFue/ZAA6z6Cpql3BawOg3xjKDDD3pbyFEpm5hN
bLUzptEx9BxQQ0qat04ZN+7KEseBjjWIf/1XjuSEOXrvAh6oWufMjYNcwJlzbWfw1w4ViGzX910w
qaXf5F8M9/PtGa4soahfxXFD7ADVRtJGeRpJUfViq2eewHPyPW1/e/yVFbwaX9I3adKONh8xvtIF
hheaNMjeb0tYuZtXEsQXXNhITka9LGkhYaj3mvs1A6jyJ9kC1K8tkwHGSrwWACUhyHItpI/BGut2
g3p2nBeWvtxdVYZ4rYHydCRcUdsKa/V6eCWxedoZvXr2DPRh6nckdn2ylc9aZAUkIVJgLR4qpVVj
zCGbCzgQP9hUBo79UeN7kh0bvrEtaxt/MSX56tS102tqOWJbMv7iFPZ3d+APbp3ubu/+UsxfojFR
Og5pi0cANTYJV2k8A968y4ZTYvg830Dmr4pAPgUvDaiVXTm1n1pFamp8noF4OsBL7Okx6zb0zPIM
I3OCIjbRSAehT9lkTVB/XxnUmgFxtAOt3lPl2dLPxXhv1zURibmUI77j4q7UOMYzpfYcaaBA+jVv
tblf3hLRc8sAuRr4zgB1lm5JVhKwDio1CCh4MLMQNU23N3trfOlp5KPbIkLSOBHNd5YFIiZmbmni
lZ2AOYi0uKBFFQjE6xUa21RPqU3iaNTm5HtD4/icu853hlr397xHC09qlDo4NgAW9fNOmfeiktb3
iP4Yp8Wp19Wg58rv2kL7x8l9uz19YVNfG6xXWkKmYJ5qsPsNEy7w3D8a8SFrIjX7oHsp0IVboa5V
UUDCoRgZCCzwlV8vw6wrWmK0VD3b9M+Uv896Hg5jf8iSqKjYRkxqueSYlg2sJIoHUMsrv+Ioh2tA
xFeoZ9Tlh4X6PRYmOKwr7fvt5VuXA8samApUAXqSknVyMEWpdqueWXLQnCwoyS41Xw3y67aYpboQ
0/lHjKRmJ3PSO71t1HOXpEGuZI1fWIo/aMnGdNbkCCieLWi5gQATl+XiLuOVInbCM+3suMdED6vZ
9zbO25YE6S5YqKTVEMvTzq0DDG5xbGIALzdmIb5SPtOXs5A0ElrAz0U+QwY1fWcK8y0CkNU5QO0h
QYJo58JDTyZEVLWYaefZ/I4ujbDYvX7j/K5OAUSGQuchziTnX/JkKL0+LbRzxXq/P7qI7N0+UVsC
pBOlFyq18rbRzoP13u3bZoMSaVlFDcMARS//P4G/v1+cJJPZNdc7jn1uikeO/HHb4Z0znOGLw/uj
7aImdS4O8di+550TEgWNZk1np4JUpLLpjpqoLKIFug2QMUzRtLdtspDRagNSvboICAcIsgyssZx/
Bt19VluVp537dOcmIdhf/8Ui/zO+bK8k6IA5xdTWzpl2INmJb2nU1e8HRgaktQi9LzqqIivBkj7W
8f32J7d9+3T769d0m+ni4cIfWELys2XPHpvqItGFAXmaRy+Y7EM3pLth6MPbktasSJQ0/2XrQQ23
HPLSu8YykkaFtp7IyfHynVZYp8l0g0FTOn8aUZDrblG6r87uQqb0Glm522QThUwkyHzFO83Fo25w
36l/357bqrK4kCPZFyS284nxWT1PxWdwIljWtyT5F1ELkEP9s36Sw9VrTYuDBhmIPn3ohulDpyEp
ViHnEm/hp5dlYOJiX8gSZ/LiYue0c+Kpn9SzOmah6M5Hnxy+y2z0DZiq3YwmJwnIBov6Szl+rlT4
AK+313Nt39AREvYDwjCIXkovbqsWswGWFqynBWPpBVz56GDbb7VNWjuRaNgCYwVJfPwjSTHLxkJW
CrMc0g+UvNTtB6V/a9I3EITs1GbDrVlyHGNNL6VJyphwIx7HAdJQRfhgoYFEBsKR0eQBbJidplYn
bvXHMqtCt64D1Z2/jSMLW54cVUMLu3z+mtRu0HK+oR6XdRnX3yUr8alK2tQQe+3Q0ve830Z8og6i
fJ2vsmNKPV/VyC7eqvtd3eF/1l62E1NXz7KY42bq5hRWqfnZHpSwyppdQraaM26Jki5nC0CszSgu
Tjvti+FjNYQlPxpbpZOrj+HF/soklkMxzRxddNRzjK53RBv3sc38Ki+ftDr2pwQVrgm4s7Mpsgq2
b1nxsRnth4mDUYHke5LUxxqlECSloZEwn5CxDnieHG/fq7V4EXp+wx0FQzOK8GVGzyGrvIZ44siz
h7JEf0Flr5mnrn6aalRd5/FTymF7FtwfkQK9LXvtHbsULTyHC53i0i6zcfzVc93s6ANRdreHX73M
IKv6G5UHakZS9TbytQrcAags9seDkZ7nnZ8RZPTbb8b4PU23sCEr8kS7J9CWwikANkGcuovpUNp7
jeIRBEXiHS336p9qPEzG3tLeki2QodAMkqkLZ0pw9hkgFgN/1bWolFHVs9McK2dPf2p39gk4Tgo3
i9xYRaVWn4eAau5HZdrfXtKVVw1yMT1oCORx5T6RqKBJ6zhP1XOfHGwSWmlgbHX3XjkUVyKku4nA
aW91JqamDEWg8Xcg6+4/dlcSpGczU/vaoTn2yQFLDVhGwNPT/48ipNeSFcow6BNExPS1aR6yu1Gy
6D8p+vbgVOMCOTJOSE+ShOWEwacmetjPO2Biwvt3GsxeAICKYuVFPrrtrbSjnjGfC25+owMLgQ78
XWwi9NYOlKvBXUeWAu1p5JgxqVPS5tSZz4r34NkHrmT+jKK/23NZUfdg4/1HiLQbSgEtjKTofHad
yldKtMtAB2jtiWYbCmdrMuL3CwXAiqEgHjUxGXOXNoGXo4ZxQ8RKMEW0KEHOGwhpkfe+FjEiAVO2
pjefE+00jQ8wufrPg3V3lBLsxYBrIk8hABuLKGXd2qnTq/N50g51faiLA6A9t7dkzZ4EPTKIth1A
GcEKKq0VUY0Gz9E0nYmuH2M18TPavXRA6/TE2fUl8Oaafsib7k9rNI8OMYO+zoPW2NqyFW2DzwBO
AXEpsBHL0BTV6xXX5MZ0tgPCaGDOZXB7oitn70qAdPZSzewBOXamswkMMttV5o+GqX5e38vDh+MN
7CBKS1CwCeiFtJxxk1Q9MnHgXgcHn+/RDW2wZiWArRk+p4kiZFHSen3ukEhuQTKnTDBlelCfkiM3
8qB0Hqmh7FHq6k/asx0zv7Y+qs7P+1cQNa5AxQCAgXdVOvJdrFMELVTj3Nj71v3pVCni8ntjI4W/
crGQNUN+Ea1NkDKVWWd6IBdnTjXjTNhT3tZhPWUgIPlTlF6ArOm/mJGgzULvMhtRHsnu18GDa0yd
YZ7d4WWOv9vdC9OADiNbEJm1sweUJ3A/QJWsxAlq3UwZGyGHNDvTemhK3+h8FHNsnPG1S3QhRwbF
NpPOnB4FVOfBfXYy7nd3k9rjdF8KkCy5/yPtSnvb1oHtLxJAUftXSbaTNG0qp0nTfhG6aiVF7ZR+
/TvsW2rLetZzHy4u7gUCaMxtOJw5cw6KTcBHGTBAigd02JZbEP5LAiplAKR2CjVsAku0iESzMQWh
W0XMqKIlObRW3/hC7zMfFW/2aCTIE8VzWx9qu/pG21H38XQUQQssge+lw1YFR53VRXCHYwx9ejCE
ICtiLoI7ZsVGlWqjFVXdYw3xBv6odxtPvHUTuHNV0R6t3Quv1HddAtSBsCK7Fd9KM3l0vQoEtdbu
+kZf3RjA0v63mYVXGosknTsCM5kJvlN3DOU/5DMxV38tqCNwcuWyzO0y266sqISO707S5+sDWAnp
QbmnuMFQ2L58HGX6nGZc6GZkd6EVvzMzBCn7vHgHrcRNOM3qmpzYWuzBqZW4KnBJRbynfkkDVwDn
upUyWl2REyOLvdX3zZS3f4x0wS9yOzobxwidHhbYzRCcLgMHO0dxe8hSOBystVFpj9SZ7q+vyKpP
OzGxGIAzUsK1OsNJTSv3HXpr28DWQEXcQi3MFyaX+9vtOUj524A44/Yji9sHeK3W7gmHvc4MIbDm
G2YfQMovbG/H/mPCdGisqcI9hAsWTs6ZhNQ8IcxIq+9Efnd3fRxrC4+rDTcB3j5giF4cxcKwS8b0
BC609LVvbIs+ZG3znn5+cQ551dtTppZlMHdWAS3tR9fcgAmuvHkRLP4dweJ8uAmLIeCFEST8ALx8
xVEhuOPaDo3ZlS+3xOi2BrTYZ9B1YAkUzszIEC4y4B9GXQew73B9UdRHlp4e+iOGo8qV6IRZBAKg
oTI7buRmlBXPgwb5T7QGJ9Z3arwK92MBN3Dd3NrZQU0diFm84JXIw7mzRL9/44G0ywTyhAKC/2oP
WpiNOYQEd9cNqQ9djuuvocXkxeD3LmsKQxN68R7aXD71KZjJirR8ZchmhG5tbMU6q/sbFABgqtTV
P4tzWnntKApZmJGUH910l/UbMdv69028UZH8QJPX4nRWhVTSe7MZWelBlL43bkzZ2n4D9R08AFV7
fHk+UTyv3VIIGhnjvud7lCSKcuNZt7b8pyYWZ7RMx7FECxCNUtD4z6GkD1WKvoiNTbY2UWB80MFp
AMFcFNnON1k/J6BHppRGRVc3fqYbc+B19RYocG2HKaI28MYgbsP77dwKyYRhyDYDo6Ju7LLZvvdK
LzQmDW/EtNkbzs2S1bjNkPBS1F4gzbhgYRrjRLMrHUUxCA2mn4et99Xq0hg2QGGovgMctDiZtGm8
edILqPtNSfzqMGnsmqphmW9NphZ41mj9w3WAJz6yh6Dfgf7BYpXGWat002gpatmPjvhgbR3H1e2s
QIhgHkdfrKV2yUlc1qD9iHeM0KjUWVinYCf6pedbPnp11uA18YgiAJ4ukyGNA9kIPtqYNWH5ZLZD
IyZ7s3gy2o1wec0QUp5IkYOOBZ0si9G0g+1NbobV7we9DAqreKEjbX2qA1tnFHoX3O4+T80tFqez
LDtnUCaIeusLuBZLBu3XPR9eDO/tuqG1VVLszSpnoMLchVPT8QgoDE9DIbl/c8av8bxvtvgO16fu
rwl6vhFqCmDVPMCE09xn3k7M92Z7r29pBa/FBqcDWbgDnbduzirMGAD1s9wn71Lhj84hi33jdxyH
12dt1Rg2NfQsUR1H+vV8SEJotDM0HFZWd9M9sUvrOSetgwcC0+8t6aFWUtejHSKvmUNwO4ZowfUf
sDqnIMlA5ICCKAhXzn9A7bpFnLqMRnrSv6+b4rtsY9RnkLXzh3hrM67ukRNj6secnOSkBjR70kp4
vmbX/OT53Sbtqzo9y2hBNU/j5kcSGJ2E5xaYVc6Vp3zrYB2z7INd3V+frvUR/P3+YgRlQSFUSHIa
Ia3lt/Rnw++mf8A3IWz/a2OxJ9iUz603wEYbzzKQ1vwZO59Ctnr4/P8bzCK0Gvqkz3Ub5wkgnAPS
tL6pDWG2Jb+7tSSLwLROZS6FCSvw75nftM5dzN1/capKsxgJMO9SfpkNkyEG9ENhY4XJe40EzXu5
xWSxuvQnNhaz5aBnUtMgYAmkzNdU7jv9rh9+/8OCgK0EgDD1z7IkVno8KfQKU0XLBx5/qczMJ2O8
EVStjuPEyMKLio6WemfEGIf1RBrPz+XOzLYYsVcX/cTIwonmfZ0xw4IRqn1UjBm3ZwcMBeCAXIVK
akHe5/yco7t2gKKjhURuhUzxt5FsBR2XAwC5H8gWoUOCuwwMz+cGZkJR1teQw5XQR7B93t1MN6aY
2wGNArXrH568xbGI9Uk2WmHhEZCTnSshwTBvPHIvXTvquegCBLsK+Ff0Jb1PLeXcdBKJSENMyWMy
6i9ohgf2qqyOXrPVwa2c0rnjRcoT5XHwpyFbcyGymcRjYRc9M6O6C+fiCzQS0a9Pkq+gSrl+RtYW
BicZNoCeRLJu4eHbBjQSWdOZUfweCIeYbzj49c8DlKmEiPDyWGxc2VFoued4m5Hi3cD8rH3+h5+v
ym5I0GD1LyR0+BBbWob+s3YKyuHQ0ej69y9PN+YFJT0UVlST9JLFLnVK6eZeakW1gyrUXWYDA7nh
QFamCNzHSqoEyUxgmxY716qAdq+Bs490JvVPIvPGr5pMzbvrA/nz7FrsKETH4KlU3VoITBZmPA60
ZddNeqRBVa5DFh1UT9+kdBCXvNaW6buSHZrsoZVPE1i+ZvGz7DcO0NpAAYxU9SK0jEEz5dwHgPFF
JJapkWgfm+RQZfRwfYgrB1RJA//395eFsLmak55QgIwnfdonbbuTPPVpo+3i+OaMA7KXQMwDdwcI
OLIL5yOxxNxoFcfdZbbT7gP0iXbXR7IyUxTCWrh+DZACIpA9/75u8rzKxsKINPfLEPVbgL3Vz+PQ
Y0ujuH4BUgW3BdNNwFciF9je8dW8PeJCyfbv9y+KTknJHbtxDUD1fk/VIxB6vic3FnttDLhQlMQZ
uA1B8nQ+RY0F5XRLH42owJnMvrbm1gv28uSj1IjyM5IL8Cs4/ucGSCeNrhP5EGnlngGIkvlZEt66
zDCBfDwkDSCSBIbGcxNJGpeDMMFXUeYvcZoHbbcRAF2eCBjADIGZCnCRC4Exp7fQmOloQ2SU1R6X
VFBXYavtS3fjPGzZUX8/eYgI4Nb1QsJOgjC+0UID7Eexdcc2WyhXFwVNEAAFINd3wSzQ6ZSBZI8O
aCLhYdORH0Pv+Ia9ReC8ZUZtvpPxUGQrJyvXh4h35t5oivtSVN9do/x2ff3Xpg3dbCieo2mBIFFy
bkbnePvPou+jPI8cIwPYifm5NYVtczucG09BBEcI5+GuLprb0Nza2Z1jdJFlH7j1cfDu7KTz3eLT
mHyb8rfrw1qbPaBH8FpE5ty4ADy0VlcgOah1UT3fpU5UFndGu3GVrJpAvlwlFtDBtQQeoNOVln1d
9FGam74g0CvWfFfs/mEcDrrEIKoJXvIls1vbZ1UB4rQuQmLJlKGp+5a74QHWxgHiaAOhN56oF+pK
JNWGVDOxn0vxqUOpjJMnc6t4tbbLXEB58AACcfFFfjRver2EuNMIb1w8OML84FXWXgxNKCx3I9q7
jFoRQSrpWkflCy5ypVnhCKRmShm5c+877H7MdiDXDY3xU95sJbPXpu7U1vLJ0njdCJyljMwRkiev
aKj36y0h2vWpU5sMid9LSqsmLaiMa0xdIr9CK0bmD2IO3K2E+ZYV9fcTb2PpCdTjOlgxNXnQk+FP
e41DP5B2A0hzeWdiebDPQFCHWvAFFcaY9F7aGK2MkPWHgmLtl9PGrby6KCcWFotiSeEVudfIqDF+
yOohzoGT38IVrESyECdHZAR+ZnUs7cV88bhr3HLiMCI/p9Mrow9zYe9MrwRwO/d79taxt6TigUYf
GvrY9PXGIFcQV/gBCtmAFzni9mXByU3cNB8cOgL2JN4Gx3iA/N9zIeqn2TV2xmwHU228s1SG0Qay
fLabL9cd0//yA0A1qPS03YvksACHwTBS7Bi3OXL6Wx+GsGH7Wrsn/Wc33/XirtMfTePmrJAa9l+r
i6iUT93UMhtWIZ/k1wiM6nDKvifWhhNZOw6nZhaRXZ2XvZVP9hjV7pvNv4hqLwAtupl3G2w7p1aW
V/xUWSlRVsBA6qci89ONfrs1XwhkFGiQQCYChLv6+8mpbtgMPthpxCZpchEQ2YbJXB40z91lJPkC
3rPP1zeFOlrn7zsMCI87dY/8ofo+t2fAT01pPIP8DCRutL7XWeX38l4faUjRF1JWG7fjmjNBexj8
ouINRbv5uT2PGTm4gRIZibc8fjG3SMPUY/BiOCefX+yCMoupO1T4PBFgqE9DJwGrJvVRUgJXm8+8
ISTazUVY1b2EB5ciYrp8dRlNmiF9m1SRWb14I/XNfJclRiCy1+srdTlzKh0CSQfoOYAw1lhsPdAL
8h5UXDyqfBts7N4mI/vl1sPHUQtDKReRxQWPDWhVuczniUfp3tN39m9vQj1sVx6uD+PS1ysrf/pt
CTJdy+c8Oh3TORtgpQB1q2/U0IjZWJCViTq1sHzQV8VQWq6yoLt7xeNnBddHsPp98HEgHYIyJRSs
z7dw2hptL9CZjCjyyAIj2cgdrS4D7lkTmAf0Ji9zRzOz5jE1RnzemXyW6X4xfNG0UPfCCm+k60NZ
WwzDRT0X6HDALJZpPDmWYDRKC47WjGcHrwm+Aw7nuolLB2MheEQjOsB2KK9RdWJPHdpgOUU6jFVE
siLU+4d2frMA2ker0C7je41U++v21qbvxN4yi5DbvRSybKuopoOvl+DNt7Jnk0FGkQh2l3C2FVis
zSH66ZGMU14A7f3nA+zs3LO4SXiUk+wzlTnCpDyYSm9jXGu7TmXAFIIUdCNLxQcz5y7rMwfHHwQt
96BE2Fin1WHgPYEoHJVQEPqeD0MbJuayUeORS12AYZxfOge5p4zHrWadlUAM2UTQcumgb8b/LEFL
hqRwAWle4Yor/U7ca/U9ZK59YoMGW7uz7fuWfZp7HT+i8ql8Kvnu9h1yan8ZbZpZ3/MZ9u1CfGtM
/ZHFeecD+rBPGv7R5N4Gkn9tZlFZBtodVXldX3aR0TzO3XZKQJ5aBtxpEGRNd/UWGeTa9jg1oo7F
yTGb+6JvMwkjnIRa7cfH63O28nnsCcieIYcCj7f0ee1k9ChEsyay/AyVqi0/tPp5fJyqpBYkbNQU
nvz61CubOeaTAJYx8dvhc/XlH36+antCKQEQoz/Etyffb7QYbKgNvh+LV3Yg+cv1z6+sMNKiuP4N
9DuZaOQ5//lxrDtJz3IReX26t0mzK+ynYcuxrc0RLgTg2ZG7QOy08DPlKNoayTIR5cm3bsj8Tt5+
b6ob538MqB9wMklkaK0B0ZOIqP25Nn97+vP1WbqM0FVV6u/3F7OUt0MKyZpRRBOL/cE6yDj0LGgE
vl03s3IBAC4IlBL63JB/XWKIqpENFVjZqogRqPLKxqx9ytMI5cXP8eC+acmW/NLq6rvARkIhEi5t
ecOhH6QqO1evImuo0H4oUeqpE+ed5jVbstprWwAVVySuwOmN5qaF55oqUedc0jpSPO6f+LhxBax9
HlQfQCsqEmiUe843gBcXJXNtnJJE6OJBTkweoUh3ezsoCqEnVtQ2OdlmPJ0g6pVhm1VEeyhG873o
t/AhKwMBrh6lEESxwHkv+UdNO9bTIaFdRL7K9kHymxMiSuDu7+cXyzDXcDBphs/3dph+nMnh+gZe
/fWohICvQuEgl0VvSBAjrVPj88lXs/9iaFtN2iv7FXc4QjH06QFpt3SGuXC1Op3KPiIAJxPU7Msq
dLbwW2uDUFziCoimOpoX7WVORrShHlkfgZs7KHZxtkWZsuJNUL9FLh+ZBZWbXixCVWUs7a24iyb7
nRQPmXw3AaW+JcC0NlfA3SCbq+tw70u9Ca9r6yTXMFcTiLwS/qulvyhg3bcv+IkRd+HZBwBaKnvA
XLXWWx30fOPyWxkD+g8UQR20JbHiaqlODpxE71HTE72NtPiQ06CZNx4sW99Xfz/5vi6IyyoL34fU
o+Z9Go1gFhvhx4pPx6MeElJAyIFPe7kMNEX8Lt2ii1qscKNPoUnfoJUt+THpP9+8GErLwgX6FM2y
F9lO0jZ6L7loojfdi8ppY64ujwXABjaedR7k21DAWdRu+tazOpoRMwKkub2Lu41Qc+XzCM9wBaFB
0FB4k8VSzNQSKZcGPHjiN6B7uFkvWuWzFQ0bZLfwylpWUHqiORK1JgBMkl8PQ/rz1rn/z6YcQFhQ
ZUaR+fznl0Pd6Xo+WNH0vmw/xGIjAFmZHYVTQt8pnrp4Qy02qmmUzlgDYhx5Jd0bfH4FhdFGhenS
K0GyEK9dyJUouvRl+i7nVpuZXAdqsPFTK2i8MG7urH4jUrs8caprF5Vf4BMBM1k2N05Z2hHWj3rk
dsmutHe5Q/bcvp1TBVZwgSrWKLinJe6/NmvpxlpNAWIZ/cq516admCJibmQ816YMrAdw4lB3QWS7
8H5VYjsTtFZpVOn8jlh4Cc5J+QE5VjRVu7d3hyOzCo0aQOHh0AHHON9hrpukpRa3WuT4vPmcxq/X
N/DKwqDhw4MqoKqdYzDnn0fXqVvrtXCjbOhe+iKGEQO0udrLdTMrG/nMDF2YKS1zYk7tRoxWvj77
g9xYkxUDNqokyAGiVHHZHNHbHWT7dBxEs/lBP9Fi4/erWT7P0ipRBABhVBYNbxk1jSc3Rmzk1OYV
tSJW/ki6vXgj1aOkezLvM/n75qnCeisqCoLq8UVVGd2EbVbU4JqudyR5yMe72z8P5gb4XLRIImO/
CHNmy0jngWh2xKmfo36ylS1dW4jT7y82lJuRfCJ65kT6cxMXvptstSavnD6ENUheAUMGVIyxWAoQ
3HjcqRI94mCGGsGkUaS5XwsWaFtMnitDAXgLMS0I6pEnX3JQ5YXG2knUJIIwwfAxnjbKTFufX8zU
QOs80wowaxa+E0M3Irh5oc9+/eLICSNrCJP4fGaFeRpkt1NRolcIsSwa9RT4Zqk3UOe9NedJPkes
P/b2R7P4KvPbnROubtVJh0MHf7tY6kkTYJ+tGkCOc9dv0VDlTA+m3FgG9ZHF0UaUifgDFzhgUMtI
LTVJMdtlDrpIqMsXMpKt4TvDp+uLsWoEHCO4/wAWQVHk3H8Iw+21vIlJJNgTxE9iCPRZW7DDdRtQ
nsayGAqyd26jz1ukCC3AAm36kBSdb81PI92iXF45fSpPgZAKpRAcjMVAoEQV53EBViHCf1f0MU7v
Yw2Iq5fr07VyNM6sqF9x4m7J5EAWpE7BSmf9qsjHIt5f//6KO4dciw5eZEhHqST/+ffTMgc4vARH
r5UfzfxVa+89dm9Ms99Ztc+3+o/WRgM6YCRAFMjxoow+JoXnFD2YkuLB2jmj93nqtzbxSqUc7bSq
FwgsRoq2dRGIxgPKuzVrSETJ9L0Z6a5nVgrsg7grUcROrfrOlebOruwdRXdag9ts40m4svvQxAB8
H2DjiCeXWIEaOjhEU6xAjfZiTe+N9L4c7q+v2to8opqAdD8axdTana9al8VCAynoDMYp59EYug+x
N2y8pda2N0DQKp+ESPICZq3Hup00pTJRf6cMOg8e90fQPf4DWMnGQFBMRHIEkffS63RYBUvUI5w/
qWZfcMf0ySRDOzOyQAj5en3m1hYHpXmlQ4m8AJhBzmfOzTheGbWNm6zKAmtAAiV7jrM0vG7l8s2r
qJT+WlncOG6VaVYD3YmIadZ7VvV+x3tY+6Zl3cEmGy7ickh/Qm+gPiFVhTSt2iwnLqJrmqTJZDpH
eS9QKdcD3WQ7qr1dH9KqFahuAbYKOb4LzHqc2ihilaBO0mMtAdHK/HEeOUhbq2TjFlohvMR4/lq6
qAGTbBLo1oMlnfqMPcfOZ4/9trJPLQgfSI9+vvT/kKa43O9o8zAAgoZLV9xKavwns9gXGjFL0MSB
eRGUOTvQa4LVdN6qP6/NoupdUK4Wb4zlIz+mtkTvm8SpyhpgsSY89D96+Y/rS3XpHTCUEyML72D1
dSsaNoH5rCcPczM+Wka7scFXx6EuVyR0lG7GwsmCp6Cf7daaIsc7sPlJm576LY2slVGgFkDQfaMI
TC4EDecCXVZt3lbHJ7cxfTxENtz02vfxsEBWCnhvONLFLIEdEnhjL62OVsx9Vy/82/uTUFSGXhkS
ncg/QlP3fEfRxsoZXsEcGl/hxPfpy82rfPr5ZZa2iGt4UwefT+lLMu/t9NM/fB/NzUD8qFtgCVXO
ZJPpuauz49yNPkVNt9qAkK8tAADKf/q3kE5zlvOTsLKZEsaOhd/Gb1V18zsYAA/w5nnIPSJhtyyK
z4QLx5WkPoL6IkB/OBSBw+szdBk7wQL0T12kjPDWXt7C3JR6p1d6fbT6ICV+5b3LdZ+wR54DBruR
nLqcLNgC7k+VdnTn4t4yhmwUFeka4J4fxfSunpubjwO6BsAwjloYRK/w38VuTQH1S2erPqZTETIo
fKRbCO7LS1FZAN4KvB0gRF1uqL7T+EzYXB/D1vvgeWHfB7avy38ZB060klhD6mCJUGDEydpk9MQR
rKVhPHsBLo3ry762FEjT/o8FtS1ObgrplqjySFgoex6MGQnHLbjp5V2EmUKDi6KJQwxJ1S84seAx
xyoqkMMc6+KBVYCk3bX9Q7dFcrIyDpQVkCJEvhkpNaJ+xYmVZAKWdcYxP7ad2OtQybO2HhdrFtAV
BB8LaAoWfuFinTRPpZe49dHIXnj1sb05Cga1CUQ0QQGDYPjCg2txNetllrHjFH+Eliq/3UHh+6hB
gnEKvZIwcj5BAt1AjlfG5bFL6zC2DL/T7q5vpZWFhiAN8iroBlErsTh0ugWylKmzy2Nv7oX23m4e
QBZZbtGlrFhR2BUL507hxLzFOGJbL0t3HPgRpD/Nr1+F92PLeaxaAL0M0hOgDIA3PJ8puxdQgRYS
K2E8CPdbmn1Cjz9aDjema8XhqvyHQgj+IZ9cnIsCWWhpdbjyNKt4zEcr1EYzrDtvLwmasP26fbu+
PCv798zeYuLKtI4HsH7z45BOO9vsdmSrEUB94TzlAgQfDjoya8hCouv0fOIGks+ykA4/xvXejVPf
dP3aPNw+CtWI6+gA8ynne24jqfSU81ivjv30ldJfEEG+/v21MQCZ48FdgdgXOZfz7+ul4/SlS/nR
eTY632veZWX0DxbgCpHpREgDpqFzC2U+zrI1a4Q66P1xsyzwrMqf861a7touVh73v8wYi4mqC3RT
NRbMVGxn8o9a/owGID24Ppa1PYXaParrqOMj8bwwAhpx4bKu4Mfa+8We+61OrNXPozyGNxrOPG6p
86lqysEBxoFgQ3mISMZyV+blxnqvPNCAQHDRhmAoDDBCuHMbhNaa2+Y6P7pE8/X+znLjMBG/8jzf
MW3yU1R/RkF8sanWubbTVI8sfMAaT5JbprxpZ4sdxfzL8F70+pVOv68vz0qQAn+PYA6wAaAcl93r
EAHvEzYi6rWZF+iV8dVJisNs8Z9uTX0vuZ3PRXF+gsiIKPUbBNrnU2l2eOC0bcyOA7pZDVDnaTX0
Ib2NPbc2b6od7I+cIlSgF0mPKk8H6IzDSj08us5hkCHd6o9eOzvgwEejN1B62BcLEzIptdypccf0
7B2QHbusZn47fmjHLXDKygIhT4Q3OqSxcOmbixkbqcmBdpzSY8fk28D1EIGaT6BwaXfDTo7O55v3
A9KIAH4ixMCrfamK49WdMbUFL48eiwj2W/4iqOFP+JfEn66bWjm6wCBDmg6+AYzyS5xmIRkC5MFC
MOB8tv2B3n6ZoVUEHGDoIUIUsNwE8TTHTYdlOZafsj7oky2voFZ4cZWhfo5SFL6umtgXXiGpZqxM
g7A4t78nTsBkfnA7FhTDviOHxNvHbb6r+IeYbkX8K1vvzLD6+0kc29hOOztGLI5SG9939hg60nis
WHwPipaNg7RCTYx0KLISeIApcQlnEbCRKi1BwYTI3ADPWJJ/cOl7c3ifiy+s93a2+832PhmQiInt
Lui3jthK9INULMHegF8n8E7n40RHZ6I3tiuOwvzZNe884xFtGDtnOsT1XTLOW0Nd2Y6IF5D6Baoc
hZplXrapPSkSOeKZM39EESIQLgR/JxEkBQtK65ed3Jn1rkWfAwW9l6g/esau8r5cPxJ/MBeLTYU8
Khy+SqYbl3kmUTuFScfmOMzakx5j16JCFcZptqeJ8clgdN+3xhtKY+g/ZT4zyG7Q2n2CBwGbOoa0
Kw/1DMx9jVF9u/7TLvwQnsiq41mtBrqSl3omCXOHdI5J/TzKJyBj/EnfN83OTA8kuTlTBQO4kzxF
06NQVGqlTja4IcUI3ftePBuMBQeRbDGGrw0FbxxVxkJe94IzwJ60iaZuh+/rPjQwQ8mbsP3R1t/S
6vv1SbvYU2qqCN5rkPAGkNRZOO+yyDtDcrN5toNZ7li6v/75ixOC5xqUdrEscNiq9nc+URankz43
9vBsGb8L/pzJA2kOo3aMLfAPmRs3w8pYQBBpoR0TdBF4QqtZPVkV2mtjY9hV88yhFk8e9I/Xx7L2
eTycTVCoOoBxLKtILSviwSzT5rkxfic7g/++/fMoHQFThTqVhzzu+a9XuXu3sGnzjGbtH91WwLH2
40+/vpgb0TO7dzKjea7Zt8A2NjJ7F+EM8gmnX1/EuGbeJYPp4rd/zaej9nXsX2+fG2R34HBMML5c
VHa1diwHFKrq55J/6Xgb9Lp580ZVbcx4BSCxiiTx0rdWoJPR9AyLm3rvpUTYbD+O5k/DeTfNd1p7
87sGURIuZeDB8MpEmmRxLDQTF6Nb5c3zmCLhxjoISO0t5yXe6qa8XHXYAXQOQAioEl3IxwDr4lVD
0jfPerarst2WJNnW59XfTw6cJKRseYnP9+1jJl7Kmwm41DTZ6JUHbQbkNZbpXGF6eZrE+D7p3FBW
yVNds0DXWUBcDnXgLdHfy10M0A4iCKSnYRRZk/PhlF7bOcksx2fgGn19/JU40Fj7cOtOVgxvAIsj
YMAzYwlpHOekQFiZy+fRGUOrakJ6sxOEAQTjmDJ8/6J/IonbMrWzfsRG9tv0fard/n2UhUFGCeSL
ontdOBJMXT25EBx57vatJ4CXuxlDRdHyA0QNTjtEli86TmZWlBN1UuvZK75a+XMGLROy3+ppWFlq
nD0cdLzJ0SG1jNwAdZ8Q32Tmc3sEUTJ0VNkuvZkvEAM5tbHIKwyd02G3wUaWUfCIv0ISZiPCv7xd
YQGAQlTlVE53+cQzq75HSyssiDRkxgdcLPuS/yLTPQSWCrIFcViZM7y20NCEzjLFU6f+fnLaST9U
gKUY9NmdyV1BQjCUaV1yuH4+EKyteBUFDlPtFCCsu2CMrJt+jsfYNp5R+X6lwhPveQJhRZmZeQI0
Gj3GVVc/9TZlAY0d49DQCZyoI5q5fG9mkgWeJBMNcs+uD9Ji5WPddd9b1/lOCmDZhFV63U5nifNt
1tPsZbYrNG44KUpfgWnE8b05Gj9sE20uwBMZ93XBlSKzJ/MwbzSxG3uuHbzGlsdU9vKoTZ79zcQD
EqoupaPtO13o6AJJfos63fdODsKqDJCGutYgnmToTTAkDhJlntTvszj/nmtFuhed3fieWZR7Q0/r
X4XU+0cJSsB33O2QfGxo9jXlaDrw02mi2Kcd/GGZmPu5QXNzUKfW14Z1FspDTvbW1J1d+Oiff4ac
yGs5tlU4O3PxmXlOFfaZPuwxfGMvGJfBoMfzXQapPN/t9WInYg1XXVe8gDwkeWwnjeyMXvs+Q3C2
8YdupqnvJC77rU0y9XvoWOzMQtgfxKS/xCMpXhoQ/97pooEyh9U7ZZCUs62HKZp6jF3v50qqrui8
txGVrHbnQl/uoIv+W1EPn3WPS1+vJvrO9TDpPvdIEjSdkF9yUTlYnMqa0YTJ2MskKrx5qObF95Nh
tAGjufnRyUaz8t2GszLk3HAjs6cjKgMpC+KaAZ1Q6E3y0TGq6UdGhl9QLWj3tWi/8hn5MD81tET3
TZKimlAO7usoylfZup/pPE+pj7YtAk3uQvhA4YHaWpuSkMzcFT4bEnD42Z6smqDXNP7TdoHFKZM4
CYY25scMuZk702s+AV/+1dIlZBnylIZjK3dZS351+tj4cWXLJ6+dxy5s3d6q3rda1R/Ghv8uR9OJ
9wDwo62/HaxPdjbUfRALdH+HemeAQDUZ3NYNXDllz8BIvHG747hPNFsiFTIeiyb7qtdONOWdaH0t
52+jLn7ItNb8ukjNgBdg2xitZAxiM3P8TKTuvhV2c+9pvQ3G+EzwXSnylIUE/WXvOui81L4wanBM
JIbwSRYPO9vOs0OVz4k/WJ0IdTQA/4bGgLgvCvZSTjLxSVWYO14ln/tWM15tTqv7aWp/1nbXDr4t
Ev4gykkL+s762ifG7ISaY7TuHctm/edggZ26ahoZ4DbrdhRcvk1EugL8aTVImtjYjyBILCrENRlE
sBM8QlG3eYWGx0zvwIGapGjrLnrzKSZAEsxtM/u11VWhjI0ikINnh06Z/bbzmodOm8NC5Vol2Itq
aI0CQTBjK1nUpyN5zCeDcN+czLq+bycG8fTe0gM7H+uAJzWYwsoKJPE6KLYIGkUCpJK6kExFRFOQ
gHSm/A7a2PoAfZEkGGPTCjxaG3Q/pqhvBe3k/jRmrWWPY9G8L8Bp/16p5FFsjeaFMvY45VpUOpXQ
DvMgOIOoEoHyeZx9imX5RXdzOJ4xs8w5tLLxTYCNaXxo3Cx/tIYGbq3nxaD7mjBeW0kxdcjJmE/C
IOgqKrxifOEEkur3naUld6MlkucJLAkaWoJ6gXDL4n6hJcbBnePkvu4Yz3a55vTxATv1qWjIoYuz
zO9p8eYQ9LXjKmxCGz8gaB1RBWmh9b2fJDR7T12ZfmxkXITjMAz1brLGdyOpcfh4JogIuZTuD4rL
ci/TmPyIm31f7gcgtHckHrH/0Yn9JHOTxsDm2Al4a4n7ockoy8KisprPbmNMn1AQ/A7mZ/KOdcNH
XmIxNN0kbwAnuaOvZ20aeIVTJ5DAQb9vmrbcn8dSBiXwP4+J5Zb70iLyW9818cEYXPZCNPky8/wL
GmjEvUtr65GWtvHo1lW5x2nWgsEaYh+orM7PNZKFyJDGaObm034GUOpRK2KNvzPsYZB+yebvYAvK
tYOBRDb9WbeOC/K8zqRhMcox7OHs/TI17RDFQjPs7boGDKmzZhKUduX542h6vuGWP4b6P0i7sh45
YaX7i5AAs5hX6G32numeJXlBWSZgDNisBv/675Ar3a+baQ2a3Eh5ikK17bJdrjrnFFFRbvQ4W0uw
PK4GmVrFHZ90NW67ApCcEXXqZlXn6AYGGXI3DdaigLRBa6PpKbM9hft6gCAc2m3GcbMj3fhNjDld
eQUI0NLWxU2i69tGpW3Y9jmAeFb+M6ApzkiZPrS+tldNX5O160J031Q4WF3VO2HjSOMb7o0/o8OY
GbVCdCtqo0V6qHsEemHZmVJi6DG6vfu4/vhKo+ka345jWcBN00SEjm5JGrUdy8O0DMBBdMWzOVZS
hj5FQo208bACbmSX+Uakc/BcrbKEEiR+okkKeFWuyFYYxF6z1KYR62h2RwZehHmXb6Ubh7GFdWl7
/DDc1N0BYGRzb9dJGYGgiz3q9BU0NDJoM4dV3pYvEBXNN3I07bXLeAynjZuDNwwQO4xl9ahQ/t4R
KIDfAieZbPNBpyFt1Z8RUxnhwpURRSFs74Hkv52yh6siIGpNHIVGaMyO1bcqh4wZWkTvAVSJ16WR
td9wDKpvOR/HFU5ocS1o2jxRdELG2eCj33XsK35v56N+Y2kuyJ3RWeo7hIntUNc1iYCgxH5rrfhb
XRe/rMZzNx7OhNDkzI76wY4jaXT8ymswHYHf/XZI+2QqC7GVUwH5YdADlRnZ0C716ogNqHYTlCaQ
n/HinUXqZhXLVESQlWSRg941t2PqZWhnXjZXOIXLsMyoWHNW+0dcZdW9Iry7djl0NbiN3dHZws+i
Aq+ureJOt0W7QnUTBHES0nSgNuLUVqM1b1ndgWfsfCN99traNH1RbSZCd6DVTY4zJLSzDKysBnGT
9CvsnAHB3J7qKpBrox9ImGSk/N20po/W2AL3edPkRTjG5u8kR2lv1Uvz6LRDM+wMr+ftQ+9Y6a/G
RiTTk/q6DuzH1inYLZQgA9Qyq0DzrYW+DHWkRX1rMv+Je4rDla089Nz6W0LbvcwqsTOCgkU2T7cI
16g7QA5z2GRpvK2brr/inuGsLGPwrqCU1kbAIFdhbfZ2v2ECImW1pSdYEm5sMhZNZJegiXducZ9o
kqxjJ63Xg2H1+B/NKkh+1I1fRF1l1Gu4CNRePLJiUqI5UUD1FrftHzJaP5VUG6gnlICMI9/Pg62T
0VUVu78TUpqh5jGQ9+DthX7NQOzICqTlWBoGmcIgPNlGeNrpO9mzAxoZv4PxmG8GydFz1G5eCa9Y
lNveNz267Jq37oMiNiShqPxTiJLeZ4nZ/QYlxbxlNO6Omsbx1spL8PgNlT2XSSvWRWyOu0R6KliP
Tm5md9Dqr0KjCJIbE1MOSVSwj6mvRLCy685tQ7RIQ+TFgfhfB2oE1JTiNnPLTiB2M9DTpMFV+SZH
XHWhWZH04EAwdowMVpEfnfLrbzZvvkN59YdKvDgqdNogasvQMkQd41EMT1XdIuhLcbzcmk3by1XO
vdyMskyhlTjFhfR7oJpuIT7d/0DEUK+QtXHDwmEomGRtXa3TxKjWbpyP64Db2Q147PWDXShz37Qe
21SedLEIHudRljRFEEo2xs+8lUDuxXaT+7dt5ws7TJxe61XiG/bGsM0/cdr2D7ldPteeV6xx7OK9
YLJqZ5XoIApIDXBBvVEkP1hTtghQa6/G7DRBuhU4jiKF4v93x6jFDd4M0OrSRjqo29IpKvuYS68s
d1DtZHLjIbCFWHecbXhe8RVn6RGFtd+CI8QTbhYRtxtx3nV4TAT6TxD0LY5wF2eNj1/PsfzrglP+
CuAVvdXSztZDBrzziN18aD2N8F1U7Xdmuy0+2+5zqwoQ1vtovpqMXVQ2VeGsRV5AVq5MrSNq07Td
WmPGMsR8ZZ8YNzyAbm6Om9uwO0SmqBq0XVUhXtTlJlEmaDCd4X3rsUDf4jxwkzu3RUrZB9BsZ7JB
OFeyt+5RseyhP9gTERVOZ+7yzCXdOqU18jvJiEIJgNrOfeUxChZS/svOXMSykNi7twKmEAuq9LpP
AKQJLSSiXoxOJFeMxIlaSRvaFEbpQQ8JoH9xHVQFjhuZ8/R18BIaGn6OeQAAB5JZUoBtYBGxBs3n
h+dqbgJ3jvjXGeheto0MmzqtAIfULOJJdjStEU3t6/JQmO2zQPb+2gkkwrtEt7jf0c4vToviQZhF
GQ2oH76WXrnXMkUgZnZ+hF582M+pSK8s3BdbZkm6hXSDjc1M6Aog5PIasoVm/QQOix1SJ67Ku0Sl
VXEPbYqn1jO/o09Q093GSevQx9g0ISqkzS4P4yr/Vbjd0ST5s13VLvzV6V9T05XPNG8s9I22R/0q
nW647yt0tysSb4WLksPrA/q9Z/rVoT/LtMQdKA1zl3iu8T0rMzOEvgxg3cyv7HTDfFU8xVB/efUS
/HpHCP9nrzsadg55hDizux5H+SKyjkVlhn1R0Oa96WmCXSZeHTWgIbrGUzAdKhH6leGiIWleRg0B
taUbAvOIuPc5pQ57hUK5/wNaXem1dq0KF2jj52E+xOI+FvbQRSLHAzYH4WKdo05/20FjydxYOomf
BC2DcoUmBKXcaad7akqPq1vGJ/XJ3MObLg1A1epU/G714ztvu5u+QvPxxit+jL4+CGQtON5Lsi/u
upT+InHphEUF2OS6SjtcR8q0OkjSUUBpqF9Cz41C4Qll2lZgwaGubl8FrfBBknGqK1eYP83B/ekE
XRaJEgekW5g/7QbcQxtHUagZJgNVpgL13iHFnFVx+6IBRYlGasXYQXn/p3K0Eeaun0Rj7Ws8gOo0
uW3LvruWxOhIyJW8jXVigKPnAk2S2b1rrXjivQ4ScHmLjfsh9/wVXvZ46SmW4WAJjrUZvxqSGaHv
5s5Ws1xGoyb5TiuabkQWd/hprHr0VNnjCS8nUkGc1d9BNm9XTCPCxvMUB3Y6ivuBEoxBgWPHdd4f
DaXzHxzNs97A8Sv7HbSm6ocMqOLQxtXTR8p3DhoKUc8VFAl2vqpZFtmpyW8hIeY+S54w7HCvboFM
Q2OiEPEi+SZB3r3S9qC6VSwMv9qUovC2fVdtXFmar3gPq1UBrNN9D1XMdVOIBgh7Yv3IRduNuz4B
MRlvJyD5EpwUuAWDMGjNKmpooLdyoG+Y+jhEPAKaBEWgOmrzKHJH7TjD49/vd3gIbgLWBtdm7Ss0
OIhZd9+2vHZuA9Hpdecy+5o16KeKknK9clT7guwo2XmG/S1IqyEcRPCc9hgY4W7ope5tnJkHFbcI
wHnyy2/kN4Rk/lqnJLhSNd5/ASryg8/VQSZp267r2syj2lR1HhmmWa4qErNVTfGeacf4pw+pqsg1
cmjzOfmuyO2dXXk7YYxFHSFErtDrV68rBFaBl+9I/UbJrvWa0Brdd3tI6k1TSeuGpCnQh8i6vrtI
fPxI/RbP79JMupWXT5KxefmAp+aL3SR8zfu+QMTZZBsV+E3Iuya/dRSyqGNlfhsNJm+KwveLlYrl
D8vQaotzle3qVHv3seOoR1UnMZ6UUJMx/exYtPpXlgh320Oeegwbkma3GYTbnjPdiR954w5HmgfP
pWHmKZBTHhJuOetX6FJvRLy1gqsqN4pVBjEiEca4V37FuESegbjorZ3Osl8SEcJNMhDzjiVetRrU
0IcmzpgbTaX90FqFg1RNYZhh78SQoqXGW2CrvaM1WseXjlqLrGW3yoZmbgy2Vci68g9NjffaFeid
TLODz6HhJREpr8Be/hnHJVREY8CFYs38q8RFu8jrARpdL45GuqtBLueqw6srTITzPHS1x1d9UlMa
uYnVPjh1piEH4ErEA4GRInta+GFn9RLa4Jl8ZmUy9Wv2X/vA7ld9Tq0npYh8Z12FriExTlBw47V+
k7gWti3B03Yz4Cn4WHs23o+eJ+WvhnDIgzbVU221NkR3IdAbtVmq2siyy2PJveEaty0KeF4FvVIk
MDcm/iLbVCElI38OCcfh5PWqe+wau3qDWoyGtmFdrJPaCO4Lv0s2mS7fOZozRxlIhX5Yx8WAtGHw
HUmBLEraonnVQHU9eIOdJBGlscYQEb5ce3bFTDQOif2NikcVmV0GWXmbvoxNzd4DZED3kFJ6BerI
22l7JBEywhoHSjo6ax17rxZSeLnGQetBxR1yein/1dV2G41B1uRIK/QZWylpjE+cNPzdnzAHLFY4
FIOEfG/x+LwxNK1+x93kBqazx+9uVkMdj4i6kTBb2UHXrwEJqo5xgIet1QdPdp/GUe8IP7SJwOYs
CxXmDnOiAYfQpnVE8iMD3uEJ4gXtk9U0emPr9q73FNkDxZZ1obLZ9NgwuAP3IsOAYxev4qqvrW3J
NHIgQOwCYSCRoLrWxBu2jlmMe1Dl6J2j0DRrLNxyOx0eT22tAr3KzJKiP7rRh8g8YzclBJLAFvAg
XlRZhC+UZC/VG6AuYk2VDbA55kAvKR0LsdZIDn7/qv11T3ZCfb2YBeUSwBKgYQHSiDMr0XCfItoo
OEE1bmVlu2SJkXyplAGQyFQos/BnjsBykcMiyDWRQ2GsGzeykgVI0IXvT+VjADiA5UcnyRnQt+Bm
HPAmoIfW/YljFY74eTXmwhKcfn8OhvQaXyHxhu/nskfOaOeUVwkycJ8bWRgEmaGokJwfKdI+FEXq
W1wtxkJF6dLngaaAfDygdiB/Tf9+Urayke1BGxHPB3T4+j1ZUtv/+HVI3QHJDZALOpNCF+r863QM
iEFYRw7AfxlXtNh9PjcT6OMMbQVu0ennZ3ODJ51jNyk+b8rbwL/q9ZUatz5fwiMsjWK2D5ChRNnD
aMmh1L/0cGQ/Px/F0udnhXVbNjJBoZgcZLtDgpssrPDFSUJpEuRHlEE9d7YGEPsqPSZd/HpzQ3k4
ytB5F0u6o5fGAHA4utAEeDZ+0O+JpZVymaHuXQy4JUcRoo3l12dpUquYpC+Bc54rm7KsKQsG+duD
g5wkc9aF+CpjDc50asA/91UvEzqT0Mw6dKQPFV3F5hJ4+tIkAUWPthMEfF3YOrdgVD1B5sl2Di/I
o4VevERsuPR9aHpM7aUmnPu84K0CyhmRnXdQuA8RxfvKWFiEaQ5mG27CZuDnA2f5sXlpxx2UUZ3W
P/TqXicrSC+obf0UlF/fEWdmZoApo8h4ElCYkSgdrJJ84V64sCNsYBPRXXoCzH9oaVIJpEDSVPgI
mt07PqzcYuugYlwjMfO5z368IKCXBYgisNFg7IKEcL7grWeRvpAB3huOZrejWx5Qo3AfZNc7C5Yu
DAnML1CNJkUCaBDNLCUpatY2p+bBst5Ry4rUECNmZOA3dF+3BKzZBCqeQNPmB4gOgxoFnG88tKON
ruyVqvsbAA3s71wxZCZTGn8ZWIgkB0QjAOqF20GM/nwSUV8bgXxrnUParJt+3S5pav+lycycGiBS
G6BX8IYnUM25gZr4eLoIhCFWgMRdYrh5VLCcAi5cN3e60MkAVr9EJ2oUe5KVMVgKKAjHD1ttVTfa
ovwKpUf2ZAFdECZ4U2+RePLvEbqOt6QYTWM7el73YKE6e0+G7+g2BsEub8ctt93kZqLWZQ2GEDOl
X4axmzUPpvaT9eCaxs8m59ZTliH0/NwvL3gLyKYg3aBbOMDScwnkAG0YTE/X5EBxlgb5cbTtcNBb
pPY+t/MRfj6xWmEKlT7EAPCb86kdOHhYHXPIAfXqkKh9BykGZLrGBkkrVMCT4bbrtnZxhbchcs8L
h9VH3g/wanBSDxcTyBc43M+tkykZVVIzPlgPje9CmTfBBP+SznPARGTIyOqQfltQg/h4BsNVgcwB
eQWG7Tm5LO48Qf1Bxoc0SbaxYWweP5/SC98HpRq8hakdF6TlZjPqj6bKvViyYyXUfWkV18RaEPxb
sjA5z0lEKIo2aCDtyI4dyqzt2vC+SqPHpEz03QlfBllKOlsV7qIlUkc4O2YZooRokd538fdD692D
xwErNyesBZ3szBx6eAfLBjim2ELc9h+W4MTA7EBq4sGRYwUD0tw0R9NeOGA//n48WADPBtYW9PMP
GoVm38ZEIGN2AKuPS4gKfznOwfexApDLnZ6OcyIAtxKjFSo2DoV/U1pbRRe23cdLD2DUv9tu0oGF
Zs25/9hGi/4PlsuPVF+VwTHzNuV4/dUVODcxiw/KoXJNwGL40TVWYDYVS5IuF5bgL/0UFDfEtB82
WQLRYu6W6D3nmFfFtUi+vAMCywNMFBhXEKg+XDi9SnNVaCM7lr9SgJv7rzsQKOYAPeKAwNnnz2aH
V4VdVGPAjwQJczsUr1+f/NPPz17Vdl97rd/j80V5Q7u72l/4+ZN/nF/HE0P+vz9/3sTYQWWR9w6+
b3WR9AFTsEOk7FFBjxhd0gm84KvInAD7DTzlJIE128pD5nlpHhTl0feeRdeHA7qbLRGTPl62k8Ls
/9uYnO3kPK2KBpoqCM+OxloqFvZra0pnrr+8KGdGZtcC9Urw/mMYEQR907IbXX75XsMoIEEFni7o
cgg1Z6Oo3HhosrI84kBfa2e8jvNu+w9jODExWwzVxF4Zx3l5fGnGuyH78rWGplNQ/4G4jYvLZ34s
8byvhwRF30PBf7YiIvZCrHPhzAD7DNDsABMF+vpsmXMBTNAgYu8wmCt2BXTMlyfn7POzBeYGiKxA
+3uHng0baIAJPi7su4sDgFIqVEgQtyC+P1/h3Gae7rXCBNWAPProZaMWLEy/cbazgSDCvYamUkgn
zt+nWdxYSMhS/6DqDYBuHt/E/ebzabqw2dDTA29spP3+7urzQQgAe2yBoucBmraRk90L40YmdZR/
uX0B1CCRsUQTT4g2TsTKczsSDwQGZUh6SDJ5E18Xi1HShVPwzMDsEE/tNK1HFPAP/A+QhS3buCzy
c1BFFzbdPEgG3QIAEchWIT80PX7m5PjecuJGDr5xbH3EYzZwB/a10b34YC503ZUOxhXwXihQpLvP
V+ovieDEGyYeCd6QeBxACguv1nn2t2wZsZJ4IMdxANwErEzuhAkwEc+BHsmWob80yhfihbWueo8L
u3tXwgtuSqniP0XgFddlbL5I9MPYFHYchAbRNiq8PRBpxMDToq0ayFOMeUqf0rZCC7POTh8g0KvQ
4R1K+1Fx3ZMIJBNVJYAmDM8GLQFZkM0areaDLYARcmt1BBhRABGvGuBX0NmDD0CsFwHPb4E4TZ9U
4B7B6jRXn0/MzIX/My8ECVNQHKHlMteoTuygL1K/J0fm3rxtRXnL3z43MNvo/zHgQGcUzSouhB95
07SBaXbkaPbJCnj7urcXhrBkYXZZNOi1bDsphoCeEsY2/ocB2JCvRboO8esksX6++dISaTTRWPi8
Y2xZlu4W4jNyYQlA2QMv0wFP0vxA+ySKIY9GK3JECy/ofsac3ye+JZ+tViR704XKkeFqdK0RcbaK
oRoUuVy6dyhSo6zVK7/Z+KRzr6XNvaeiEe0WKQP7j6fUXTzmxc60FUVyxshWVWbIq0A31jZzDdAD
/A7hoNUAV0cbuelbAK16sA8AtkuHaGRgxUUAADSh5J35u4IIcdjFoFXocSA3QCstSZNeWEYcD5gE
C+lEuMr8zslAI029wTkS+0/wIyEvn/vh7DqY/BALaFoOCFNQsJ9fB7KNaVDQmByRUwwdQBGG4RrA
8M+N/FVZnx0zEyEH7B5IU6FSNhtEof124EHiHP3RX4l8GzdvwbZH9sb5DoAeUOBErPj7BHj3VsX4
27MePf97j0S50S+EUNaUSPrwU1xrUvD2ERHOX1520MSQUBTO0e7EXV3la+Wkewv9evsEvYlSfU9i
oJ8gdkCEtbaFWNiVF7x6EmP7r/nZrgTaqOsyBvN9A2AlD0HiMeRN4uiFB+CHcSL1PLEpbbRcm6SC
5mKLuukCN8buvUeu8MGAUIgncZgryTckr7K1yvhDRdnbYKythu9Nhy0M1J5KGqcTDWnW/2htIGWI
TOX8gOCK4I2O3NqD3aHkK7rAimwDpIVEyGNRmfkdeh6JqzTjzpTOs6/gOy3Qm9iBHBlt19x1NE+i
pA/+6DaDBneRSIAIBygm1L3aAeq+FHvNf7GDXmfYYZM4LgkohKBnXgroTZEAm1g+optQsqIFS7dy
ZH0kGNju6Iw3qnuLCwqZT/Nb1kPRwIm9RzPN8pUiPQ2B+DauqsYC0a2kB9Nx+Ip0SbYyCt3egOL6
7OeA/S7srMlfTmb5w2+e/O3kYYNG941roQb+KB25LTvjNWjTm7iyXgODbWrSRyWQ+4Ez7Gjh3max
iDrgsz7/DbMT6sNPmIVhI9pINSzDtJkafSuvgT5cCFmXDMzCMADwBzOdxti9uD7IQQufnx2B//n9
KNiYU0oPhwI5n0J05ixaFPLRaBFEGxfg4uKpg51/mKQTI9MYT9apzmjeMhNGsiIavSgdF7bb0iBm
vsuEFE0+DcKhUaYBi4jsJWnSWTT8YZ5mria6kdJMoe9lob5n3ZVjVeuuunVSsbGNJfX9v5P+wa9P
5mvmVLiUoG1RE4xn/N4YN/HUVMp4AWYqLIA5DR5MV2wa509v+kCqv2XJ5vPlmh3TH8Y6c7nBFji6
YpgHmtonQOVe5yCFqIUU2kUrCAAdQEemVPJ0V504hcoFMKuKlo86j9CoyZJb3oWuv/58LBddA6lM
pAEBE0Te4NyKB+llAEaxfcAgtoHjqzZiqZnBxR16YmI2XVoL6nTIf6CF7TPvvwX+QjB4aaKoD54t
LiyIOM2lD1DWbqrUQo9Xlz04wxZKzsO2zhaSB5f8G2KpEIdEQOvgyjqfpyDNE7w1MQhJH3p9E9tJ
lImXPDkOfbFw5EzzMfduJIAdCN8h3/UhPQv2JykdHohHHwTNRCTgihwTdd2MvwTgB+6C9MX8lffX
mxEP4EqDRjXUA2YeADoV14kDb87jFqxGJe0+QuciNCoiNmijg6khcd/xSJdluhkIbVYWpWpbqMEL
UT7JdyDgWGGa4UqhqkivPQL2GwclLUJkCdRXKh3wbc1KHhvpqoMFdP06ywL/vpmE8cymOrpZxddO
0/500YfuWOTMP5YgZ65KEO+uBvQ7iZjbAK5QCQoScBKoX4DFtlFpVjEqd3ETDoCnhbXU5bGwVfNF
fA8mCB22wQPwkWaGXk4wuwJI3o7JWHfmvhxe4uJbgSfEV/fguYHZ8S+YRSGbCgN03CqvXzEjQiny
y3fAZAQXmY9NMuEDzh3YplmhPTwr96MDiKxuI208OUsi3h+3Ih4JKAEjokNHQSQszo1ArcBrbaOr
HrEqEfHuxvK5CZ5jRyxskY9HCjJ4aIAOkVOoqXxI/5t2m/YGnOBR0KjwonEpQf/xVDz//jTOk7NX
S79NhxLfh0a4pptgWAdfTNfCq2ACFV4cXMDXIat3bmJws5KDB84e09Zf4b0fpktis5cGgQAfORyk
wFBlmG3swpNmCtg3e6zoDcu2oKDwYiFlu2RidrSD6MLRM6pgj30X2SLiKM4v9b64tNSno5ilEkbA
rEGuxCi8ZtMW60Iu7IuF78+LGYKRlAgvZ49O/gfS4VBkXIiAF+Zofo8P/ujVQYIBjOzVk3/6uo4W
K5JLNmabm1YS6lg5bHRVZI7bHKSbpRjSurC3cbdiy0HA1oF02PQbTvbEmI2pNCojffQFIOKWjAa+
q7y7rLzq4ueCAChNruzge5e+d95vI3gv2S7tNrxuNl89LRGqnPyO2d4MyCRPYMXpI/i8nb2h6cpb
ylFfmk5kU/DOm1AJKD2dD9WIezXKNmOPVK0IqBTxoc62Xx/FqYnZ9vfrvgcMMmV4V0RmctW1O0Mu
XCuXFuzUxGzB4tRpwKGHCea/WcXaAHWuijx3YSCX9s+pldly4DZAubpIMFfxulG7yvyH5UZQgtgU
lxZQqrO1YGgBmCVAIaNB8BVSE7LcNtb687W4OIQTE7O1IBlt+ya34dng1ZQRLXf/8H1ULwHmAcoM
NOxzd2oMi1ct89LHBN1NoJmw9Ea9uNAn35/9/gCIQtGn+H4X3CNXnpX3lIUj+5eFOLEyc6eyK11W
xy56Z+cbkEU5Tny6kApcGsj07ydHjIIABhjgPhbijbogP0RBdl2qBSPThXEeXiOkPhnH7FpUNC91
W2K2VFpuqhacCmmE1P3ROevOf/TMfS6e/rf1n92S7pBa4C5h5oZxE/vrbOlovui/JyOaXZE9SHiN
ByrL40AiSvYeX7jlF74/xycbDOB25uP7tQib93wpG7n0+dnTirSZD6o2FkTbYfXm/fyfJt+dXY02
bwnFWZs+tu21W236pfzTRZ+F0KUFvXIUg+ZRVqugzDSSMX3kOnKrbcHuWReW5PUfRnFiZeZCg0p9
ZYM19MjBhSp2cbD6/PsXb7yT789cqAEWRiS+mT42+qrfZ8XVsNQbYmGe5nFWJ+zYaRRGoMxrqiMB
Fql6l/Hbl8cBrUBAg5CqncLrmS9VLUdzlSFJHlsRVkME4Y6h/Ro6awrcJ6Aw8oHIBeBZOFuKsW+Z
I9PO2KdxHAb+78ocNp8P4sJUoRICQ/g8kOLzK88E047j8YAWFIqsRn4TgEandpMS1Od2pl86OwnP
7Ewb8+S4tYhB+xIEv31ugLtqRkbwaAdi5QH6PlTf7SX4/nSwfmZudoHYNBlslHnivUneimwfp9ux
+MYd0BmXkvUfvRkACRB/wI2CPOWHRkMxZBb1yGNzDy6cB0Wj8r5d6tTz8dCaTCBthpzAhaSTl+DV
oEhp7Us78hNn3aZLEeKChbmyraZ51hR/LbBvgQdlloW02aVJggow0LcoAyHDOFsOq62ZUZaDtR8T
b9Nx90kW484QS023Pq46RSV72jMI26HvP9uRMnNNrcFE3Quv3MVFuzVq+duKq7UavYeq6Rb2zsVR
oa1RgP6+kHicl2kgiTYWI2RW9oXRX08SXBTCIab566s7B8kUgDF8EKeAfZ+/hVxSAX+VIlao0+Em
q9RT44N9rME+UrF7U2p9oOnX05ywCVLHtFZ4mMyRcGkKBY9M5ebeLCS6T3IQ8nH6kErtamB1F46G
S853mi2ahaycEPQaE6m1D5qrVj8gQvp8Ahe+78+8Iis9AyqJ2KGN14dQMJPjvxgAxAgsFaCM0Q3y
/GxzPfD8GTJrez7pV/7KUfn4fASXHA1Ep6knBoqZH/gcaKRZQevNNfcpY16ITiveFpKg1Ur0xFvw
6YuTNSWfJ9Bl8CHEqJSSVm9gMRyvWbXxGLnkX2brxMLsTgOo0E6mJh/72pSHNBMHIIqW0qhzXUzc
ZnDgAC19JhFOKGfNfAqqbYobrY8Z8yCE6WS4YlLztqqaZyOFHgqkL6Kkbt6FrqDYlbJd74kdaGth
k6EVQyXXn6/fx0uWgl0E/DkA7siPBTMPtFnXm93Q23uIwlQvhrVvrH2l/2HlgH5BNAJWnPlBC9Yc
R7/vUGjfZyQt0CXWLVaVhCjA50O55B9A04PMgEcAiKIzX+eBSnqzMa09g+pGcsSd/j8amM0VlXHf
4zy09n52y4abf9mrp7/fPt+rteMmvB61tddxqNLVF+HQf/3u9PMzv6vQAaMXJj5v+DuI4QlzITa/
6EkQeoaGrY3s2Bwl08mh5EXnWHvpRG21bYKHwLq1v55ngb+eWJlNEpRAQZEqCU7kKltZHVv9+dyJ
5kygv9OEAYCiRqauXh/KaIabIahh5p4Vr651gC7MNnX3qX1vM3FbayhvtTFUFYZI6IdeffmJCcrB
1I0BmBR0t5xf26LVEipCVO8pLVcsKVe7z0d3KQqZqLXgXU491edJ2IQLIXNL6z0HApiFgIzWEAXh
3cuACGjT22Z55ZKxX3gqXPIMHNfoxQUND4Sjs1dVmVld01ko7CioKISdyPWd26C8Jlq3u0Y1sVso
Ul6yh0qxiQIl8Lsor51vJDbylEAdFreq5W2Llu6a8ir3Nlm8MJuXDpxTOzNfHEezcAXkTDCu+E3z
eleL8eXrC0ZR4sFi+S5oQrPoFOQdTwfWqPdQOtu6aXbnmpD0c/rhLrcBxTLzryfRMGUnBqe5PXkM
5amVpdSEwbJ5c/trAcKbHI+9o/7hLAVu0cWo0O8F2MVzO5VtxJVCv6E9GFxRF0SmXkKRXVodSAVM
hD4Tj5951x+iR4mK4ohEFoQyXblNra+XxxDYTNSkifQ59Y45HwOTjCWunvxaySgme+lZYcZ/fu4B
FwKsUyPzW23M29rPUhgRCi09EYSvJQRUQiDBNv9iCCE1jgYHT8aZq4G8GfNiqu8G7a4xfsftTa2O
n5u4sCS4mVFMAGgY3T3MWXwFfRTGfIOTfeG8JcE7oGuff//CxscrDo2/8JoDZ3S+8YXV6towbL3P
AFts3vpqy1No941Pn5u5sCQIl2xEoaCl4rqb+W5fVVC5Ngy9Z9A1ah+8N+kuUIkvWkAPLgDOqT0F
Tuee1dSJiyaijt6jRc2aFei+NMTrql7CJ18yM6Fb0V8AvVBwKZybkVbt0BGCRHtt3Jm6iXydRbVc
eGBfWPSJ4ADgIJoBEDTIOjcihlKTVuNOgyybOd7n719fDAKKGooiYF8D/nv+ec8IeJLSDNtcphuj
7vfgsT+jf9DCWX9xqnB9edRDa9QPUNFR+QYdOgXX6u3taPQbLlvIuPIl6O10Z5xnhybCiUvBNbCw
F+d5Ar+GTpJXJjh/Ia4KfUljjEjO/o+0K+1tG1m2v4hAc2uSX0mttmzRjh3H+ULESYb7vjZ//Tvt
eW8itQg1lHeBmwFu7rDUW3V11alz9oCFbNJWB6MvUORFqO6hMHsomvJnA7Cu2yfhl+uzuhAo4Gdg
B2JG8XIUr+yJRgwYoGT2M9BDjVn0qJj51z6hb3oQoT7Avl03JyJxedTF8a+4r8G+giSMsIrDZJAg
Azu9b44JGKcqNfnVN86wixHugUx3GtbMAQBsokr2remBgC4DAyx9pQU27us/ZcmHIE2D5ii4dTQ2
CMEDaLYaovBfEkaT24DBmQWOB3Ihz0okh1zsaPl30DraWYD25lBk4WQwM4/qNjNnX6Nl/xCF6VuK
jhDwhKZ9tAVndPmYKToFn5zRel1A7VWvWH/x5MXBx5MauDENAjOCLwMXKVoXe3X2pxYMzXb11OnW
zQg+rO2JCe4gTkKKYkQ3Xqvrs4+UgEunB5CWrRpobSXod7q+dkuuhj8/QO6FJnrglM8tRRBkCMDt
O0MyzQMZAkhgb/8+giOsFg4GOuiEvZGOMzJhM2P+CCT8o0UkcTK//sSzj/NG4CWRUL9IeDsJ3siD
Bi5GNasAO/seZ2Rdq19yMKBN4bM6PF0fzdJOhzfj8wSZNcD2zmdLm63IKYKG+fea9bbxlPDt9u+j
P8eEA0HRFwwm59/vwUnZFWnH/A6MXCsaPc7aYyxTJltYcuwucGKo8CA8K3huBI+4yaoHZvpgKA1e
kub1+hiWP4+zya96xGHiHBlhT5W0M/0i/16Y+xg1gesGFtYcv/+PAf73p4dDb5UmK2AArgASKA1G
Mawc+0UzIboZ1t6ghavrFheHZKJGx2ML1Ov4DXRiMUrtkZE4M5G0hQD6Npdc9wsXJTJovBudn3q8
M88/341DU7RNZ/ll6MY4J09F8hcDOLUgTFk6VANtzdbyi/lXimpQrFuSRZGNQQjs+zjUWgzC8vtg
raprAtU+ydlYtgB4q4WmRmAq+SKdLIIe6GbJW2/8qL1DarZMD6B3v77OC8cbC/HHBP8JJyaUoias
ReYNeE3HzcEOSzwj/V68XreytJtOrfBfcWLFhD713MwYSEx2VrbVZHALvl0En4hG7c82X16lEeX0
HFoWgLVmlm9GP2h5Z0/bKv5hvDfz7QA4lEtQrkCigtczxLSsWvTo8SpKy5+z91b57VS3JyXOvi+s
eFX3KoW/tfzABh0lWbdAawbGr0pGObE8YX/GISx7B4WQeBgwjlHdDsYuiFYG2pc/nH59feEXtxfu
DsiHgbHmApePtmOFIeFDfcX8yBTQ5B5Tw0v+ZnedGBF8VR30WmHYAfVJZ79Fubazgv7H9XHw+bjc
YH/GIQRACQPtrD4q1Mcz7L0e0k1YDAyNTNPuup2lg4LbEKRkJoDBoCY7PyiQvctsrLntK6XL6hXI
ba9/f2Ec4BpBzsviqW/0QZ5/v56dWJ3YQH3V2Zr5vv9lhbePAPU2FOJ55Q19kMJVqxnt0I3gSfL7
7K79GceSDbU0AHT6qjb+q3GKx/MB0Jo4RTuYuAkrIO+T2ouagz68XJ+ly1UAUw1KSDxHAMIncQzQ
LNCIMSWa36JPVXedG8XVENIj/YwGVPA3oG3hAngxUzMsKfrF/RZqGcAurEst3YYRlYTUl4ccZij4
DyzQkSIzKGwmG40AZaMqms8mADyUDbWecvXQpVuNvF6fsMtjfm6JT+iJf486SiBnBEvK9MWp73Ig
wVWgNcGCfd0Ov7TPj+G5Hb47TuxUNFHyMnM0X4XykKEf+xpsvJ0/6ZBraQ7d7TAcNLCgII8wGwRV
CLrPzdlOY4RZamm+ZYXYBZEL6YHBUl1tfr4+rqUNd2JITLGUrMogswhDAURSpv57A6TddQtLewF9
GfDAPMd+cSwhPVqAoKk2/SqvV7ORJhBZGT+qLt3EQ/qhzeO36/YWRgRgEVK3/JXCsR/nU6fUYTD0
6jT51mj9yihcjXUjBQo/RfAxlkZRIkUCX3wYQ2XBaJPMmPzEfI42RiRZk0tPg887BESySN0C0iXs
NUipVVoU4vPWW9ofmughu5GI9d8BnFgQoyKrh4AhqJp9dOSDmeELkwV3S4sA0iru5/EP+LPzRQA1
OVSAtYL5Scw8KA+6Q6jvr6/z0iydmhCOSB7adEK3J/N1RI7dDMk78HqMkiB1IfGD1ANvvkZ+EJ3m
4lKHJdO1ocduQq+3HniFDqq1LQ23kCrAcTTZGgTwVFbkWJg91NegEAxcGR6NmnDVhEOTp03XIdWt
jZ7d9uhNvn3yYAGJdJS9gV4TD0lgsBasHCWapcIPsCIDSLYa0u31BVrIH0EXFslbG9EE7yTXzjdB
lungNhpQq6mqB2ayTYoeMFJQl2T7sH8Iy7tsyPdVeXMgC6uodyB9j6aaC8AUEr1QfNKQZG9Tx4vm
4edYG2tSGN8NqkoyZAtbENOHCs4nuwWy4ecD1GIzV0lfIunq7Irh96g+KtHX65O4tBVOTQgnNUlB
YIdHJPKtnQIdN/bQtqlkLyyaQI0LWQpQnSHRdj6KWsnVOlVi5DaTAbIVZfeokVFiY+H6RGBpWBbq
NohvxFJUVIz6PLUYhjI6m9zJjnltexCE+57VwSpQs8GN21riRhfHheIB0iLoQ7k4uqmS4JlfYHX0
LnRNZCh/XV+ahdXHZkLiiLNQ4Ckh+LiS2kNMq4Az2T8Q8H9OZeIO8c0Vd0TLwL3gDasCIyk60jGY
7LQNkdLLZgXSsLOXyx5KC9N0ZkHwo6wFgd6gwgJWxH7vZW2y/F8XAiegCSE0byOlA/J7YQNX6N/R
GlPp/Mis78o8NqDRClbrjj3WifZohzWFcKoBLiFZomdpXGhvRC6UM2jgcS5s6ylqyqgveoRQ0IqE
xMF4OzYJOAg8KDgfCuVO4NyCHlBm9CzqfaUbXbM9MGU7ja7urK/vs6U7CHZAo2Mg2EBnqBBNl0QB
KEKBHb0a9325IS19IMqu6e6oPe/ULlqlRbEN7RkdkJK2Y746F6uHuA0X7Scnm+AbUK+aoc2Z9n4R
vypz6mX9HeuBbMtuB0dhLk8MCXcFAy8x3tlZ789UTzzwFCYZyKauT+TSjgDLPf4DRPgldAblodhK
qmz08+xNgTCdjPB1abIQckJRGiEPULTCZGUaqHirFCW+Orc3HXyp2tO9HtpQopS4Nr6zxGXhVzdE
H1CKA870fOeFITHHPC8Gf2yfZzAfp9WPUEHxIgg3cfV+fdaW3BweIQDQ4vXLcQTntgwjpwYk4Hof
YlY7OoHyL0/KX5DwkYQLC1cEShd/7Ag7YG4HdeyNpPchlxu2D81P/Xs3lg/1z7/YBUjUgU4chGkI
3gW33ZVJnunV1PnpsOpco5ac1qXpQr8wGGhw2+mg2T+frjGN86Fo297vWeZPaLgL6ubZsmXY+aW9
DFQHthmotoE3E3wCBVBBg8Y1zgukmn+HqqwPfcltg7sQtNPYzCiwiqtexpk6xkHvk8Ivk38gwoYA
Horh0Bq0k+9Wsbm+yZaODrYy6uRIbzoXrZy2ojdcTbf3gxbkedF7U/3MZxSOZemCBU4SB2/qP4b4
vJ68450RtW1Il8FQ/gg5opVRTId5DnY6rV5rvXdJCAGjFFx4IMPxjOxXAoE5LLJkDy6g+PAzKPLq
eKjyPnzh6mgJBJ06gsup0GpoCnYPY1ygiku8xqRgFehWXZ6/EQiKtQOkmAAb3cW2/vIXcw5fhWII
QpiLh3k1qk5T9jhwWg9xuGwHtWDL+lYG9uq6nU8PIXor2+G4BEC3kI8V9tJAM3NSAngQE/o34A69
L9n0Uo0DWiyb0SUMfGGJsYqLN7sLP6a+A2MmFKO0uYBcGBSbIbaqldNjb6OkqabbSs+OVq6uWyKj
K1g6usD9oB8BbMUOXhDne6MvQpTcY0xIBuWx+pCizdxObweWgXYcKiK8+ITAQYTOIIvrmABtMt8g
D2CNVn9cn+wFv4C0Eco2AJU5KNEK3q2MtLA3Km3yY05v92ZCre8vDMC94RIFRJNafBJPDtA8Rlpg
Fvj9JddIRz4MkMnrFhZcD7hTUfMFcyNSLCKmMCdpWJF6nHwlA7OkDX3d+qljP3XzJYI0Gbu36y/X
DS7O2YlB7pxOhgTpTCe1A7zxa+WgtNCrzL/9jQEkdeF4sO4XtRvIMUD6kEy+aawbB5rnEneysHHx
CgWqGZEuEEyWMIDaaEw2OXTwQ8txH23tNVIlVdOFgAMWsHOhioJ3NRGOBrQ97dKqyeDrTfJNmZ1N
N3ex6wAYmZYt1I1NGavpwoVwavAzt3CyJoYRp13cqINvZQTsNqC5jb0q/kK625/wZ3YE3zSVqdU2
GeyktvNAmH3XRP1L5DSb6ztANhwhuGnAW1kU44wVgr5zrz3S5qUY3icZTdTSTgbbLRBRFvCLcLjn
O1mjYFjqW0SgUMqbodDYvlwfxtJGA+AZZXkOX7RFMFs5j0nFBUR9gw1uC31iQCSn9v26kaVBAMaG
Ry9XHSBEmCtqgHL98zgWc+y26XNZSqoTSwaQ0kM+GvENmoOEy9eJKkhRjs3o9xHCyzaSBLKyzwsu
uLH1HhJI7ejX02q2vFQWYS6dxdOfL5xFEgNnN4/4vm1sxs4Niq2q3lXVepSVnCWGHDGUbUqqJugG
9vV2BYHezH5ymJeZyIBKXpnLhtB7AyJ/PNDEJ0Zhd6ZiR+XoU3NwHSP2QspcyAESKMVOvWR7Le1h
ywAchzNpQQ9HmL6xVPC/xxNWf36v0i82OVSGxKnwTwgBD94X/5kQJw5dC+C4tIfRn9t4Cy61qUPn
IbSq77PqQGnsjrItseReTg0KXgwSnyAAnWGQDj/y7H6MD2X9nskugeWZA+ASZEEE3Vh8GU98ssIs
A1hZMvqQo3cZ2peMSHEheye5/xfPDy6b/zMjnB/UuIMMWGBsu3I1t8bWUWTZyMX1QZ8H8lFoPr+Q
k8oBvJ+aEA6ghh7tfToM9YPTjZkXaE1xb02WiiwbGXZWy5xdlDJzd93BLc0jgn+kJoHOvuQoNRmk
RtMJXZUltFXInT6tBlnjpswE3zAnS9WWaPEFQJf4avnO0nClOl8ctEpcH8fSQn2iGQFo1C5x5nSq
C5q3GooI1nu76okklF2qHwDZi15aPkuX1Ip2MLKgmns0bwOhZ9Zu230tekgs/2Rm4pb0hwGqcQsE
+9dHtTR14KQnkHDEnxd5w1KPGM20mfgdKOw83EbZ40SN4ThXiiKZQI1fZaKjQFocihngKQDnDP8t
p8ukAHJMJpRh7IFt2vYYkyek+zdILXtms+ogoZHB8epj6zZILitkY5E7qkDgel3kgWuoH9UIFe2f
pEf3ULqv62F9fS7UpZOCJhjMB+h0eZnj/AfalcOKRker0mxsg87yykA96j318GwGK+3BiLfodUVk
CorBH6axT+snHF7PmBAW6E/DsEdAsqogZ339Z2nc7MW8UbggJA3Buyk+olqrCFI7Q3cOXvFGfnBi
2+3IjijjU15+KEXyRPt1bUK53TpM9UNcfkC2GNDewa3mZhvozl3fQ0q+Cdd2chz75MluVS9sR0nQ
vLy8mD4Og0DrqnivtZABHgoVy1snXx0bLPrzI+me57qGyHvhVTZSacHamf7JzY1RHKCOWxV+BHX2
PCtWmtqsm4x6pjWBwjJwkaV/osnT9Ylc2Ou85YHn5bEH8e49X96gsaFvl6P3YWhb9sxKLTyEhQ5F
iYLJEA3cawtLhnwH2n54aAosvXB5JOGgmE2LJauUtjqkbc42UzKwO5MNrWfPVftip331DAFmZX99
kIuWPzk6kbxEdMH3+MkhM7XUVBPUWPzRBhUZJSuVPbbssWjCzQg2DYidX7d34RaBvEb2D2An4PS5
ONS5vUJNE6NK8s6P7XuN3f9z/esXVz2+bhGV73tUhHC0zr/OZsUYSaqinlKajlf0aeQCn9t75hzE
OxCSyiScLraIYE+8ScZaaUdn7HwoNXtTFmluQYBIQHZOMm0XQSA3xCtFyEYBNSCSUnKgZtqNU++r
9UC9lob2PcAdumsr8SskqhlUow0ZTmlxMjlRHlpaUMERa0Slk/W5To3OV6dDa6iuAsGf8rW9+cHB
h3ZiRohoEFF0gzbBjF6YK2KkbjS9X98VC6uEIh5OF0/LYHMIe7ylelap6tz41hx97ec6ey6qWfV0
J1C/Xbe0MGVoydKADMYTEOlz4RzbOQXWMS5gKaA/QGh1VHJnH4zZesh6GankwqggbAD8A2ckAQhd
GBXEw1UrrM0a/XhPZf+UZXtivVwfjsSEmGdAP6mV5CVMqMpdG4ZurT6Osn7fRRsaKIIoDi7P/5wf
2Rz1zSiug8pvY2tEriQf1pWaZY85VOMlh2hhdeASIOyLWiEai8V9oIU1c7qyalDMXc/23px37bCb
so/rk7ZwVAEWQPcyh4YjkBX2QB5USNDRpPGhsGLmbtmp065Xas1VkUq5L7so29F+jiXAjsuk+ecd
xTlrUUlGnlQIRgKW97EeYnDZcIe2jSq4r6yjpeK8Hg3UW7pvaXwM6n1uSw7XgkNHgzNiNMwn9ryY
9Zj7bGSKVjY+7dJ0nyjW7EGbWBayX4a74LnAEUY9mXciXhBK11Y+TSOdSz/su5dM1d4GTfUGPVwF
4C0H3CVdRX21UmuTeU5EJE/Wyz0KBRE8WpFARFMEjvf5HlUD8FxOZMz9MBlWKYFoQ0Pc2+mY0I18
YkU8bYael3VI5tx3CvI6Ig8WzPb6+t7kP/QszhBMCIctMinIAkc192n+Dyufe1SqwfeyNfqHPvxe
Rb51M0JHMMhj/JPwIqp0TcGDIfcj3XNUy1VUGfb0cv9h1nDcsC3QcktE/zE7Vd3aHSyU/zT3meRU
yT4u/Pyks6HPyPDxVLtn6moInq+vx6VHOv/xwqEFA/8EaQmsh2Lf1S+M7vJkZ1S760YWdy9FAslG
8zaQesIFG1JHCc1Wz/3EugubA4vuqXkrEIcfS7TqQ2mSI5pF2fQWErgpTaLcJ6CGdIdEsm0XlgGf
Rz0XUB9gfUTEdJOUBtWVNPcnddVoljtHsrTKpdPmA/hjgf+Ck32aa8MAxF+e+5lGN1MG15JHuyqx
tioNDozlknVfGhBAvyhGAf6NgFi4I6IYAr4tyk9+V9ruqKdeqnrXF/2yloslQRqXv0u5RI4YMZKg
tMdkmjCiNLifnPhbOOeHwOxBoE3ulU7xOpptDbW/i1Qo5MyTN9XlQ0xlMrZ8cwke5+xnCBOrW0Xr
lCnJ/RmqaV4cT0egRtdcrsoCVR8g97/jZpZcSZc0z59jR6snYgpQiVxQCYA12FbaIffNwfInJ9tF
bXyAEsGmAekrm/M1FFcepoi5qlOt9Hb2oLmGGnJyjEBtS5p0XaNf2b2+IAunEIKN6KdEVp337gl3
SN87LZ01kvkqawCs8MH0v8oqWQFywcHDioNamgn5zIsCameVysgsKwMk6cBsSDwco+Q5KqhXNanb
jc9N+vX6sBYN4kUC5ibehyxCIdB+o8wQ1c79pjhaQ+tGbFOjzhZHDw3Ey9uKIJOQ3u7QwJwPcWfI
2Sx0yyhKOQ9JB3eg17s+WzM1RJ+3JD2xuFx/bIjQ/7DE46ejGFeEdJodwUL8PZ6j2zcF53gE8hM9
ADxhc+527BlZWJpbhR8Wb1P9luavqfZ6fYEWXM2ZCeEAxrNhpepoFn5Pdr81Z3v96wvTdPZ1/vcn
frPDYQpIgwFE2oEC6GuYP5Skl/iyhVvyzAj/+xMj5aAlql7DSKe+dSTf6nkKji3mhTKSYJkhwS3X
TdNMuOMK3+zdSF+FgBGm+1yXbV++qoJPPBuPcCEbMdXntIAZOvdemv6yMohDmpEbRBukv9dW9mHV
yB0WhmeP9bagmUvzbTEG3lwenV6BhtjbQA4kn12qHOo5WyXlOx433gjBOcdJdywd17ZWuxOIjou9
lm+0uHuZVbaZnTX0SlxH+w3iELdI37KWQaGkQEprVVvqKmRklUAUzDZ/keFrCiX7NHlm5GNCYqMr
NSAaXp3ogaiy23dhj+KoIbPBS+hANgi7KB4mLcjyouIYA6qV69ZMJHO+bIHTd2q8WV5MNpYmKyoK
/URfUydvtNEjKAOiLpwEjOGPBe18k4bo92alFVd+qb4MwTae3kxlff2wyQYheIu+GyzHbrLKV+0P
TTs0xer69xe2/9kQuP2TczZ0DalIiu+P5CEbgZnds3kTdpLTzHe3sPvPrAiLTajZT4aGpbB0eo/E
lhsGW8RCkO/bKMq4dvqP66NatAd2RBvvfht5BuFQqynJFKJpJRD8uVeFmWuVPqEbKLyuNOU+vLlD
HxLJuOfR0wEIgA302PkkmsiYGN0YlP406/dG+57lN5fQuQXU/kHaqUPsSCTKYJqOZ2hYVXjUHxJI
TMogaYvb7OT7wgg6Rjp0wZY4jeY3I/so0+frC7K4zThlJedowXtacOd61s9T3WjYAFDwKfvnWPua
1Sg2yMD1MjvCwjuDkcRpoFZ+AOWI2Oq3dX8f2JBskjx+FjcYBYkFlhuhnVgGUpI2BQEOrfyUuqj+
tPOuUN0qeVNKb5a18S56mRNbwhFV81h3whJzFzB7U+Xzqh/S/dDat8clnG3yvyEJZ7SYq9yONQxJ
CbZ2ZULEc9UlMs58YX1QMzMBNQbeD2gWdPSKwK8iYXU4dI5xNPWBrTq91h81I2Zbgp6rQzT19Y10
Of8aBGYOA8M1c8E+jCZrZa5RkDpq2YoSDb31N3roTwtIReCdCjO4DIR5SyFqH4KE1jhWkf6kMpSz
lELiPsWGh39tILyHBYTAQDKeO5gBClhB3Zn6MarMGcQQxvSzzAtzC6ae3lOHzrw30xG6NVGtgZkc
AGgzgKsLbbOW/BKx0IhfYkOqDuzhqI2hnCOCRVBlZHrmNK0fo0RfagWKiIVbB8k6mt6a4H4Ot2rw
baDfgyoBdHg32uiqTr7Yw+vcRa5q5V4G4Mdo/DNl0z4HIVRVPxiDJHXHD/nJbcNnS+NIJiiAWxCR
EnuFIfdtZVVoqkdWNh7MNk6/KsN166wMsr7u1wS/+b+mOC7LgmeG4fOFaRsDT0ndQA2YgrHySZWB
Yy9EhvFJAKLR9Iyj6QCaJRhA1ayMqqJRjw1J8zuSGPXG7IfhKaCdugaQWGdu3+Zx45qomiO3PdK7
hNnqpi1DzTUUZh7M2ek2DaLpxylnzbo0o/AlpFa8qWqE8rc5EXF7iECf1i6HjvZd60PvvFJWpbXr
UsmU8xGfr+7ZDhQJhKJMzytUrluwGryVMd6DidvKUPEyG8J5s1hjRI2OYUBgUiu/53rnDjKEv3CF
/O9UgYUdUTCKByb/+5PIS2EsGfo6acGLHo2PLCfKMUE63+0dAG+SudRXUPJ+ZXnW7K7v2cvBIUfA
m7TRePjZkHxuOGhZqzeBrh8NczNXd4j3pJo7C8eCv29R4keRAJVf4RqeYxRqM9TgjsmwLaMVk72h
xcoHP2noFeDgW17HRtR1PgYIjLKmUq3hCDGLFpLAQf0KvcMoc52ySp/1NNJe5or+ZCwoN0M+qVtw
VHSPCc3Bq1M6gYxFYslBo4UKrZVgosGgRdwK6SxlbGtlPCZG2q+qnmTrwh7sBjCVyd43jDAULJpo
ZUdO/wVNRYo7dq2JMNjqbqwR8qk5+ylCqGVC8FmrSTod52avOJtQP+iyksLC8sK3IpYD8wfQtSLl
csLaiI0NTLDiUWcxBM0/rm/RhTDh1IAY7qZzEqqkgAHzC0gVO2OHCpMzSs6BZBQil79m9so4pTCi
OG7SgAj2Zl/Ib6D/ZskSnAhlWGItLaajTb7nsU+jbSFTaBIycZ9rzS2AE46fBDGXFAUdyIZH0h2b
jI0GFKHyfHQB1St+1dQJf9I2DqEv6szeZJXa7CLSkml1XzoTPEo4OBnSdigCiClOHe0PUdzp/XEa
td5zwvCoNhaqWEF582yeGRIrZWyeZzMNtP6oqCu1WrFsM1FJcHMZNyACRD0AqQIM6KLeaBr5ZIw2
CGJH5iJxXeTokN10xhMacK5v7wV3cW5J8P3VOHflrMfd0dG+qvPajO7b6VUrNibyMGm7quk27u4y
tNtct3u548/NCl4T/E89lNVhNtHNeZ9H1LxDCbnf32wFEsBgyAMqnpe6+JY5udiIGsXGoNb9Efqp
7py85bLn9qV3AM/IiQHBw+VhM81N1vZHliq1l1bK4MUQD3hV8nQEp4Iuk1W8PGUI71W8vXHQwLMs
aijbNoTw0rTDgF6DVzX3IHebAvDn6cW2uZFQHieaozscYHHRXwy2E2Hy4gnqNrOVascSD/16G8kE
sxbmDjUv1J/wmMAVKpbVqjHNS8uotOPYHpJk41ie2m7Yx/UdsOAU0JWNwixoqdE9Jt4PSqmGc4F7
8sjIrk7uc20l5WKVmBBviDYkKKZRgC/TDO8MLwbUwpCcFpkJISfC2rwrnJzjO6f79PuQ7BtZT+mC
BXSmacDFG/jjgssVin5KqdfFfExJa6yKLN0XGuCt1JSxYi4aghoKaK44k5kID021THGSlM1Hu6n2
s6bdD2EeuwmjsuBjwYVyWmfkqIC/wKnRz89+b7YhGEpbjCie1vb82pLA0+LiwYgqefqVe8nzlwAe
XVxvDPIPCGgv3nlB1I6l7pQ+TRI31P8xg6ep+0b7fVwGnlXfmCDB0TwzJ5aHhj6ey7yGuX7+TrN9
CTlZELzfenLObQh7bmbFlJmaUvqF8pAVO2P8Et0oyXcxDO18iSYILhZRhGSlYu55VrydJKf/8pY5
H4OwBxKq1p2mRpXPhmQLGuwAIhXXZ+nSicGD8eQDB38A+yQ+L7SBJkaOx581jcRl6LULQ310w8ra
BAYKK9etLYznzJpwWRtdMLVDU8d+TMe1ZSePkSlt8VzYyujzQZKKv8iAlRVu5qEfIE0QW5HP8lVp
A338ZCZeT9y6fWLh6/XxXDoDQC8RtXMiSPQKixjPnjfj15EVA7hBXIveNVXoWjLXtjRp3AWAJAoU
HYgEzneZMUR9azRD7ENd+YspE/JYHMLJ14U9TNDc0yYqvg76nidms0e1VB4DEsiARkvLAogbeKFw
lwEPLjR8FTFry2lUY1+NtlNyH2b7pEjcVLlv2KqxJFTyMmPClEX1oPdWS/BSMN5H80hmxdWy2EtD
8MCav4M2koS7y5P4Z3DCJKLJF61fFINLB7oKgtBNkJ6LZXDp5Y2AqBrFbgDdxd2Wg1cxRMgTo4e8
SV+rpG7uLKVXJXt6yQpgAQ4a5kAXCeTv+XaLq16LDDOIfXP60k+eY327fmZk3xdCzlkPuryI48TP
NfKk5e9dpn29bmFpNU5HIPg0UuqTbqkYQZjvSbKryDYuJUWLy8sZ/Btc+hNBB3yNWLSwhrie8gEL
3nQvXXHPqe5yQ3Mp5FaM9kb+Gn7NnBnjM3ryCrBNBS/4GLuZ0HHFSttjP69P2NJxOR2NsOSg2LPG
MNZiP1C+TOYqTCYUwgs3ryAzFcVurEjQIUtbABQFwCwjkAJ5k2BPC5ha4P0Z+cEde5fSacq+Lmww
jXRlnGZD5OuK4T5WtSyYXVr7018vbK9uztmoOvj1cY9YqV8jq5mSH0N4vD3rgQLPyTTxZTtZ99ko
cjRJwdBxVH7aGyX7cX3ZZRMl3JSJUlhxYuD7YB6sB4+ur39+6RgihQdlBWgEXQawVlmYTLezCJ2q
1gqdb6uiBfZQl4mkLi0HHrHIM6DLAqGMsJlGFoZ2OESRn9hbx7lTybOujltF070p+XV9RAvnBHUD
tDRh54K2UQwtygQizIHOQr9AUS8Kxg3rtDsyta9qVewsnexBrZhIQqaFWYQkGkSikBDlFStheGpQ
kLp2nNBXwpXyYbdbU1YUXdgGXHUEFUQULRFkCJdlmtsdGPoaQOvM8DUHEw+ZJVWkBQtA1PNGPyDc
AEMVTqSuK6MSG2XoB/FdeOdMEmd8OUWIiz55d7DXQJ4sHEhtim2FGkrvVyp1lXCqPdseXkJNxvrG
f+b5Iwl2KIfa8PZhR3yRGXlOR80CA0KZ2vpjPhXDCnns2g2m0to22iDr8ftMxF0a5Ew+KudLEkku
zZkMpJnCwY8t2w300o3Utd39jK1DVx2bcFor3ex16ub6Lr9cLTwACbYaqmWo+IkQjKzHBWqY44DW
2xmybsUxivL1dRMLWTtuA0JVeHkAXCv2ktgas2IWT4OfFYMbKmBoLD212pVlyTvOvL4o3Ti03Qkd
uEauSKK1z5qJOK947HI+MAuS7SLqElJKXY22mc63O/owxeC4a+yVSguwBid3NOpLF+xFbq3ra1aQ
yQ0bpC1prqwNiOxaVfW7ig3838kKTbESD7O0ldEthkYrXqq8bINvWV7OZt35IdEVLzcT8z6KbNtt
g8aRzMLSbualZ2TI8O5HOHl+uyS2nrWg4WkhTLoqIzCHzJsMGH2ZvNHSboLnAhUUr7hfEDRFdp/F
SqK1fk6nfZmpz6qSSaL9pUmj2mc5HQ2xwCqdjySyhobQCE2RirlGy5U7tKmblZItuzSOUyOCl4SY
c4McVtb5TnYYtAcZSPMyMcrLiFgHC5lKUOcKPkwhnYritAbuMNN2++g3uiHdOf5RGta2Jk9q5je2
jAtpcUQnJoXwIp8th1VE5dSPKvjA1Jdcl0lxy0wIEQZAxgHI3jAqMj+o5l1xo+gRIuOzWaPCyldB
bwQ0wffD4neu/6xkuoCLvx9ZV5xG9OyjL+x8Z3U4pK1BUnDe2KOXoFWqkHXBL1rAeiO9i3gYlADn
FrKMmDVlVu8nzZPjBeVtskqfEwS2f7Q4ckw7MNLnn1fbxjKiWu+R14t3uYG2qwZNsNFwyLPgNdKT
H6mqryS+nU+66F15sxcnv0A/nehY4tCgUZs7sJlunekbBNTQwuGmoeGOcbiOu/e0bnZGs71udmki
OccnaBfRs4FczPlIR2pFKkkIiOCyY/RjYk//v89z8yexeMTQ5907M84n8MLdj7SVtEot+TDERgYY
PpHvvWjn7zgdpz7jMGrN1xjNrr05uVJ9lMWA4tSKkKcAprBXmYpJCmyW/cgUw9jnQWi+1HWjPJaz
WngUUpgukPrvsdNGR01n+W0ESZ87ktOK4opDFH2hrmcUUO/rZpBLpsbgZhtTkeF8lmfyPwMibsYe
rNIKMzRtlnSVaCvN3v7VXjsZg4ibUawwJtOEU2V08VprlVX1+/bddmpAWCck+yCvWGMMnfVhfgT6
33weDX+4LZHfueBNbpK4U2YT7fDhTtVw89uyPO9SbMGjF121wGINpoLz02KZaawqDsNhjN5DFq5z
O91Sba83EnKnpUNvQ24EcOFPvg7hfqEjlP3qHt6TBI/xHan+wnuefF7Un9UhE/ev9yR2fteP2bbV
nCNNtTWp2GNoojsIJHV/sfI64Glotud8pcKN5mQFEGoFnKezi9scQZns1udTL3hnMM9AXxM8D2j7
E9+T0BoOQP3hAG5rEbQ8PCXNvq/rPelBA1L8DYaNfJbK8F7CcIR90FbzqAxBW/tOaYBDbNgSbToU
lSwjs+TXkIX/AwAT9oFWOYpJu7j1rTzxagNNoI9O0a2jTHMTw7egH1r5c/Tt5qVCgyCCNjAIfbKc
nG/yKKubQjVh1CgAjLxXq1//Q9p17TiuI9EvEqAcXiU5tbtb9vTEfhEmUqISlSl9/R723WDTgoWe
XeDeu8BgVCZZrCpWOOf+9xcuEdAWHMGR5uJFYEkuZxzgcvQezco0b4O0fm0N2+fKdkj/TznCoF64
to5o7kg0g51Mc6vafmE/pt5OS1dyfgtmGaN1YGoR/WaIDqT4mRlWXNT1yE5NH3TskM+beA2p7DY9
4yLDgKYTgJNiYFdu7VV002jaGKqdA+LN0j64VQQcZt58TqpDutZzuGB6roRJ8UZM1VydXQgzJ59p
QaavGIKle3q5GOn0zSnNSNrj+xo7e8W3qd6T9lerJyhgrDyflvQM3QuAqsRDUISJ1+cPOiCmx57a
nozku5O2QYl6GbVCo/l5X5+Xdgw+X4Ts6O6+0WedcQ5IoLY9xZ3i+332Tgh2EVmgMAIFA8gzin8y
4BAGc8258uh0Gr7q2jGtDu/++cjCoWFbvAVuGUcyKN5Y2hXYEh4T+9Uxv/zF599S4mizvmXbTDvE
tYx6/ETSL3VKgef0NwLgJjExgj6JG4QLjkyMq81A7x3MPFCUDW9XzbAws5JvAScCAMMBRYvRGkMy
w66W27xogRVb9Z62Tc3mpY7bL0ZSP/PBCZwUuJ598xhPio+C41Et3V8TElsux8ugmvcUnCp6bj+k
RfOLmTagwddYXxc08PL3mZJzTYiqKUNiDCcTuTSVMX+tJWhJAKrOwrHCxiFnd32VzM6xOWfTcHIU
x8/Qs9plK6e4YBZQ3X6Ln9HWdJNOoXVVjH2jDBh+BAbPZNUvbl/s67rznSRDL1/Lw/t6uWAdIBDg
v5onBqLlGKjV9TL3hnQ8xQ3oiNp+/jG6tROkGO3k7fjnvrCl/XvLrQIACCQKb5BxF66I6CzJQDoL
Xg3QTz961YqlW/BBWIdgZwDcMBCThfiLzxuxxYA56gLYnm1Kuh2V0FzLeCxtl5iRRHJRgNfIbs4w
WOcW4Jw5TZMWOUlx7ukYcJA08GotibooCrhnaA1X9dvBKdoqLmbii+FETfq1nlPMGOUfXe7uu35t
5nbxXOC30YMGmrUbLDeCtGQ8qYAYblnubxj+df/clwI4gbyDdLBo+kbW4PpkPBMGIO7H8ZRVgMpS
+/GJq/WTZpB9nejzARMZ20HLni1q7Ka8eP/bHmRY0G3Eciqy0VIiLKvyEQVYgTysn23rA13x5Eta
hzoAKnmIgA2Av1+vLXeo2hTjNJ5Ad+xXyXfVjOJ3ssa9+T7BsQS7AzeIVo1rGUPTlhPe8MCA7uzw
h4J09v0DWtK1y+9LD1I2I3flgRse6Ql6mLsCsJnZ9zEbPnqoFd8XtaRrGOfX3iDaxdDR9VIq1udk
nul4spTvQ7bX1+Y/F48DiWhRMcLghuyk0ljjqtt6uKH9o94cjTTq279QKJHr/rcI2c8oSdN4UwYR
pUcBZAuo/xWVWjoOQc8BHG68QKBT0h5Niqbwzp5OVrx1i+dJB7DYXt3fP4iljcJEJmok6AYx0Ld1
LYRkNrjpun469fpZr8+AG27Wmo+WzhpWXhMADrj9b2bhwiBrzVRX4POcTsDhU4Kev9xfwVKZCc8n
2ON/Ru3k9CcHuugw5zUgRp26+DqiBTXMTQcMe2lt+Go3lxvkvaeHbs7scBxKFhZlU58b7mkr92dh
oUBhRQOXJyjrwHpyvZclMyYMJesz4EuQY/M6v2g299e6EHtdSZCMGO/bEaSFkFA327YJiPISa48Z
QpzeL7LHUV1Z0MI0HTptL1YkqWCioB8uptZ8yqcuMIzPamFsHevZzWLfSrZxkgTV9IF00xbUF0Ft
bNKkBfR27KvWjgx8V+anSl3rOFi4FnjFIH52USzFyJS0yw44rM1UZfCIevVYONW+s7/WcYm+zPzz
/d1eOk9E6QKKE8PvpoxABL1SrcIEhU3XDIFVbMy0XzGDC7fvjUUIWPtgY7rpMEo8oC4SB7EKUVwg
RzzlyrPaVCunuLAM4N4JVAe8aAAMJW3YaLQIllrUNzj9nvvV8PXdu3T1eUknKS8d6uTpgL4iErS7
Kl9zrUu/H8GWhQIHQu6b3o+GD9xKK687tVNAt9o7iZCEVwUA2/8+L/Ttwjw5dDLSmuHzBGBHagSC
5pVDXvv90v7nDKxhLI8B5zq7/vRtpmsFsgUtQqFbIBm76BnU5ANWTaSoRp4AvD0JuOvT8tjxlYT+
ogigfyGbD8gkvFyvN2niRjVOGR59DUt3JewqEKSrv8hYo1qP+BBsvzb67qWX2wRKqtRKCWhUrCDx
y7Wp8KVzuPy8FD6RzsynGVjwJ42EVRn8zTVD7VgHgQqK+hhIud6ifHB6ddQzBJgdQBbxz0q8sXQE
SLSDi15gPN5MNjtJNaNRzOKncgjAR9kWwfz+4X9UbJBVc3QMJIii6/UShoTHmTPOSE9Ymr/xEKS/
21TYeDiDOU2YIvTZSN93idkPdsdPOg96xafJipYKUyOlJjD0hnoTqKKBLOAIDbi4yngS2pTnOOGY
PM1G5zOjCYz0ya2OFENVGV8p5y14oitx0nYhXwxK0jgecbGDH+r3Fujg9t/sGIDQ4ISRYb8ZpcqH
ZlABzDyeunw7F7vk0/0DWYgnMOGG2yaAUvAuknS2G0oMvpY1DpxryhGJQ2efJW77W5+ZGQC8QUl8
ZSrIkcyVvZmzOllp6rq9kkiz4T0jYFoESLx0YJmnGDEXuZox/a1qPgdG//0FrgmQjqjou86KFR3J
oPOkHxN++IvPg5JMZO/hnOQaYalpiD4zPGOcEZUV84turWi0+H3XGo0NuhCgX2t0D3jcMXaRmDGb
LR82DY24vvubNdiI0EV/oCo3pYxpUrtd44LAqH4mSmSF9z+/tAKk6fFOAnY7+uoko66YVjcWQzUA
gjl95ANG2xGup8ib8XfnfZBTEKoM7i/Qjcqv46ZBgyoA4vtToVYbp0h3Kv7h01pCZkGjgE5o4cQB
YiLo965PxJvatDQTwKd3kQ2ALF1dSy6tCZDChY7q4JrODQgA2d3oxkBZW1Gqt0edpFWIE5DgRuAD
WmA5YBhIlzS9BxG0SjaTdWbWx7z9Y41fi2mvmr1Putqfuixgbe73UxNOcbPJ3992g4gF3SoasrWi
G0JyBkhAlcrkMjdS6tF33TqwrZXK7oLq4UVrCeRFYd/koEV3+pb3fedEOjN8o282ZaV/sECNcF/D
Fw4MaS30PiNuwVyivBB17D2T5bUTFZYVaEUd5Lx7vxnD09kAIzmGnpBmkkIXM3bBP+xRNyps5leF
EeTqSuVuaRFIzMGMYcAJkFOSBCP1RlXRUk/McouxkOH9lh6h+/++LxkyR6liyxuoF5lT0OVh++X9
Z3D5eUmZUtUZxqnD50cW8KIMUnetyr24QQ6wrQVbtwBJu773NelGlgMbJmqKIigK9O+tzYKuSZB8
VdNM1VjrkJCU5/kzntn3t+g2OIKPBZ8j8JBQPsMzQVqAztrSjRN8vqFPkwn+4jr1BsAj2j9Tt983
oM3QzL9Z06VQadfQY4y54ybzIl7TABhzQbk2GbB0yS8lSLvWZXozeRYkzPmW0CBtD+n7w1bUYMSY
IcCz0Ucr3w2e0KxtUcKPJkP1LRWNw+9ONOBcYIwBGadZ8PeyTzEqREd97ERjUPGPHXm5f/K3cer1
5yWPwqxxtvQBny+BPUL5PrGAZXTI1uZ9F/QXw3EY+RfoGoD2k654SgwjH80ijsCrqqfPVvn9/jLW
vi8pcDWX6GNFdi+agZNeb433vw/xokGHMVI9SOzcdOeBmgyeaG7iyOEfqF/Qd7/frj8vbQ8lyGKU
Az4PhJa+9905NN4fjV4tQNqgfLByc+4hAbMR/SZ//8gAFoCwAbkGKCvmxa4NyIBMGS2dLoafU/2D
makrTm5BTQU0IGIS/AdQRZILclNFjUveKLB/ZeOXxAqLqjy1neGjOrQSLC7KQg+B8KaoRcqPdc1O
cyCRjQh3vR9t/80yXgb9m7LWDrOksXDa/5EiJzR0MD2MbQEps1uE9uChHP0XRw5/hEsH246HgmRf
OeYmUqMf4yi0iz5wuzUg0uUV/O/7knWdWGKpiTvEQEBJfHI05r9wEKaAOsVgEhri0LFwrVQYJ1Ky
AVMSUal8d5PvaXjfZix4h8vPy2TqZmu28ZjBdGv8mFs/iPVDV1ai6aUtEtSJ6IQEVj16L65X0OYd
a42BxVGeVKDlUp8I0G3vr0IYaCleR+USmA3oIMdW2eInXOQ19Nyp9TLxvKjOMBU0OyQobG1jVd7O
0ckW6ILvhAVFTlRg56H0BP+MqqmcF+BWb5FBw5o0xQxaMM66wN83ylOdrISdiyv7nyC5NjQXPO8H
DkFK+kEfz0nVhkYHZrXRi5R4zcAvXXrBBPiG6IEJMknXdFupJlODMhvdxt4M+3w+Ts6v+0e1pA2C
ExJdcMKsyM/dOiY9AOMQxM05RcYGfHFkd1/CwpZhsB7hiEiT3o4r9LFBVSWv7MhwP9F6XwOhLUm+
UiX1rWpF1MJiIApkWgKSzgF+/bXeVX3mkqYc7Kh/cvUXa41IdeE8UD3FVqEtzb7lOWtrVyG0oQ7A
TbUwLX4WZfXgjuAEYiue5U2NpAtkC/MiEE3fZtGuF6I7nZG7bLQjPlSTX870mCXlQ2/bYZLxH3wc
1QP29ZNujeFol5v7B7a0TAx1IocHQJRb+H9S5hPAxRMnGnj5kJj75NmrtqTw3m+HwNmE9LMIv27z
w+iRNpu+gphe25FN36/owuIeXn5fUgZr5MiwxDitBmDoGd9Z7WFUT+r0UNXMJwXzh34fryGXLNjv
q0WJy3Bh+ebWrmjcYFFKZHuf0UY2fr5/OAu36UqAFNQgH8aVwYAA3k+BmqFtFcmphKU+2hvx/z/e
l7ZwoUDDg7Y5wUWGQVwpxKF2EyeajQulpJGtvNbpWr5zaTnAjjBRKDCAHiGnPMqSuxXmKRUApdk+
iz9ZZPQti2+1vNxmWb29v5yl07mUJqlERmO3w6NSiYiu9aDyxng5yY6Aj13ZtiU5iAjRUgq0L0FL
dq0FRZnEah5bSsSa+dCz9jHFoHmWr1XXlzYP3aUYz4OPxYyOlKqsPWOcSYPl6Gnux5gbjZAGGTsf
AyArBmlBD9DtjRQXAga8x+VOKMUes7w1FcDXmDWybUHmfXv3yQARDZA1GMhGr7QpdvTi3vRe7qSV
WXgRyUPL88tpo027+yKW1nApQjp8p6x1K2UlMjrnxAay8opuLXwegDViAh91olscFHWuFbOvXDcC
8t+hqdimKJKV/KDw95JXQLkOhS6EVoK3THovzQg9+ZDgQeOZSuCZn5h9ruyt4WH86zVun9vVsYyl
NV0KFH9+cSppNXPPNCCw+9qSPIAPWNGrhYsComOYJtS0AbAvX3+Chz5TuxIwCYAoUfZe5ivGSjJh
aQ0oEoJWGXU29LlJQdQw0rEcDQNj/g+zg76P/X2tWriDQMBDnIuIA9Pp8oQfXn3FTDqNnHhTGkHf
uX6d8D0bfikGEwNz88f78paWI7L4YrgIwAWyaak13nK0DCXgdj2CJ1c//MXnAYYgJn1gKWXMVBSF
U272DVjjnN+8o7638vOXDhzf/e/39WuNmuKiIEMMVrqMDVNgTyxM42GjdmYb3F/ImiDprlQl8CPq
AgtBYbDLgyIP2mFFxAJIMcaHBCkz2moFK5WkWvpsu6nTAuSj4mTbOuyxyEBexI2wcPXHvHRyH+Ww
EKNItV+ieJFoHjKxE4b47y/1LRMq24WL3yE/SighvTEPMTmZjtJGrZFZ1QYkfWfwoQOrOLeyDYoO
7GhyBOFuZ33Nid0dZ6DX+qyZ9F8qqDPv/6IlQ3X5gyT/V2dkzpwKGwPntVXrxO/yj8BOJuSkC7Ar
tPqP88rDTCbuFk9AdLKiZK4JbtsbzLgK0WTp2LgYHk4e6BevaC/yHa1+4Rj29002tDtnrFiguTXZ
9pnHfL1KnWDu+8Gvm4KHasvqMCV9GuJBa4aUpvkRhaVm65lrQ1q3JwYEZ4DoAUNFdKdgCu36GjSx
RwylmeIo7liDvghNO8eJ89uslHLXTo23TZu88WONVKHqNH8GpfyGgTWyn53JikDYzj/dPzDJqoBw
ABl2UdVCnAd2NblHzba7niLswiN22qrmaXLP978vV/DeBIgqjQ10DVFAl66jyjTW6UnrRQDdbbRg
xImYh3oKMvPFNML6m1ptUfPq0kDVN3O34jeXVncpXPz5hRtzuwlg4kbnRbSa6x9ejd6EmrprplOq
V9wsUVikCymF6VYGtbBEKzExIun4Wn/ywBuSP2vU9r3kZWVLRXR3cev/kYcRCFDsosfmpr9mRGUc
E9KjG9mxXgez6SW+8BdhYjld2GSN5rt52x5Lb253ml67h0LNmhVzLnm/m98gxVR5arduOvRuZHVD
oFNwqdWmFwyglqoz/ZxbdXh/0ZJV/7c82FqM0OKRLaPbDhUAERSWu5FZtxiWqP00jsOGTGsWdXFv
0RePa4Euvpt3T6eCVX2IIYeTEjO1EzpEm+rYof3Rx+Pr1FfO96rir11sBWZbrGyqUMebg70QLvlI
tcNgReWlbmTM7hPyDQePrs27y67rbSMxkAitwbMBc2/SfcxqUymzxrEjSwU1bRXO8cPIzzpwXavZ
H4uN3o+bWPcCzSY7RDcrnlOohbxCIOzoqKXjhQ4MluurAgvdqjWH9GJotsZc/HG8ZjtbcVjk9em+
xshpgH9WeiFL2s3Mnjy1Gjw7aua2BvSuuuuI+VEv549dR5Ej5tWBsX7rcHU3d8Y7UfL+kS5QhZC1
x1rlcA04rHGHtLodJfzYfjK6lbLAkqoI/tf/fF5anBrnzUwTfN6sM39r4V/3d+/2vgHgG+YFDeI4
JlPGFqvx9THmoxNV7FfZYWao2FvK7/sybtcAGYidBUYOkndyc0czWd3kOMgxZD61Drq5EqDf6tr1
56WEiT3pFcHUA9KPifKt1LtnUlePit4ea/udxQ0cNkShpoEDwciQKQ/aUWPW9ZpMdgRGFp8CKyf7
dX+rbs0tBHgYh8Vj38bMmPjzCxejILNtlWZvR+AOJAmM7fzK4TYHdjTcNVO7eCwXsqR9q6s5BSNZ
Z0d6SbZV0eJZvrm/mluHeb0aKQhK2qbjiY3V0PacOGGJYlDrPfXouLL7366+Im1pPZqY6QCdAYJE
uVo35w5Smpza0UC1xzr2dvP48f56MFN5Y9dQCwRJAtwD4Hngoa7Ph6A/iHcmoPjsSq2dLQDZyn2h
sz7s4K3bQJQpDsRw502hj83H0RmSkPKaHFCQ4f7gkfnEldo6qHWOWaaSJVviZuYXmlL+UpXdtIMF
G7/0rmJ9KI082w9anO+ZYQ/+PHtxUKstDZs0AxR3jLLPJlO1epM53fTSli3OME7MHboX48e6q0Hb
4uSoKJSgzXIBUhAZbeJugIVIt8aQjf6sZslDlmdNEji8zx6oM3xrGvuPA+nHVsvVUwe4122hZ95G
y71vc612uyYHlXrSZOxR6c15i+Zc89hXtTX4cT0gukMuO8q5TSKraLMA1F15UCO/AFYE+oNPwMfC
m0ELCDP60Kxj5dmbyvEx89Js07jdcNRYxrZo+zHDOR2r0MZg9YtBzRz0JCwLrRmeS0+TZOPF1NhO
js4+xH1SBMmQOZ9jxa62Me2KvTlYyq5COuPIamqDiIfrh9oxvzKLJ4F45/tTNZOzo8ZDoBC9C7QW
2TW30YqjUqs/yKglwIxUXpKhn3/jFXFfh5ZuOGDPkNsBaqADs3utQU5np6Y5Ip0QD9bWy7MjyhF+
ppuf3Kndldqw4j+W7DsSvHAhaKpDgUlS2M5pNWsEwiJI4pNtoZTbuCXH3FmbnlsUA1AvJPhQULhp
ByMdkNDU2cYDlSPvWpXJIw4/Gnv7fTm4NwMMkBIRDwOb4gbkicYUQ6EW7p/jozXcB4DWyvEsORNT
VDXRYIOucPmd1A9VrCZNS0407vxKnX3HJQFzKj+zdvcVQZ4S+2ctwPAAf4AgWZAjB6+KOaYYOnIC
Ue4eA4073Nwjc1mIN5yvUDVEof7c2Ob3rCue4lxdeTMtHRmGb/4rXoosetL3KU85TNnkfkM7zmcr
6XbjoK9s6JJVBuoL6raAyELJSYoEB/DLG04Vx1HlVj/Relv4nRa/r9D0tpMYV4IUZBpvKWyaTi9U
MHUjTY4Zf92gfpOvJR+WDP+FCDkDo/WFiTimV6LBRks9YehTq4psTzrvk173Z7txwr6dDjaHeVOs
FelLSomWDREPoBpw05ia0dm1MLETR9zJtzT/zkDJlk/f6byyj4tyMHOMnJeF5Ins3dIO4FIgKEa7
Tjn5WfvJU9Ft63wwy6/3VX9JJ95aFlHUEF2qkuqxKWct5r+QHMk3RvYEAIF3fx+uW6C9wCDdTo3g
XqcDnkRx1BcfXL8sPtz//NLNxfdF/wN6aUChLhlV8Lt4bhmnSgRjrkMjBiMoFYM8zE1JnnoD6C9q
i37MJOnaPQdkSFiOmI9HaWStmWRhIzEIKDpk4U9uhzHGeW77Us+glW3oPFl85RWnLwRwKAahgxhk
jEBukjs0K7MZAWpuxNHUJWyjp/YcVGiaDSwUrBH/avnXaSzLUC9rd4cEKguaIaY7lqoWfGyc/OoQ
ZGx5RljgtGi3ZFqf7ww2f3Mb4oaZFiMyyLLJLyqFbHLW/0k965gO1u8+682nudX7cKBpETjW9E64
NmEysDKgXCOlj+KnjHFr1lqZUtVFmweSuHFqbEjunNWy2t9XlcUDgjOBBUS3wg0rBKJUgHl10BQD
bfNiELFeEaAvGCYs5L8SZBTSkbB8zJVEiTD2E5YZ+MNNvQoqwzkVs4X+q/LYt4qPCnmYzdrOBGjZ
YLnHafT2xC4PttUHmBvfuXx80tx2kxXpHnS1K3q04GoA64uwAE08KAbd9LZZdQ06OJQxB/ZkuyHI
hfx6Wgl0FuIqELgClULMEaAiK9mUvLFGASuqRFP/IVY/lXke6mrtz561LaYVA7B0LYBmhs5bgH/h
ZSu90uzMHK0yzckpZTjV+qfiiraNXZ/uJkUP7O7wfiUCexVKwMD3QGlIMje0L+sW1Rwl4tMzpfv6
1/3PL6oQHudiqhhPW00ORJDgq9pBR1PgyC3tqMS2GiSW0QaU0dKnM3qGis7Tz3PV0MfYcbudOTt5
SLr4K16xJJx7I94UaLV9seM8/slzRwtYAZjF0VG6rVEPztFs6rUW4iWdQvFdRBVobAJ53XUcXSO2
1Mccm9K5n4hNAkPP/SZeowZe8IgCbO0/UuQCvDUpWcZS1PlVUGH1AX3txyOlKxmsRSGoMaJhUuTP
5fPtQPILDt4SRqK1vBBPzCLsUrD/xk0B4O26ISvhxNJVwcMcRh05HxG0X2/dnJMRr6BKiRSboh0s
8UfvT549dyjj9OrKVVmWJZo/AMyE+EW6KoaRFF5bYW2KeKj1xNcKUPnONnyB4jvDWsfu0s0EAsB/
xYk/v8if5CZYtq0cS5spuDm1nTcBocj73OnntNH9Zq1/b1EcysIC/A3AOzKitzFqHm2ZCDzLHUYR
NdfPPH9nWomvrg3zLmwkXJaDBBQePyJdd70yqx+SptYQm/XJuFdI+jrExg749psGCBksX2tHXnBc
l+JkxW/GtKgSl8Pzz/7cPffF1/tGZ+37kg7mTls4E0Bfoxnw8gl62/3735erhcLB439oFNUx/Aws
EWE/LjTB6VSj1coeC2jNX7oTEjAZ7qwBwckGZhrA4+kI1zfaG7XwXnRav6rFAPS+HMGG8xn9d481
Y/sY7Cf3f9eCxuBnoaUcdhaFHXkg2J64rqYVIqo53g5K5+f1gzL0fpYke05ATNiszesu6s2FQGkf
NHAUo9tYjSNXGZ4wlfJQgnBcAZ/2ME3hrGgrrl4ufP6z7yIRjokFILLdlMzVMi6zGf3f02BNvlP2
T2jR3qotCNdeAG4fGNO4M+Jhz2Zzl+k4d8LW8DgW91jwtopJ4tsk6qR0iWsq4hmTxmg6ee75bmBb
G1yd3pe8fLl/oOLeXVc6hJqhvQ0PacCbyiFyw9ATm4m3GThbQzO3Nq72SPgvIIL4MexA4QaxvfJM
MxfPFJZbtI6iF1qGddEGV536CmMVif2h4hmGvNGtiqmEGfPxTnd2+FcQXCpm4uPvbobe84e2BKxz
GrRaFShlG2QFASQU3njzU+aooYeevEYzn6lr7yq+75omKDDS0lq6z+O9MuoBNY9OfUzVCb4CE9hd
VIGkTY13rvVM8eYm43OafgdJmJUdbP274n2ZrMNcHxI+hve3WwaAedMvqBdMLuot2ABJn9tkxGNj
SOOI8Nd22BRThIlxoNDNvjb/tCd05Gh7HbAQivVcjtSvsgR5lGmjewC2HlXfVqnfOe7+/q96QxaW
tUD8JEAt2AjU5CwHOOsmWys0L7LJE9e7kPdfPET8mdYENVBoJjCBTdqWzceKvRo6fNLU+2b9TVHn
wLLmjUl/kLYOzJQFMz8PnRsCsDpoJzC9/IkpEOnMMK7XMjPGQggFfHbEsNBa9LfIYXkX105PqeVF
GX5NSdkmgcrU5E85zqGuPSjj59Ls8OD70rGnqnA2mbEZkL8BNJahbgsT3KO5AdSHVwsklHF8BMPC
Lm+eZ+cjEHcHM2qrc+t9Hs39zF+HLj/Y5a+i5kjtunuWrITIC+VOTKqJiXGkOQWDheQeXXcuu6SN
TdSpNX9InpX2ociOU3O2oPKUfe7q32Z6QKEjq9dynwuuTGBN68CPgG8Adcm1p2kbMGkPxDVRpj/1
7Imd7+vWwikBnh2hOfqQkJqRFd4ETk7Ss9qKqG0+eTzZAXJ4N87vHOgV9wpixAJERhCcPNercFp0
obK6sSJXp2EXP3baWifw4j5dSBB/fuGROennAcSF4MUzz8RqffpOXsy3JWAaBUOLkII2FNk0mHYJ
5DDLivSh8H0Ho+L3T2JpAQJXAQeBN8FNeswogTbdIjsdFa3f7Yuf/9/Xpe1pmtYzMBpuRaz+WOrP
brtWk19wi8hsI+GGfI7YK2l7vH4yBlLWdsQG88nkfUQ55jU4+0j1OJwcsufW6tjOkvIi9QEwNxtY
GjcJJGfUR22gUN6BtnCKrdO8VAMnm3Iw16BibkTh4qPhSqSr4PmRa75WL2ojCZLWfX5WjYem/GwP
27lfGRlfE6Ffi9DtShkGVufnpJyGQ68bqFv1SR5VurvWVnDj4rEapC9FfgGjEzedhzOpSkoSiFJH
EtZjt1MpdXzPrtBqR41fPSl399Xv5hEqBHoImJCiEVzZknZoY20ZALHOzln6JbEftOR7gwuUruWr
ltYFPGO0T8PlAPtI/PmFESAF+LH63svO6Npotl1SbJnbHjEJ8xPPtr3VOX/uL2vpyAwgpSFr/jZB
Ji2rno2RxJ6dndvJ7nw1yT62xIyYbr63moLtE2CFeJuB5BHU89fryvUCr+15zs45WpybFgHnz7r7
cn8tNxdYkiGpHyVpYtJYzc54If4yTfJlNuwHdD6gtt791En1jNmmNaiwZZkmsBKhEwAmk5zbjLrH
VHEzgx9N/TZ5sUcWdsYrCiHmcHTbtero4nFhvOvf4uT5VCWfhoRZRnYeBxIWeBuqQx2Qv1EKUwyq
AYIDPeNy/DwoGcn6vMnPuZ4FJXfO1uSd53Et7bl0pdBSg9ZbuCPBDHqtE6BmjjWDMnbOWif5YJLZ
+kLrZDf0H9MYJve+ciwKQ3csuq1Q7sUoz7WwySpJjvRAdZ6aJqxMlKaq9OCNhT8paxOyS6IAl4uC
AHCSUH2QROUmM9K+aNm5b2GNxs8T6NPa+SeeCveXtKR76EwCtixs+i2NQ2Fh3A8kftW5zom2VTKw
xIM/ZOtS7Zet0xdErY/oK+9WNvLGy+OWAS0NfhIAp0BXlyxGotBWdSikdvqjpjx6KwmAtc+Lzb0w
gCwDzU5aE3au/ZGGaOS8v2dLF+jy10v21aZVq+gVfr37WtV4tw08sFdM3doKxLFdrIBaTd7bYgVz
ulHarfF/bpB8a6jZFE2Bz/fqXgGH0+7+Bom/fvVSw/F6DtITggMWbcrSBqno7hgABcfO4KLZVcUD
H7es+EqrDyXfW/quntYELtwWODy8TtB/jejdE9t5sV19w42yp015BqMmmnU7ojw6WTP5XqUrIZnA
FXR/gYvyBKg0nBFK4rLV4Q2oVuqeQ563pS8of/4u17r/3+A/pE2Er0NsYqNNAgUJaROtSUttQNqX
58IuKHpnOFWCEXcqQJOS64BsI1E2tBoDJfc+dWAwbKw0yjPQvAdoAhrrk26hashSDTDFnt5/rOaZ
H3s3yYivD4S94Ai12Z/c3DhADvdt0NH6bCjUR2ZYachqW92wMm18G3/lEJfm6Nttnx5JQuOAN2N2
amsb32IKLQOmNArzVVLT1i+bBKddYSjQDHPkTYFmDwgmnoESKuc5nuHE25tqPD8XqWMc0XkXhzgm
ipm1otS2xmggf40WFB/liJj6el28jm6vRWqtvbpV/I2lytRuadGhBzHN1M2oYBoeHSQgn/cLB1A2
BnX/aMYQfzYUVfc9TjA0j4f/R5u12YecmfSsaokHqi87RfpoTpoD1YwJ/JtEe8DYXvzdy3R98HtC
vUDJUj3IzdJ6KHJnDO1Wa3yNKQUYQicjHKtsfAYwkIPtGZsVFVuwAGhPRFFEpDJRdJMtgDPw3MD7
Cn6zf/xdtNpKLW9BhTFIjk5d1O8N6JgUTFmdWxaZZRZnYoKQc37Vsqd0fBhWsYAWjCUSlQLHCqlC
oHxKpp6OApukS8tzPoF6OntkADDv25Vqy8JmIQbAi0SAcOpo57++/4lmxKPKmuJcJIf4xZnWkoG3
9gxAveiXR/UOT1O5eFRN1txqtZKfHfJpBAqywYzNfYOytACMbGo6utIX8hseY2qqAAHlnNaB1X+2
16qpK9+XK9isSAHzP+D7prfxNkhB/l8/X8ZKIl4WW+qEzztHNH93NLz/eWHqJFOIqUOMNhuia+zG
FLZTThpQYORnkMsFLesPhhEhRIfFO6jKWkPG0lZdCpMunjvmVpF5VX6etKMLc6K/3F/M0sUTXXVI
E2BkH7mOa101s4LbLjoKzh3ZVFnr97TyCy2stvfFLNw7YOpgWAgxODDS5ac6JlwNVH8KXImZhIZW
RmZj7WOuv/6NGPTogNkBNJeyl0KcWCuWmRbnxOjPqDX446jvmTWtrGYhohA4kgLpGNNeNy2WBOM3
haGS5jyBVFD3+o090s2/SLuuJddxZPlFiKA3ryRl2kt9/HlhHEsCJAjQm6+/yZ67OxLEEEO9Mbvz
0hMsASgAhaqsTEt/SqcXhzVB3PVBnK9kIhYcYV4ihPpI20LHUgmSGLS/MqmL6pgeCC82lbhRdxan
4ps2E+BmWCQIeCqewF1Wea4Q5dGUyNcF9lrZZGHbgHke/J6gbsKmMZUjHuzZZpY1hjzaRsRfX4fP
1RCt0XQveDMYDVAwBTUJTi9fGQOEDPWc5TGErPLxQyc3I2WApBIvmLLbj0hYApcgvBr/Vl9EbqFb
JRswmoHLsMX/j9c9eWm50UQDDjMoIwC+pszWWGOJCo3BxdI8HKNhXJuqRQNoPTcApgCvgbrcGsEJ
D3h0dUQ9qIzA7hPdPgDc53gv4vjCva4MINeF7/a8wgS5xr5t0q2p3123sLTYpxaUa7ZxSx1axR1e
JUkeJK4RIWjakO6nuJFU7m1nzIw9s5Aokj0qojql01iNg1Uekx9luvflymmytBI+wneUZGY4taaE
1i7pEm10nPJYi89jGRruWsfPmgFlV7A+k21qwoDFd7q2i1dIHRc+j7Ir8jfo9HFREFGSA1Zbcssp
iYRwR/XXrBHcG8XtIQ8eAFD2nqshOD8UZ/JyOQGt1Muj2QKaDcBbcLMrnX1fcaUaSrVpk+P7fVrf
ZaT/hBzO1onpHlm+21f7zJQyW+ZQI0eUwtRYBVof6J+uj2Thoj37/LxYJ29P0U6GgDyPPLrVHude
jOpUf/vRh8QxlHPcN9oKdb0JrXjaJL44Wo5AtR3IHiiwyvD6OBY2N9KrgKGigxn6H2oWkrstEU4s
sCJWuZnq+nsN0ci24ZtY8ttvVuR/5u5TYEeQGlT2nz64KUC9njyy7HHat9nK02ZxRU4+r+w+B73y
Blie8Pk6u3O1Ta1vemiaXZ+uhT14NgYlOtAd3g3oJ5bHgm+9fNvv/6fPqxR2eA30Zc5ceXSKMBMB
WcNvLK02UiagC0GIM+PUzr3WQMt8lgq4VFl09HmojT+EggG4yRLtzgIjzsrlOk+5EsEj/tAAGzMM
oO9UDxb12A0mXprHPi/0p6lx09AAA2DAx9YNdVxWUZxR73tuUmMNrqaM9P8pDTycZCgroiynbP+G
MeyVfuaX8Pqjnfev+URfEjuLfF/e5ngXppSjQO8SJyPohz2Uron8x48UujlxtrJPFcd7MzJT+YK5
f35OvyEOTs4bd5y0pK+BvKkLI7TzvSjW+nPWLMwzemKBxIMdS+gPvHQAMo8b5n2+ybcvRqD4XlNl
LM0dfF/7w1lkd7dtnYvPK9t/1BzeFBU+X8Rg1Q0tuXI1LjnU6QIoO9+pmaZxT49feuehzsddY8Vh
xo65la+40zwPJ5vmn4FghyI5jyw5mi3O16GImeSGh7YeO34i/l2vswiZMJACvMRWu+JVi7bgUchv
mB76O5X7mJqDBppaC/hkJ33yU8h5yqNs5gyqvjHclfN/cQZRqsZjHu8qvBrOB4bqruaDUYW8CDZs
JOMbacVfUkF+90m5u+5ri6ZQqQG+GI1LFzydtCtRCkC6EXgCGprJo1EDp5Q85nStNL5maP77yabp
bQoq5AmGjPyeGkWQN3fCbsLBXUl1KZfbm1OghIzX4ltqXe36l1bTW34H7N9E0jvJ2VMy2vt6TFaW
SO2/ubCjOETforEj9oHtdAf/Y5rRHz2F6Glr+BuTT08EeVHh1ltRm9tGAxuAuQZeXXJIrBuiEfDQ
4L2nBKCJTfIChMSg6ULmuJB9QGQW9OTTW7/th+tO8nabqjvt1JgyWOEMjTBGB4C3wmm3Oeq+YPxx
f0vmtfcAUtJdKRsnNEuqhcTUoS5bVMmw96v5+IJHIaPeiKBHBmPjolP+N03dLwStrl7sbLVyqh/R
ScwDf8yNR1sHD34FNs9tkxM76DSXYyI1pJoT1M7tqfEjDpqhIJNF8upkWYy25sp/4COwaj4vusAH
52RYZHW8r7S4BTeSFT+nBXLV8aj7D37Cf8hsqB4maKBEUzOxXT9YXpgNWX9XFpZ4Hp2u3sRFY4Qe
d+KnKsv/Di3dtrRteWDj/RhqzOmeSVOj0ygb3aA2QF09FnVzZwDlqEEBzkIml+cPbEKXUuqPZog2
JHubOAwJLSvh+6yjX2eAaATSFfxgZ/oJRiVk5+mIDpqCatsJPCvAS/Ypuhw4FLbNof9rU28Nx3hx
jyHxBaAg6qcQQgPqSjvfktJI7cTnPDvkXWDax8K6rYoGgAUosTUbWSlw7eE6nrfqyZbnYkqLKfOz
g7Ur25cpW3nlXZwo8+fBKOugg3mBNkLWaYnqhZEfKvuHJcJ+6xt4IX287vqX+3y2Mks0QgIWoAo1
MsuzHsQ3I6zMpITVh4FFDnvIE3TXRYToQd+gSETCxlxrDltaHOTr8YgFrxxKA8r+hhyVbmf9BLvY
Hh/76rbw/G1toAcDsOLMLnYhahXnBdo9qj4/sAQKeFtKf16ft4Wfj1MYuSgsPH6r6ltjYjeTZ1J6
iNtX61tZ3lb/nX/+2eeV2UHDHoC1Pj4PGgJm0Sgd2uj6AC7ukXML6vkqeNHoc1PbwYmt+7rSPgw9
Y4FdiZXAYtEOUsOozAAtDoza+SYxoHVYFxanB62uotr703SPdI0yZM3GfJecbkTWucWUCzxfhiqw
uiJwAPLNupWbd3HJgePFQIAaQwrv3IqsHNrrOqOHsgS7D/morTUyXmx4+CpQJUA4Ip8+Q2fODZRA
tzNG0C/ZdXjkH7dhd2O2fnYrDaJMwF3g5XCpBmLGuEbaBsewRw59913KP7xduUsXZunMxPz3k7Ug
HqQ5an0iL3kegktCZrdG98oQlEPXGkF5T218n3wYHsTtJ/rc04wuYaTLL5l6GmaR0fRjtKLRtA3A
dvJEvGplgvSLZZ5HANQh6vrWAjJqimsD7PE4l6yB90HppsUW10x877WAe09JDz58FKEC0PrLUHA2
boGJrXYZwImhrUv6S5ONHpmU+xt7mjt7SemvScBeBF/KT1SeUGZXGAWgicmh88tfKOo3m7Idjy7B
072sQlq0Ky+dRac5mRLlQeBoQzzpGQXlBE03lpeGtP91/bhbHJGNpgYk+IE3Uq85Q4I+SqYEhNLO
F3BZhQ1/sKEIOclXf/h63dTiYFxEBEimoTBiKINB4x/lk9eDfYSNn3JufShJv71uYuHAm3vj/2NC
5ZtnoIKwWwcEJ3b66BefiRPm9D0TdmJCuYFoXFasFxpcwMsCXv9u0zZyu0NOv1LLDd4xHFwPqCLN
CamL0k7jtLHWgBBE6CzUi3tj/NvEf6/bWHSAExvKuSQhFmybok1wR5CIj12g9z9FJYO6exjMNUTn
4vrMJVGginGQqMGNAWVcxAzY4mS0o8T43nNjW2rxO6ZNR3cp2lqB8kUwcn7UmiP1OKiNcJrrZJcM
d3a2QxF9d33eloZyasQ8NzLNgNj5XIQCVhKCs+tnTYcf2rDWXLJmRlkeQrtJaiVSAtL7NGYHAXjQ
O6KEeTcCJwZMKgJqZV92yM4ZcgBLeic7Fo6k3etDh+bcVTzv0gEAVkUNZN+4RPBUP58yy0wG1GQh
aePsBvtzoa+U3JfuD7Qwz1l6dPuCjPn887InoJpqcZR1o/+Mwvw+oeY9HdNI663wHYuP0jFudDTf
XpBw4DB1hi525tbsb076O3b36bCSaFhcePCJ4aEGHN0FgCCFOkeTGhVuw2wX08gyNoncvGMUoMDS
IYYNmLpa2S1L3ULZ1SQvtWTp3ZhUw87phnhX1OVacna+GM8SCYjaQVqG+xpBFoBbym7JwfFgNGLU
X/R2/JD53A5akXydCvoBJ/afakJiDWQlfOUgWLQ6kxZAjQZsKWo+rUDJebKzRn9B1XGTaDtWDIFd
fmbxppweJvThXp/PhaPUAEsOqCZmGtoLkmDbixPSCV97icXfpHCDCi2gPdCDpvtQgjDqurF5V17M
KIDQs87ivKWUXRtr4+i0rNBfsqKPH1wTabyRdvm20ksgGwnbjIVrbyzu0MBiYEq4bn3BO1EfmROi
mFc8kZWtPOQpkI4J0186vQGr7teqeo1TsjJElV1zDstBsYB2qrlGMVPqnO/ohMnUp7Wuoy/smE5G
0Pb3htCCpNsyNFXHGwTRfvbz+sjevF6ZWCAFkLpADApaG7WO0MRIquU52oYskZWbwRUgxDJJuqFl
o+25VptRy/VP2cSrLnAr0N92TVOE09TUf7zKGyKHCv3Zl2kV+NJFd7WGljmjSqtvnVk3H4qqmgKz
HLOnvoRuNW4p49Uo0aWsJ4istZHDUcuBHqvR+TaMJd8P7mCEmtZ2W6TDQEcjxy6PRE7Fxqm0dEum
bNjUJVTbg9zvknDAUfIST8T50FYuKF90uSa/tHDMns3P/PeTh0zSmFpaWw16AnUzqvVtCkgrR3ji
337G4jFp4p+ZeQRV/XM7eWv5Yqh0sP96e6E/CLwG0u31tV4YypkJJZyXCIl5LmACCR0Tch3DfTre
kd/vMIJNAtAAVAgw/efjYJPMsp523ouXfbD0PStDkcE10pXNsnAeoGj8rxklUACBxtRqOcwAphch
W6qbf9I+GsoXKUFyVH7zxEoqRm17nXfnmUXlDMgNQkQtGg9MWn44NV7oMshwxXTT+CKI+YMxbkFH
FRj6z4FvWufu+rQunEAW6GLASIHHog8POZ/WoXQTaRCQKJfUfhhK5yGm9cfeW2O5WjqD0DuogzFx
5ty5YBdMq9HKXAJh3qwUoT9s4rIOSIp7hAhAwH8Y2X1h2QEE1d8xvBOzxvnweDaxKusr78UVH7tq
x9LQX5MbX5zBExOKY9KJEtpOJWR0E/HLHLOf3UA3A197xCxtstMJVBwTzTrC1RNMoDl8Efm+nJPl
2q5fQwovjQbdt3hYgo/sshPapVB0laPhvoAYOpDGa0c/5qDbvL4qS2MBTREODeS7Ll/LGo5xNx2g
j2R15qYY/RCkvOAb+lHTzXVD1qIltK7q6KUAMkB1b1uYbcG0BCKoNW+2A/PcUE5T98nkPkSqHVp9
dS1KtrEOWoRmoP3WjuNkz4rS3401T9Em4OvpNibEvO9pUaL7XAIdaLpsI+0UjKtVXtw7FKw7PbGM
cDLM8ZvtCDTslFILoM/VR+1QO1tWejZDNaYvQNpgs+q16SbnD8tF+TDYubfFEzHb1tJChsJldlS3
sfeYohMhsj1abZlwh2d9YvRu9BnuJvRJPDcjRPqgXSoC8PARMJC33srWWZg6nINoeptbUOwL1sfE
Ta0kj03INtsTooS/WVNuLfJQoXBzfZGWDCFRD7AOYts5RDnfo0blYpEmGDL1n0V+L+ivqkNX1ZrY
yLxBlIDkLcoDw8Mb1knZp1pbJdyadHrojTGKQYEh+JrIx+JIDERzqN/P9KbKaTPpeaU52ZiCVAwL
7Why77Hik+mSPZFr0tELGxXD+deWMhxjLGlWcdjKO8MP/DKJQzmSODLseFrZRQvxP+K3fzeRskDW
VJGJEGzXsv9kVTurfqxAeNvW93I69mtwuoU5nFXGwK2LTlcHJdhzbxDZ0DuI8GYKaDSO8D0XP+Dq
Qa+/Xve6BXcAoRXQAQj7594RJSgGNLRirLbAA26LMNW/o5K3csotWZhbU2bVIXR0qt7AbTBzjG3i
vaQhWswhLrH2UFpwgbe2FKC70TR/QZbA4xbYEFA8vZRQ6sgilu01b3t9lpZWY+58+Y+J+e8nUarp
Z5JYs4laP6K1y9VCcJkkX68bWZwoELKDExhNdhcJDTtnozUxDSKA9iuJD2zFfZc+D4H1GemC/11E
wL1Bcdl1NdzXRKyRPYMBfGWlF16sZ0oxShDVVY3LgLABQZPXhbLrfuNAvRO1F5gpHhSVbFZWZc2e
siEbtNG1tQWQBsnbZ7OydkXS7hMDxfjYvxdNs1KZWvIzcKOgHxHacoCXK0cN01htg5UDQCH/pSd/
uvZx6G5P01inJuY1PPGzlNSdy7VZxMx/MvXXvHkV3gquaskNZrDHnDfH2azmtSxGoTwGOqkXOpTf
GUE10nPp/ronLxVf0LKJZgWkzzFXatkTePN6KtBZ+NJ5kx5YHH1/e5QKnTRgBduTStzXOVyDsl2s
Zziw/TuHNJvWjb/kubW7/mMWB4yaxFv+Fl3lSmqjL0ytM0UOUESqpyAHyr/U9Rp73pJroGMNJG0O
TiBcrefrRhqwQlqFAU+0SRUIWW7L1hqCdVKyRUNQREauGGAdvGXPDaXNID0KvvCXxuVPrW5u9Sx/
dqa1pyzgoviQEiagB+xfQ8q9gGYXPXnDP/qdSR9KyZyt4VHQIvXxF+R3p60GRAkjlfk0mKTcTqMZ
3zUtWlOm2Ha2BQQTNp5d1tGkd2XQygxPYsv+ZQI0s8vHMrkvJhdSAzEAO8SI+QatFtYmpejQGmO/
Qz6vmimYpON/s3vhHvLC51FaCyBuEFDvclejGzm2VVA1eRWVBq3DHDy4wMsAxVP4XfeQgxH8zm/8
QQSVB8yFGwsnAqqzCjs62ttCiuK+SUx/a6ELYjuUQx6YrV0EZIC2e+07zi4TOCATVvd7LZ0JS2xt
ArO9i8i167PdUFF7z3Q9Dh0N8J2+brRXy0XGe0IpEYzQgSu18VmLE+POtKdPHP/Vc935xWZyp2lX
c+ub6+Q/p8xyt8ZAnIckZ4+Wxnc5HrkbUpr8JdVBp9VJMmzMsi8CtPBqQTMlKOyPjDwkUz6GuZdY
gdcm46tWIviWaOALK8niyHEn/AFp7U2RoqLUGqn4ZBdpFbW60KLWEfkOerZWSIQ5hOCgbJ4hde7s
LNI6m9bTkr09iCGile0HTic/+pnX68EEx98gicKNsG9aJ0TxCgiqWiLDn9DkyQW9aFTSYQoGSEAF
uTn9KUd3wqWvo39YGCV0U6smKDK8H4DFbJ+7QmgbaxjzaDTTfGOAaPWh7qkOAe62w4+Mv7eVY3yK
Waff+5Xb++GYke5HUyS6HYGlGuqbefzJb7Ii0BG8b7nf/uVdNwRgfOB/k5b8gHJF8TTleL80fkFf
25GwoG77PgTc0w2F1WjoSrGyr56/TfX7Pv4wFJ5/IJqPZ4+JHGtsC/dBFnYbJUkJTUkfeK8IrQj2
Y1ZQ/sQhFBB2rfSDsZYNuKO5/JQabnmYvBzOCFcq7gbsGvRDDBpyGBSvFB3qkS6p0DLtdK6+1agG
1b0q+2blzV+3qviz17ZmOLcO/LXKxNtaPEl2tmH1jz4z0dNbWXI7WEJGeQNm89xy65e8hPghMRK5
Bbtud0+LHFB24OGKDVrJSeTiJn6o7d65R8EMAx04jXIt/9NXcbvr+pQeCaM0LOo6+WQ4vd4EPutQ
u02STrtzRTbuuKzKwEz09F5nxN8bWmOH7pSmdzzWPehT6AOIkPtuU8rKAka3jsOp6NM7atZy101/
u9YIU/gtKGGdyLTkjWRWc+YI7ftoM4L855yaV85Ed3LjyphqdqisDSAj1krctHDknn1eOQm1FvQA
WlwxPJhi6OsxcAtqd4aprdzLCwfumRnlConTrm76pGGHegq8+Luk21Ru43glxlyzosQwdMRq+XHJ
DhO5t+UdsT6KegOW5OtX7tqUKWGMbqWubHysCEUbtywBNLAea38l+lvKGM60DXgdzXpPaI08vwtF
DTwpGs/YYZTojgxI4f02KDJouT2NT61AChYbJku2Prd4yFquRdbgs4gn2Rr6aiHEOPsliov4FVjf
IQfDDm4cmeOGaCtDXfu+4htNmgKw5GrsYIwbJxrXSBAW4mhwfwOIg86ROYOtLFffZ8RgPZZrqI88
ezJAO54dTHrXJGucqosDObE0O85JfGsVk15PZccOFvkDcMBU/LjueGvfn93/5PsVJw5UprGJ/KqA
JqVlZVBtXOtrXMiNY7pQrnJQ1cGLUFntsSNtXHdYbQ6ejWEIU/JzauPN3DRQJ6C04L/rNcHmhRWa
EZC2iyMSLGpq15jWd27vCAHpEUcgypFtGdRFusV//FfEzaNTdb+vT+TCOYGAGR1LIC3C1lIThmA4
NKukqkE8O/h7s4SygBjqPYhaEfgYa/mihVWDMTQdA4E+T6lyKInR9IThAxeeJhEuHrnWMLT4fVRQ
gSGGaigaXs+9oq2YUTCKVhJutRuj0o/1WKxlORaOPDBLzM9CFJdQZFc82y0yr/JrCmW4fKfRXcE2
pL+9RnFmQnFu9FhkxB5hohVbrzACIyFBcXNbD5KdLl5ueBF4kLtWWZ1zxMm6mVLsIHDx3lds5Q29
sBRY4LkfZdb5gCufL0Vn4K03Zjb2jhc60arm0dLngY4BO9Ebm4ujHJRE0yfJvQkXD4gtexdF0/Hj
9Y2xaEHHvBgAh2AM899PThiuk9RJQRp0AKklBMe8dvu/fV/xo0GXTY2Dhx7cL8zaDmTFhxYOEuCD
kcaGo4J2WUVOyKTCq48Cwytt/576n7PhJ5uGsHFRfW5+vWMoJ7aUqUI8b8+CrvQwbEfrg3YjH/8c
9qFRF3eWDY08JLPVmfIISGRGwQ4d9E7QAoJ/W1Rskd2KirUjf3HaTmwpbksL05E9nmgHk/M0HBL2
derA1cwbJ0eHZWEHkllfrs/ewoGCltEZRzPnEy5AQUQbE7MZodCQFnSnxY8jFfc0/nbdyJI3z8rO
4JTEsQWnOPfm2DVHrUNQdLD8Z5sH+Vob1TwvShYBZCJoDsHVBUS0mgcyfGoy5KHYIa7Q3Y43ZKP9
0mPItfq3o7XODCkbHzTa3txMjwXSf3ve14JYQVx9tMUKgnbBD87MKDcVLyqI7YC+4gAqJ4EmHlm7
aK5NAzs51sZKLLPgAGe2lO1DPJlmmW6wQysPZrzr5IH2u+vLv2gCSNC3bkTsICWBakHWyTIklj+j
XxtrwxBdaituvOgBQGlBQnemR1Eb6eyROwVeA9ilWT6aQcpZ+jE1Wfpa1lSLSlNqKynUpWcBWMA9
CKnM4hIX5QCSs6Sx0y49IKyIfERJVEx/vJrcG9AOttP0r1FrmwGlkCB2/U0Xa38yK175EQsTe/Yb
lPOiACMfxE9Qler0zgkr0NbV4ObCC/4db98zQ7PDnlxHUz0xLxYa+ks85zFvED1NtbcmHbNwSkCp
Hh1EKLDMjKaK1xd1zpupsdJDBV6oENCM61649nnF0V0oSSRJ7KBc6EU6rtSf7/g8IhnAUeGHF03x
ut9WmgFmqwMf6h6ddfSxT3yyMoYFN/dB4f9fI8oY2gKKJn3fpgetPJjmj9Qxd4bBQ32N1mrRsfAK
mGtEc1JLsQOlA27Xsx3fvRubHVIryNasYSyWFgSoSqw08HhIAStGXOr5RVNmaPQx/6J0n2grLXdL
g0CCBPpWqKkZF4plfevLOmceFrzYiDzyxSZfq9UuDuHEhOKyacGnvMlhwi83SRK50XWfWh4BItm5
pw6YAGXbIRNnyAQkTAcJ3SFu68HYbLhYydXMzxLl8oS46r9GlNNZaHnLegcRAJ7ldn3Q6D0hj0Tu
s/xHW/5suhUE1tqY5p9zcpQ0WVknLIE5oX2MUxq4+s42V5Jcy8vy3yGp8QYIKnmmoeB8yJ27zN2R
lWVZmTEV4cnJVHiiw7JA/SsaybAf6bAvtXbj5e1TbfHXqgfZSjKubP55Ia4slFr9kSWwzvWQwSz5
nphtwOKDbxxY0e+GugyA4P2fnM9QfNvvx9bROCYxGaEOTKB6ZUkjRgNju/JYW/EIY17NE4/o23jA
/QlDjvgdp0cHMiCglr0+mKWD88TJ1SjeTQy9qvQUydtkQ+m+lE9+GZRr9ftFvwOOfq59g8JaBRiD
b5w67oC3AuF0F2eQhXhHT5sPZtz/WlBufJ2YyP4DZHVwhQz6b2jjCK5P1NoQlCPHGavM8wicrMle
in13owjd/JrC77cclGtnpJOtrHXlFsg9OwSwIMsK6HAsxy9FfHv0fGZj9rcTfwL1LG8GD/w3ui/C
ovsz2R/rdqtNaIT+e32y5sm42JEno1FWw3TrpLdFgji93zRTFUiQABh6B/mUJqrTaXvd2vLS/Dt3
ytL4rHHMpMbcEXfv6MFwI/v6xdooFwHQvXauEw8Paf2RxT899llkXtBlv64PY56Ui0mzgQjArQMo
rKOcK2XbeqU7Dcgyc//Qp+JBUCMoyRSyzFp52yyuD5R55/ZzgGDVPI3o+Jg3rU8PVc8n1P+N5rFr
oOBlZa186KoEJTO0dq0c04vLhC5y0G8Bh3SRBsxEYzEN5fODl0Jzhs8cl1ax9uJdNIK39Czh7IPe
S/GFIUc/PBJc9GCVP1lcIEG3Es4uHsonBhRnQNuxcFhl0ANN3L3wgCT2nQ92mmyuO8PyONDGBQnS
+fGmOAPN8wp0JzhuWL/VUOAs7v6378/2T86Cik6WGGPcLdnnEtXENZ6YxZ8PXnQIjhioDqo5+ho6
ErSqOWpD2Rer2SE8e8fPP/m+km8YUHTMGoJnbTaFSXfEOP637yvTbwy1dLy0ZAevj3y+WXtyLW51
KK7NnEdAvKt8spPduQKMPcjyTr8NewyHAvgs50sxaSvzpHjrTDFpgkULCilA/iFVpwSVNc8Kxoey
OI6oweXNvsr3CeQzr0/WkhHE4HjegfkA7qpsiZz7edVSURyz6g+X3+P+OZZfrpuYP3FyNr6N49SE
Mg4v03PYhwlJfzgojeX+zot99MdsOADIbXqzwhHmDVk/1OLmgAWcqOfbI0Vrc2EQ5Aw6kgP1YYVW
DaQM76Kqe5HpL8Ju245v4wOFC173SAdBnFcZ32iNxHQgWHIc7QBUEkDKvIOGF/0qM7AZWX/7AmhK
Yg+A1rQURzveJuRP7972tPhnBCffV2aMSStrikGAvTEzA2P4k03RdRdQjpQ3AxZ02YChn6tI/uyF
JydW2zBDtBphR7DOVZilG2Gs/3wfoZeDRQe7rMp1QjNNh6DhxI4ZWIa6O0I2pbm/PoSljTJLKfzH
hFK5rJK40PxkYMe+L1Gv7I96W77Q8sZm5reRgCEX3FlQKgLHg3IHUulQDedLNnNv+yBtbHb8xpbZ
CxPKlk9b3xj8tIdIETqad56oa0hwohMzq801loalSTsdjbI1yjhn9oAWuyPW7eD26bMz3E3d6/WV
UQ7kf8YDCAOqyfPavzVwnDhX2Xn+VKGkcARqh5n7yQm0Kox/Xjey5MH2iRFlXeRgWV7iG9lxdPzf
EwGjVqyvpZSXbIAJyLNAAocuJzVXaAyTXtg6y4+GHXhJyLvd9TEsrAZuFDR8o9Q6Iy1VF4bOpO/H
VB5J/ZUMTeSK1ya+8a01r8aZEeUsGarUg8o7k0cflBwiMNayhQuTdPZ95XZPyVT1no1BOObMzPia
VWtauYvTZGCCZu0UJAqVpaacd5wnngAvfTB+k3Ww1ti6bMCdL1yUiW21Zu+aMh95N4lj2zmP9ijv
vUY8gv3hw/XlXrh3cRH+a2aeyZN9kXXgGciyQUAKTwu6bjdBmWUY2mBMni39G02/XTe3uDB4AOMB
hKAXAcW5OZT5HIEaMghUaROiOTsw6vcM6MSCsvSxsLWyrjVx1Atv709+qDsvdSLBYHiwPIZOj6/X
R7S4TubMQ4QOD2Q/lApfndgs0RwpjpPB9q4x/R37sgyn+MbC8j9b5sSOsi8BJhfSLltxdA0BXKLR
ORu9But3MbRm0LkNeeVTz29LUP2/0VmQEQ3W6M5QvNzushJ0E/COHupg5a6N75N2JaxYnr9/TSgX
DS0FlGgamPApCZz75COT79qr/qyNaANUdJGcsgenM5sKQlfMfkVWxC+f6Ro3wzwRSvgKyoJ/TczX
z8k2knzipJUI74SYwsw+0gb6wc7vNPsNttPrDrdkCozM4F0ClQU4GuYJPTFVxGDFyqu4OLapHxoi
f4q5iND+WAf5ZH3RQbsYXDe4tEIIatAC5CFxcaFXaBZEy63RLY4GSFRpSiHXlAZ1tvZkWjOjHA0D
jmw9dTEuYvyGIBS67n/Za8Rhi3N3MhTlcIBK4FgCoAEb+gBGSAmA8xHcqqiaJxtner0+bwshBzgJ
/p035WglycQFOhtRlsTaWNVne+yizhAgIl/ZQkuHqgVuUZyXQOleCC9qBrchIZ+Io1HYDwTssGaa
rphYWhwkkgAzwD8LqhWJMyLHCx+ApExgjmBt/dyu4U2XhnFqQ5mvSu9JbHY2lMKGSFZBor/Dj0+/
r2wce3QghaLj+3j2QYSwjtDGENTWykNvadVn4A+iMzz1gFg7354dcmOl4wz8qA8GhNVfqkZGJv8l
jM1171qcLZAPIwJ0gM9Wj4E6phRtmxk/xuSV2nfxWt/n4jgAWQX0Z27L9ZSj3+R9DTIPhx+1adfk
MmhTNHrku9/XR7EUfjigCJzp2/E2Vl8yVjokgyvxqERlKUzlvp2+m+V9l6Ix10wiq14LPN8Kh+pB
DTd2DNAQzKydyvII082rysnFcWD29OASG9lXNNlE2gDyKeaV1t7puk+xVoqNROJmk5gO23R9qwUQ
zmkDvXTGcDTNKjAoESE1fHEfo5IcXZ+Wpe0GRA/aneY33kVPtNs5fT+ipQI7+nNmyGByvho3Fp/e
7vZTG8p567RSI7pGiqNmHEmJnkjQ86/BuhaX92QcymxP/lgk3MfJVPvy3jX6V9ecPgnDvC+ZjAz0
L4Hs5j2yCafjUo4Rrhtd3qPAfqy+che6dlFXrpRZFlcHSFq8kQDmA8zyfIujSDW5egnRgUnwsOzu
0u4nRJ7fcVrhpP2vEWUYA1CW7jhCpLUrZGgRGpR2FdTs4zscDdEdstrIQSMiPx8KqBA7KEA4WCDx
kPbTbjKgY4AnzXUrS9cugi/QFs4pPhAQnVthsjTbfnQR43UimujHWOy4XwVj+THNf183NU+Lur9P
TSmBGEMJUXcgAXIchs9992yufH5p6XG0z8jtGZegctW5hZ27WWxC8TXJHxPP2Op9ckdS77bs9Nve
hCIOUPD2TKZ6AXaOS+R4ugl705IsEBo5AIv58/pMLQwFeSosB3odkRB5Y1Q+iSMrkRQxMV2oeDe/
crYp9W3mrszW7D3KYswqLC7yFeB8uWiF9QUjQNwTKHjLv328bxw/9EkS9sUdlWmk+y/luLI1F26t
M4vKayLL8EbLsDZY/iHIzKcySQMOoRl0B6749NL0AegLSVMfja8Xh0BK0RxNwZoNcVgegJq5omXA
13qJF4cD+OisSA7REdUPZjDs5FYpkj3JV5vLXebswWIa6WJNmmdxNDbgWyBwguStNW+rE2doK+in
iBbOYJEvrjOh3+9rU36/3eGQzZgZP6HrdYFySwxHJlP6f6Rd2Y7cuLL8IgHal1dJtfTmVtlu2z0v
wvEylERJ1EKtX3+DPeeOq1hECe1jYOalAWVxSyYzIyOwNoDWr1psZc/69Ou2CdV8iXc4mCRRErlK
mrisBUy1s0tkM5zIp1BxR+ucThG9LBunx1U4GoCTkPkBHT6ge5bkObUC1CrdAGHwwM77pHWHv9oq
rVnkWEVVoBdRS9IaPeBlvtdOBbH3WunsGeKSKM0a7chXo/oGDiq6C/jah6L9F8/Gtf5WpUt+nFaT
/l0imb8PVjN4om5n3YP3cTn4q9btnMZB/UAz+REUVvMp7Zs67KZpPlDNhrRGYI6nriymp3HS8rjT
J/MnK7n24DYGOJDW3gpAvTvYc2TW/hBbw2DG69pOf6N420VWs0zg99PzF1I5xQ/CWHBkaW7cO6zS
INtRjgewkrwUIyj8GVnJMUdD0EFnmb3nrs6jUctWPEpHBvFbCIuXNK9/DVYN9We3aEPiunSPmqJ2
+INlxzlEyzYUZkFIfLl7+8KmZZ5xnMX2oGvhh1kDXnzDhnK9fST2BR+mY5tSPMzAomy1JWxUTb/7
oNfd7r1jQBUVY0ftxgGXndw44EIIrbZ7nMB0YQBuGDvelV+nzHisTG/DdV0PxUfZWQADAa7TAU6+
nC6HzWM+gubslB7SAXWQjReQDBDG7YXvo/QJ0lBkDa9OIWPG2pYGyhOguIbce9YjeGlXFHXYuF8n
fk/Y/DB3+l8L2IdKuh5Mi33Tiy1lq2tfIH4FulWRukKrjQyM1mnd6ZWHZDxY0U5zXhz1Ee9wh/VH
39mSnbmOcy9tmdKMziyF2rRFT8Pa7ZnBY3e9oyvfN91HkAw+FVvuWrmCSMiIngIbmSBpM04gC7QR
v2OGx3TfEONxNN+vhYshIXmBXWmj3CAX+A3aBdxHAvBEdbgK8quHVOXtHa8cRACuD6QWRW+ElNEc
M63O+WQVp3UfoBNqS+1Ytf42oChwC+hbRlHxck0IesCZM6IWV2UDWNyDnVGgWTb3is+d723Ea0pb
YH2BlBXoPXGEL21NuhnQoE2LU7EW013V2fO+8/o5Hr25jrOgbU63p0587zKwQhMW3v14gBgYmvwC
oSNIHIKpwN42D9SHdiWyV/vbJlSrY6MyjgwG3gVXCAZ3aF3wgTGYmIm3h0pmsxvMdNpIMIuNejkQ
ET6BhlVQhwIpId2iUEmsewiVo2K2fC7GCBSbNS023N21DUwW4kzA69GxgPf05eKw0rBpPtQoZdbm
Tq++OO13f90bKAkRaNXcnjWlLXDKeigDwvvJCtI971zu8Iwi1VyNn12kGyMHj2CUuKw0PRQgH/q+
QmVmw+Mqt8OZVcn9BAg8jLTCduDZfBQRRORagxGhE3mrk1RpCcQzNmJRNOnJWSdSLpT2BaEnh73W
cx8W00fTfV9vh7g+sKXBvGljvbDNpdt8mn1r6cAke8rxvFpHtJiYsb2VsFds7wsj4u9nAS8RYAlI
6uWn6j+238YF8hG3d4JipuBzUFoTjTJg3RV/PzOgL4CXo424ODVTG3Ouf22W8skk75QceJssgfFD
kx5SzVeYO2ixD31emhjHF7N/0fJPt0ehmiZcMkJ8RggQycgfH4pQCKrx+VSjkXs0abBxYFTBAl6f
opBto+3yKu6Zl6pfTX3OT+huWx7BUvoJfSDVHiR6TgTK6zkGrPh7pznOkzuCAqNmvL73Wek+gv3c
2IKIKIcLRRGAKkB6jhjpctFqbWl9CE3lp9nU4hHsU9mUvtyeUUWogBZsVArfyIyuTtAydUa7aNh4
pfXFdTMwhdiHrH9sC3DAZmbcWBsrqNqHeIADIga1F5SrpSFljVuOtVfhakq7j5XTfQA31RFEGN9u
D0txAxrIVyCWEtJ710WidF4G3lhgQk67Ixn1vzKW3gXrfMoH+/W2KeWI0DYjqOlxB8rRvo9OL4fl
fn6C9LSnA6DwYXonh+M/p+rMhOQdWhHr6w0WaZwMhkYHCxmEotza+8rddmZFchHd3BGdtB4cHT2a
1gfn/eKruIjOvi/W7MwFVXzsQA6H769eFVv6nACxvRH4qIaAVQdsC2ARdK9J93fvWGOKdy/cT72r
urjYiHMU1yk0DpBkgfIS0I0yLQOx+jdmSqS/+NF0H0z/U5B/1Wfwp78/2oGTQ25CtFNf50GRuyz4
zGl2GldtPwZQB7TKja4S1VQh1kEBGkO5zuU4LeWBeKaess8sCN8p5PW2Y8+/Lq11GYC3AE0YGRA1
EasfoRV8+9DJAmtXBsRSnW2mrumX0unFzzfamFVBRHsj0tDRysr52c1A5VUNMzhH+BOx55em2UpX
qi4KIJKg7An0HjoBZQQlfH7Jl6ElJ0LNZ2dMGv691oYvZjnRkOdlVFjOAWJgO8so9i4xPlHjD87r
+S94454+m4LZ0dPWrvELetdOdJa+jHnw/kgOCDWUfbBHAoDopWUkrt1OU2eSkx48ztpT1Z2WYONM
KdwnTIjmQ+T64K4l35b5LthGLJeccmffV/erda+lW5tFBJyXYT0k5dBTj6ABat+uI4Fi3NyhA0Tr
yUmrgvrV9MY2nhdjhLA41x7BIEgOtoMcEfNSLZoCpKWyFlKK3kK0O2p1W6kV5YgRVL6pNots9+XW
nRpmdvrsZCduJGX1zWl/EbZRH5d5x8XxALeP6O3Aaxa3unQ8WKWPiIzr/AR/+xO1xB8ZAVUX/8Xb
YQ+R7Qc0sL5Y1BzCjKdbXPIKz4LkMGIWH0y9uBYl29zPCmpRPzuhSz+av655Ft0+/MoJPDMgJYy0
blntJfWyU7M+GhTCd6gWbrSsKscAUhEgJgB2uwqXB30CN3bfINBc293EDXDgf749CLUF1zRE+xUs
SYGQT4ea99qYn0gxQekYSsEhg6zVRjy7ZUX8/cxHQGLIgiAFrBSjCQ0/UDO25oYJRQSJlguw2yMZ
iUq2/J4NGp8FXlflSHK3/RxCjjT/VKwjqBuhkXIEV9fyHOjEjC1v3socCvdzda7R8y+efsgLyOX6
FvS5wWQjWNfa4R7sYPelv342p/GFLPbGhlDuuTNT0p5LZ8BQ6x6mgG1Lw3HImg8mW8EsqINc/w92
hpAsROciFFZlpwtiZksrakT93nCoP1F+vP151aSh28sX6DDwCsocHWlOSRMMa35arEPJ5g++9WiU
Q9SCr/1/MyS88tnes/TV7pgPQ135kg72g9Z/BGIfrRRbKArVJjcMtBlgSKCVkt17Ohe8qJmWnVLQ
XJrHZSMppPw8kifIMYDJ6EqCYyElrdYGn++DD9NL2v7BBQjQLqAVQpDZD6SdhbIRSCKXJjsNQjrP
W0nzMhNnAskX2kBur4gyaIE+OAhgBEXLVaKuWZq+aGYzOy29xqO0BmRvprT74KUgmg2twgizPDvM
bh4jRTXGTtGQqIEGzS8LTfwbtVERi8uH1wFSSBQtkaCS+e/nDBQ7A68AHCyBGESZg0eZtTZ7w6/9
2PPGKqpBwhkOdfDiGd684bVU5xlWEdLgTSJQLZebE21Ko2OkPjm5s/9glNC/GdM4Kw+3J1x51jys
qbgHkYCT3iNZ1dTZOtbZSWf8h1+ww7IGv2iLghvvN6ZTOSAfaFLQtxkgRhd/PzttDDeyM/lFdjJo
MO6mdmmeB6et76d2GjbmTuXxRR4b0QXcPhbv0hQ03sZ2ybGLMneYn/sS2BmnTZzeXWIyG+ZTR1o7
trp22XiyKLcvSItMESoGojZ1aTjQcrfVizkDWqpOoO4Ul2jM4eUSLk0Tc5QhS28sI68P0FFj8nhC
9SNdrPfjd320akGcGBk7Hdk0aVGLjPnN2pQVHvzgw7WykLy2Wy9+1cY5syE3BzXgT0pNHzbm4cCm
MXTcJnSXO2sqNlyCyrkBN6IL3J4PXllpMCa6ggxamyhR06NnR1716f0nwERnrGiVx5QFUuiNFPMC
MaqiOpXZeOjbbyiLhgb/YvI/uJ9Fp5mH9CA8nExtREyqLWO6VCcrW0PIXkbAVGsA9bx/NHikwIMK
dhxwJV5uQMciNQnoWJ26ZQ/tlty/48DSbnELqhb/3IoUtBUz62rLmqrT1C1h53RxOf+nyMBl/k5x
qbdXAiia4IRxb4LLRjI06nZdV0QvT4UVe13EgzCF7AT/E18rtKoFfBDILjltkgIB0bltX54GYxjC
AKTHzOJ/DQ7dePWoXCBsgG0eCVw82yS/VOSzFczeAETH2uM1ZxGwGAfssFb9y+1toHRE55akOxtw
ibELjLk8GVa7r2caFrr/OGlBSEFzD+6J2CX6fl39T6sLrrgyf7GZsXGwVAdXpDdxtFASvRIMIX3R
G1q5lifP539BBS9h2RYC+i2/LF/RKHiAJwKQLKHye7ndjcaZ6yWvq1PQOp/tdo3pmsdTi+GBUheX
DfDqdh960/wI6ZKYzsF9xYq7uTfj2/OtXFi8LVD2RefAda6lWEFRkHfVCaziIHTQ2ngd/AzMDn9Q
T0IBW2jGAU+HCEnyVrSieT4M8FYT6F0+105O9ujSJFWYDiBDuT0o5QICjArwnggN5FuUrh3hLsfk
Gv0h+MDLP4hahX7t/39e2qJV6qXOMOMGGQ03nIgfDl9v/35xmq42BwQfRGMeavNy7a0rBheC1qQ6
kWb96TX3gRtpVX1vrc4O7Pi728aUOwCd64iRgRO5Qk8YAeGzEQCB6PnP6DcJddCge1v6wobaCoI1
RDYgr5OJYyEwFZRt1dcnbutlGLD12Un9g58XexuqkXZOd024QN0gts3YXLUncEBDrTM79sPEN+5l
1ewKIkhIeBkoFcv1uipNJ1IbaKT30UUfLMZrCxqIcMFjYTe33t9DVm6xvqkGj4KM9wbyBKBIutsK
fRppKmjrFu1RgIqC/Ju9xXGoutkcnGHAHkGmepUraMDWzMcZMb/lH0y6g8aYGRys8e79m0VkZAPE
wSbMSGGiB7q3rGzt6oQC4qHl1WHSjQ9ruSXupwqDoYOG6AZCOj4KaJfeMU8NhNpBUJ0q4zVwsygl
v/R+DDPv2+BW4WAsf+Awzu1JC2RbY5GZvg+HUUal87dpbt3TKo8kCgJQ2RWMvfIOYCPOX+tQcU/f
5eTBeX9xBryQULlC+OxDuUkKNavKH/Gc8Cni5il0oZvStOvGqVGO4LcJOSWOXPtKCViTTnXGq7tl
bssPZkamDSvK7CqiJXS8oQAAZyQFGjjtS6d3gIk4eeW9LumcH7VcqyLHHqfjTFN6GKvMuGt5mQLm
k9v7eljKLbyS6rwibY7SLVLJ8FXSjyDghy65OyLaAWUPgD3f6Dof63LeGKxqShFRgS0U4G8UpKRd
B92H3Fgr0ZiWptGCfMCmHPaWBfH3s5frQkBtjp778oT40wf7hbO/7Q7U3wdVBGIY4G106ftO2vuZ
x7TytPpPJYQJN14eYtvK9yAK2qJ9GDV6R/bUpcXGogfB4Wm0H/2Ch6CkjCBAFOJuyDSoeJiRY2yM
SOVGz01KDo4g1M5ZALAvR2jiQ3ex6u5MVPGsLXZwZQR4bknaZKvNAeerOJ6HuXesO3qsbSjGVMV+
yJ17UNTX4BAm9z6oBQKNf61rN6597fOQFhtPf+UaIgRFIIsrEXfz5R7xiDcSNiG0t+f+JSineyDR
j+/fJuhwQHkIgR/+SSacVnNZUwEmio6s7LOfVumD743zl9tWVJcGGvRF2ATwORqDLgcyMmBmFn+l
p9md44y82AWyr0/MeeQOKLm1j7etia/JexMBkyDBB54FGmCX1oi+kn6ugJqzXDDgN2NwrMrgLqPl
E6HWQ1COWw9kVV0W6YTfFqXDFmg96ucF0G1L0T+NDdiza727X8YVXQnVAKldstdGN1y6kYRgXYdQ
E5/i24NW7ZXznyAc55k/MatlXfO1ArdGF85WnFUbz0z19xGJGqh7OEAJXX7fGS1QARkt7jHy0Sx/
rFqzcdGrPDv6VP41IAUWDgfVVNFh1fJqSQERru+gzfzDsrfIFiQ7//DMgZUVt4hApuqSGwl6izSI
oMBhiCdCNUOtiBqRM22th+St3swAuosrBGqBCJOke78Z5iml1QQKfRAsgBC8Mt3d6sRDv1WJkuP3
fyzBPejY7ahZy5k5q2gak8yCZg7JpiytP2s9hO1HrcADzoBQFWuLiKKZs84OU7nGQ7CEbeU90XQ+
sNY+eNm3d+3Et9+DfklE72hiMZGZutwphIBEvvYhf7JMx1f+TjzN1delbWLVbTeOKH4k/Ju1xJb2
vl149XnJd4AhqukIXUCxnu3rPl7qZ4u/3p4f1c4ATRjgWUAGmYG8M1Z/qcBMBILIgNph89l7GKpo
Rs7rthXJ5f4zEDAbo48B2YOrQIkyfebcA/lZSmg4OB+4d0RhcmIfmyAI13Ireye5hytz4uecuZ/O
7eaFFmA4NfIXPNkM/vH2cKR445/vu3jaA84A1JkcbwQZulZyVC6SVbeeRSNjnKXLEvbWdN9wOw5A
H0/S4XVAKHrbsHSZ/GM4EAxPOMSouUp+ddJAhhUYBTiWdYivTXNsMXM/m97RNPmnbgp2/5s5yTsh
5TP7TQ1zGXRwm2neU1eL8aqMnGp5hijixq2h2osOHAfadUDHhcLQ5bLRscnTEVgFyH4Vr61FIfZJ
IS6hhc5Qb5hS+V3EAHhNoZUOnkpyiLnWTQ4f+yyhbjy2h7U4QLbt9uRtmJAfQgAL2i5Hq17S1K8G
+9KTH3Pw87YJMSFnscXbdkDiGJLP6PoHqkYaBadO5aCXOk+W9oH237Lgy+3vq4aAwAV9rQGuDYhk
Xy7InGcgNHJymtQtyFzt+cE2Pjb+lpKnahRQxAAiH7aQoZacKHYZKL19ShMn/V6Tb/NyuD2Kre9L
XrRuNEDvl4omdreH0hvtNtDpqm17/vuF/TNvUyIzl1oOvt8HnyAEqWd/6/oPd6uJfWsUYq3OrARs
9gnPappM/fPy6PCNQag89PkgpKNOBlpUaC7FIDiy6GjPKn6VYBUiwwN0xBttCy+wNWfSztKWZvRM
DnPzEAGtx9KPznLY5KDesiLdA8jZL0bKxc5CjrzoXzPbD1d28OiX/22HSefQ9Yasy0G8mfjN391a
h1PwetvAWxlIPulnyyM7k1oXQo+spAn1giMfH2jwoKV3WvrC8p8F2rHG+iPvfljB3WDsLUO7H7cO
0cZUvj06zraf4eUrLwv8gLSJljkm2ZGgY4bc3R6ncpOLrh80Soh2XSn5n5WeqU0mowmQmza0wzY+
r7o+g7PPS8Fg1Qdda6KDKYG0e+Hs6a+O7lLj8F5OM/hlgJ/R+YV8DdI1V/rH2RKUIGqDBg8IkEMb
dPRbVBDXqwGEAVR8QCcD4AQogy+dAfzN7GU+L5McVCBT/g3J/k6/n8ut5qXrCwCYHsAMYAgSglfR
IVsKiKp4a5k0zeu4fETTselsOB6VCdFVBhgenL8nX/o2ZCsnvRvzpNY4ZJybkL0vb/G2GOcGJMc5
2UttsRoGWIXMUBnxZovM4nrXCnZrlDshUIbHqLwaheGPfM2qKnlYmpdu+nz7TCgmyESqHhlbFKlA
8CVtWpAsTUGraVjrsg+5Vodjj8JIvSVrc30BYEMhiYk0GgoPKDZebimXtO5KnayEatCpSndQzj2V
6HpBoF719zZ/XyJaLMqFNckza7WLoroPa/TofMjfCX99+zpy5yhu4HSAWFAay2wGIEAmeZNohR/O
H30+bbxnFCsORoHfBqSfDzlqiENyGEABtu/iedjdXnPF+b74vnSh1Nrs6WuD79fNtxlZviri833h
fHq/FfTaohyAEiXqQdLJyIuZg7OmaBPELc1xtO46cqTN8bYR1VTh2Q1niP8hwJPWoumM1Ahyr0mc
H23wxTZfbn9ecTrw839/XlqJYcp1NhtukzTlGLE+qobYT7dqGkojLqJsIJGhQSjfvp6nrXljF03i
DffoQwyHIQPI9n3osbdNi9QnmKeB6UK3mdgTZzcs8/Jcy5jJEq9b5iPNy/HVzovhxZ7aIL49aao1
QXbLBAkLUKhXwIWqaR2nyGmTMPqQmNpG2Vs1W+dflwZSuWvpOhRf5859lwPTqDdgo9jIAKpOCNJz
6HFEFve6PQfk4BmrGiwJIzNkM++WJWGQG183FkUxU4IeyBfeFzh+XwpIHA0gd6/qWWLrp6ZO6PsX
4uLzkm/XcPFqfYnPpzgfTbLlphQrAbkn5BYBbUVFXU4XuB1y7e1ssWTUIJ3eQlvYgfRLHKwG34is
lJbAKYgqLJrrr1FZelGhYWplCfZcSHMrNNB4MKGN4/bGFX7vMgwWomi/zYjlOjsjKaLQMbVghjZf
2m6GLGQQms5zqj9oWmIBTzstP25bVA4MOEsdIA4kEG3pcdr2dc3JamPpZ6TPrXhhz9oWQE+5yc5s
SNEcH+HDKmEj734Sa425/+v2IBSHRSTfUCdFl4DgDr6cNl9za1pOK0nM5nFdP2r1cMgHdtSnfmN9
VCM5NyQdfTSV+hqagEhiRzm4dup5K/BVLAf66IEMAZUIoEiWdGBGr2zQRbtoz775qnt7bt3ZW21l
islCjzRKhEgZw73IzA2LO854mo7asxl8soslNN3v3GvD9Z2MHcLfX9iR5qpsjaAaetix3Ql9J6/t
VkP79WsHBiyQbKEJCZGdjO6uSb7000BIEpgtToofNcQMe/ToQZUxtLqtYrhy3s7MSTELpF5SWjep
9kzp1855CtJdnx1qe8NjyoX/f6YNkuloJhNRtxwOc9bbegtEQcLR6z114PGq9oY9IKx/mb1vXkli
Wn9Om3cCM/5rFsEkLh0E43IfOIVMG9K7DUkGN6pe5y1GCsXBwevn9+fF388c22oOVdAGlCD67sEh
mQGxuOGhRSAkuc4LC5IP6B0dSJmuI0m/c8vYZQcNfbMZkFS7NLrtbZRn1AF8S5CsePjvciyIYmhR
5rb2XFb6R0MLsjt/nvo7o/4DRRvs8DNLknO2ACmYyw6W/G5v0ahsNiIZ5arA0YDcCfoTV/hAa/aN
wZkKknQ/9PmQv5MQ4m1P4cmIBLToWr/q0kPjP1iyaAGRKTK+cs521AoesPPfH8PgSv5tRgqReTXZ
fB1hptXM1zG3Py3Dn5wOgMt13JIIXtGxd7nkqef0HZrp8oSwh6U7zofbO0rlycwAwTeCYyQ75Dx3
P1gFY5aTJbVXhLZmxh24EQp2z7L8zngnPcI/q/LbmIz7t3XWBDXzoCu60l1GnK8l5NnGyf51e0yq
vYWUuikY44BDkL0zmXqDlR7MjPz+V6FvnHb11wX2FN0RYI2TTrtPGqs3ZujHLm7cj0/aEN/+9aoz
DiKvf78vXV7mzGu8uyCCa/OPaD085L4b5XO+EU5sWZHejjVxQL+rYxQO+7zXsq+ut2FAtbFApQiw
HepOaCWR7qxcz8exZzgaIDM6jF314KTVR67Pd0Wg7TKt2EqyqJYFDDBgV7WRVkOkdHlOpjpoLDR6
QarMCsIPoGv/g/E4ICxAa44Q1JAPil6Blz2HzHOCRkx3fPKN2IIqdxDnP9+//HCKIhAXl4oMfHOG
tbQHs4UdH9SG7pAdTa158h26cZUo58tBohM5KQGjFn8/uxY1K7O6ucV8NY909MN82GokUhsQYCMh
XHbFNs0CyOI1xpwnTpftfHc3FlsNf6qwCAkKNHkChHCt6rbmfuEt/gzf1Wkx+ozDwT4NUxav6Ca5
vShqS4j1IIslSNqke5f0ht/7fEG8Z0SWV4VjSIsmnN2NNdkyY16uyWqXwHeiMT8hE+oOegAaYiMU
akD+FlBLnD45ZAFeEDVaQHyBnZKOf2MAMzOvXASwIbeOzrS3jccS2qgDXvxR2m3c9jJw6s3zn9uT
bjGWsoWXLewtCJRrAFWsbu8+0zrM92iC7OMcKE/2BxkGlDp+D1JyQbrbZkUG8czEKqOmjN+LZPrv
oEB4BypM6BzJNwGkNGwL7LCYxOApH5e4bh8yv93YeipHDQajf41I18Goo7+sBIVQsrafR7QxgekH
cmYbRlRnFWlEIDyB3UO/nDRTENuYJwoS+IS5r3z8uNjH2+dHOYgA4HuB6RBicJcbewgsADg1niWD
lT8P83I31FMyNs2v22bkzqW3FUFNGLlQwEdApShNlraYrc8bAAOGRutDwiGh0qZ7S6PJ6szRsohq
nh2xcQgdo4mGdIpdsDHf/hGquTz/DdLRcs3cKZjTZokW7H39YQEU8LYB1c16bkA6S5nt5EFnYZDj
9FCwV82u997qxlRHAKdv2FIOBi10AlwMRg/Z8Q1z4zVT6iFM58eV3nl3t4ei2he+AT0fZBqx/eRL
Vdy2PnJbJKkN0ZXkPmnmdOohb33bjHIUeAmARg98L2Dmutx+7Yqw3IBCZMLnpd/TQvP+Njsn33pp
qpwqCHHxNkNq4zofjwb3Ga1XiKU7GyEbMw51cxeU6KB1szBzpthhnwZnK85S3RnnRqXdoHGz4iY3
ssT3hpjXGeB/r22WRpm+tRdUi4VMlxgg3MRVo2MP4kPCMgB7Jp89ZRpKZgHLozwYfrx/tc7syE21
oLRfBwscFLgFbdFyHWfNxrNNeR2B6spAoh4dd1c4ZcfQ5tTs1yyZdfcB7c6f0sp/rgct1EeSTF73
Oe3BJTm5CaVDrBXthotQziQy3whecKgA2rvcj7oPSlGdpmLNsg+oPSZjSg5Qtngn1PbNHULuAzyp
uoMCi+wOQc89AwM7ZQmYplHm+nvmvzyop91eLsVgBLExILbiCF+1L7KCjLbZldDBNrXnydHu1n46
aHTecBWKfS76FtHJi3APXfmSWyX+MFSWiTnLQbTCmjnKcciIdiLDzz8YD+iFhGAJWBLlnvGxyaac
8SpPzK64I6N14IYTmb27UWVR+CQE3cAAgKYBWkKylmxl2A3vrSyH2ABEZA9bpXnlqvz+vCtVV8wM
tCHmgudXo1FwPXHA0X+M5jtVfsQGOx+EDBavgW8lObpKk97pEZkEoYYE2FJvxUCqzKQL540GFCgA
4LUixd9aNw7NjKxrUgxfA63ct2MalXYTQ1YmHNFrZdBPhgl9k/x0ey8ortoLu1LcQlgwOWCYxRum
b8OMZfHgvqTsrl7XcM62rg/VjkCnE3acYAq/emEu47xqLXjkn1Hu+aus6qjPp5f3j0ewhPmI9PA4
l8P+gbsT+hZX7dng37qh26HRdAm+A1cea+VG45DivHpgRRAvZiTIPPm8th7YccaiJUlBEOX7D+Aj
2a1DfmzXPyghCyeK5jtoDQlm00tvahMbuXiGVEa19Du6GscBYBr0dO9uz53cLSQ2+4Ud6aatXT40
jFhAnS7aU6qBMbWr9rPeH/L249pUBwudi3Y6RGO27lF2OvY+hBDZVhuAIsi4+BXS3cELyFIOA34F
4VZocxZVFBXz+YGuX4N0CqluQG7r4+2hi5FJr8VzmzJ2DL34FSBXCGw8t0em4APxi2ge+NPQmQeH
TYnLP902qDgKHqIMcPTDOYKERRrkVBctrxs/w51ixRQKzv3WA3jDgjwkcAVb0CkMEMzkTwAxhy7/
dXsIyjkDrAEwNR9cVHJP10KtZkKWhyRG/Vy28ZLtiBEH9HM7HaY/AHqhGPDblhjsWS6nmQK9KCyd
JKnQ0Hrwyk/2vBEyKTwhTCCd6oI74Lo2BIrejGaBg2fo9ADOx5I+6c3Rfva2ilDKdTmzY10ORRsM
YqeizGkFp7WJmur77WXZGoc0VWVuMaiG4/tdvvPMY+dGfR1BpnJLl0FpRzgMAS1DUUu6sVqt0wZG
KrxsXI8c/SX9AsHil3y0eTgt3L4rNLL1iFeZxBMH4vS4IrFYkslJr/3GmxHABk5NPvhLQOIMPuuh
hJxpVIxrsA8myv6+PZ+KOAOqDz6axFE9ADWJdFK73jb7NsMLLtCeu6b7jtLi95Rs3CVKI6hGIZWP
mP2KjKE3epRAZ+TF9P47D7SwmEEi9gfXrwfeMKAscJNAdUraeU49c7df8LxJiz6cnSbcej8p1wcP
WkAOwfVxFcTUvgdGxL7MEhZ680MePNigQmdf3x9XIssCsCHEzAAWkd8WHkNbBitqvC3016K7z9r3
NxwJtpR/DcgavHA29rTqFdIP7s/c25Eqsiho40OzjGYnvr27VN4AtS/RwgeDpied1oGWfTBwghe1
dq/tfP/u9udV+wp0yvDvqH9dF784q9hQt7723LpWCZot9MNkXvM4TOlW25QqGjqzJFe+2JpZnDBU
8EXL3tqfxopDZw7Swu+kIXgLUlzBdAW9NMA15PPIFz11xwVXgU8YDYm2+A8ZRMw34mLV5XZmRb49
0TAfoE0ap97zy1fTGj+wwTmCe+YTof4RsWcU0J/vXyoINiE9ibZUPJmk09mavO0W14ZFfqgyHhIz
goD9bRuqRUIXHTKHEDIBaZjYLmfXqLsyCqAX8A/mAFEu/UNlIJ7y+tDf4ndWGUIVAXUR1MfAgiIN
ZtTKCTRYMJQ6zX3KSBpmtnaYuR4TSB9tvM8VZwjXtkh1YFNY4Mm7HBUJ3JGUIBhKmGFGBAMyotvT
tmVAjPZs2gK0Lzij7ufJ5OgRmWM2/oEbwBCg7QDBF/BUyi5nbUiqMWKj87WoQ02vw43NpVgPwASA
5nPQ8XXNvEeclXN/FDj2bAFFA44ogzSjR8ZfXf+f25OlesoCVCleRtjO1/x61VrQIXVRR0zH9NHv
2C+nHaLMsXdodjwSsiZjV9wHjb3jbNx6rovLWIrjz23LXsgt59wmDLZXlFus+bECzm/SH7g27Wrn
te3yyJo2PIVqc+DOQ3EErW4iA3u5OUqkDwJSIvXa5iRky2HWtzj+FE4ctBfYG0AvYk7lw9TXUzAH
aYdOPVBTIOgJ7cmJy2CrXqo0g2YNIFaEjKOcQ0ZNcM51MIQloBq8NyD44vvpMbO3eENV84XqBTLu
IBIC2lOaLwA0XKa5Rp5Y3rEnMVRwb+8/hefGXQcM9Fvi6epZUrVj02NXoiBCwejSHtLxaFbR6Poh
Y01YOd6Gc1AEPaDtBKkl/BwyhDK+26raXu9ri+K5yqKloKhos6g2j15Gjp23uz045eFCr4joSEfF
DORul7uN8bSDtkdLQRhPILDbRBl0JLLRgFuaICLMwmB45sGvytl6Hr01u8tHC6VhkewAKxL+d2kZ
SUkv6030EAJr5j0A9FSGWdfZD7yENibSPVXsWo2PchRjUYr84gF6NTQcnWm5993Kjw23fkzzruhC
nnnFx2YxIZk9uMGuZf6vzFua+wFc0LsG8etGwKja2ALqLXir4GXliKEGSabj9w3FrUc/M3sBlsnG
NcG2gEyq/AkaxP41JAcNYNVrFk6xOK0bzNBZze/6Nn/08JJkz30zHpERfeymOp6ZGxuE7TWnvOtN
sr+9R1QHTCjFi5hSIVDlQlJgbDSnAmsBP0yZdsz+oAAIbo/fFszLreDNzbAOHiyU0OPTHwb7cHsE
qgUT3L6gJMc/vIouvw/qWavEcauSoVrvu/KzDzoIYv64bUQ5TXg+gGsShLuuKfmhxjBpBSaQKnFA
rd5qcbmFc1E5IrDc/2tAihry1rayhsIAUCj7oRx20zJNEU7L36jb3E+QEwyXSsvi28NSVYiRXUAT
JHKFYJ6zpbz4DAxy6xdBmaQdi6wiiIhrhzn95UCmnnv3RboLxmfXLfde+zMH1Oe2edXSnVuXnuhQ
9KwdJ/XQcNY8pl2wqyyy9/stsIXwcrIvAue+i35/lMKv7lzgHn2jLEiFHAr4W4f66JHmLs1a8ISU
5t2EvAAVlW/bv1/N8Wu9mA/+/5H2bc114kzXv4gqEELALbBPPgXbiePkhkoyCScBEmf49e8izzcz
e8t8m3KmfOkqektqdbe6V68es/uqi39eX+1aWAXKbzxClsZQmMZLRW1NLemKvISiSjQJU7cGaW3c
il2Krl4vic1q42qv7K67sL0ilEOh901YrZWF2TZuVaLMW/rA7vmp/WT0H9+9qKXogekPAMnDcCu3
29XLYpxGONAmA+AIOD2vZcbO6hCZMu39desLWYo7m/PRAlWik4dGscfIjpz419eycgexDLBsLDlW
9hb20aHRzhrRKpiZT6lh7SJx1/Jfkt93xVfb3grUjJXw81ycGgtEXQ2QdARxDnk0tNtanozWgYu+
t/TOy8f7dNq79JtwOm+antv4aRrHoDS+j8O3PvpVsr3m/rq+/hUjd/GDFAU1O3Pu0erLwxGzUh+N
LabGje39bYvOHkbUnB1eazkHpYjmu/Nj6zzp8rGvnuLohetfr69lhR4IEeO/h6nC6O3SaHrmppCW
oo98fq3jWzF91bWfwrltotbTolteNV7UEr/KPvD2hPKMV9KNeH/tDp7/imXLz9YsDYQvcO081Jrn
Tng89uYt6owVs4KFLikhtpSc7WXbz0RMNhPz3ODUcqvbWRghZen8mLvkA9B7x+ubur6af0UpUV3n
5sjvFxCl89sia/wpPbVbNEErETKSDYBJon6FgrPaQQQImcCMNVhr4RRI2H51ByfAbD6/ib9cX8ya
tiMOxwcpGu6AW7/ct3y04dAcuD6e7QWGju+uf37tWM4/rxjGhLZtTUysQ2bHlAe6c99QgA7eH/xg
VBPeeQuFOPKbSvADpXBbsyU5CPIDnZ+G+ii7Df+5dujnIhT94m4zi6qCiCqlAY/vqyWWL7Yygqun
gc4BIMjREYX5pZenoUs20cGw8WDAmNy7mP+B61gwVfC8eAwh9XP5ec3JOrShTgi2ReeND6Cz8a4f
9+ou4c0A7CNekW8aIGnXZJbUBzwb4iLIY93n/R1lG9ZkLVxDjIi2RDy7UQlUU3K6QfqpjLFLQjh3
nZGeKh3Ya2v2RW2j8s99IrUDbWLDy2T5XLPSJ260wXKwptigBwChIejdGe7P5VZKOlRiGAoeJmWn
74c6ssAebBZH8GlPhxY00c/Xd3ZVHqJuADHB1gGqjkt5PXVLWmMCQ5hiRydkZg598opC1XUpxpp3
AtDgHzHLzzgzo0ubBgjlQa2QDfbdUDDPiYsHnie7ktq3Cehc9CQPSqSHEnu+MQU59aW762n/zWqz
Ly3hDx2GEAiT3TPpfNz4bYspUiJYdO6gWxuNaBi4qmZ7lxQZ0aeIh8j6/mCybRG5ovMVE87TmzgH
50ef09yT+pQeSiO7Y408iHjqN7Rv9SDOfoXiyww9monI8Cv4FHv2y6xX3gxYaUM//dFyod5LIyxO
XbmsCdyzMKXFQ3PK7jWtPOjcOJgJnHZWigMfkgc20qfanj7kRfmJTVuByvpC/5GvIu54MoG7JYZ8
d3w2x6fY9PTaJ3+QQVsKa/By9nKXVNOdVoWULc1LrFL6ZvtQop9ZT/fX93LNLJ0LUYx3QzFVR+dp
GfbW97I9av2PmWyY1jWHDcoFcAbh7f22ziqbybXjmBUhQbldl3cYMOvrbDxq/EbWW2Om1qCKgJL+
K03xE2BSG6nETNnQTr6itIN2qcRHktzrTXSbYzpXXINqurih9B7NtRs2Ys1EnMtWLJ+QVOgFgeys
s7yCPvdu4udW6jFcvib7hNrchlNZS+BdrFa5cjZyAHpSO0UYGfl+xJwLoT8bY7nrukdnaRGXO4PO
3tAlf6A2IN/FUFIbWEl0X10aQ8xujW0+t8jZoKnDMW8m/s3otqC6a4oDjDN0BpmbhbHjUsgg7EZM
MSyunOvn2XJvi9K4aXXMRY9H+5RGW1iKVd05F6h4koYbWjWYywO83qfSy2d/NoPGOaQ5yFC9njxy
dmy38KDLKlTbvbjqpdyJfni1AG2yuRvAIwCwtebnh4rsrl/w1c8Da7C4J1DUqoh0l9O4IQxtRRXY
wApxL5vjdQFrFmQBNf5OTSHZr5wSZ63bzikwjb311FcnzHV7L9/zUqRdeNUxlwZsQEiQLPb4zPW2
VTtmjpkDYlreFv1nO92IYNfuLQKVxZeg+ZWpSBAwtpMq6bGEEmRilWMFotMekaBBt8McmnW/K+bi
6fqu/W7hUI/9XKZipzIO1jmZAjZbxu2el7kPFp5DXOlB1+S7HBS8MbLcXcEDdDjtK5nso2UOG2oO
GN3uN04ZSj5j5JC9d9rqrmgTTGnITqUlAqzGT9rkr4zmu5R0ty1o0rRCBk7XnqrGvTUj+yTB260X
c3B9TauasHCeM7ys0RejHBNQ2jP4dpeWwv7UVTu7OhTl6bqINW1GHdDCswUWAY14l5qACDaznFSg
u7cLkOHR2MZtWTUBZwLU0ilB51XcA6IbMsvxLPOEeVWe1fI90x65vWuax1b7UYPcTHe2dm9VCf9d
mpr9M8kk0UQABHKn7dpZerX9MR5D0YRR1fp8i3V0YyPVDqMiGhiJCVDoGMT93CZTgAmxW0+e1RTL
+WYq/pCNACa6BYqZEQNXfMO8HhPaclZ7aUpPDJx6spxfAX/4RIncZ4XzyC10Glmmn4zgDhzYy39S
HlOxVH2OepGz1FbtFKyVmHiYzhv+ePUGnJ3h8v8zQ1WNUY9uDFxqoxm8KTrO7ZO5Be7e0hPllrFW
SwnGWgHbXfV+RD9OIKqL+WnK+31e/TDcjZhmS1EUT9/krSXsCBdC627NIsa7cSMRt1YKxDiG3/MD
0dKEqvflpsUZaH1nF8cSE3SK1q9R9hHJBD16GI3Hsn9wrCdtbjyZf+rF54JLj1c72kQ+NVuMaTxU
/NWovrfjvpQbEE5j2ck3JvrshynGJp3sIpYTfljOHvoqCxxA5uM61KcTaaZAmAC1V2FHvs/iL738
1st9Ev3KmlPZf7mut/+fe/T3DoHQ8XKH0PlfGimH1eOz4WMywcMIeJ+XGuXeQlwyt7rXgKsnpnWg
je1hbhuf4ueCd/poRPoNeJ3+uv6DVjfGMTH1DsUZFKUUneinZs7EhEbiZuo8sz2h1eA4aFHQWBup
hNX7dCZIUY156OhsjGjIoWS6KVGXbsr6tpu25kmtXSlgJdFBDhIycCAo13bMtChJOPz/ZFk+Ousa
NvjCij2WZaC0jA98cyr2qm6di1Ru8TwlcT3XsPa86f2027vO1xF56NZ9zFPdH3X0aeRJMDavY7pH
t5BPtHHHhoemQrjtmhtma/UZYQMQAmpl4KzeoCgMVzO5WHqSyvnzJA6jm3nFcOwERtmnXi++0fZ1
zDfQY2uG5VymsgOMJNzoF8NiuelReMmcHK9r6eqpni1K0dKyaiJjzrEoaxA7tHv5pcBkJs2bMZ3O
oM9dfLgub/meai4QQtJlRh66UdTYpG26bLQnaFEt0kMvx2CILBRohnu2tI3kZGN56/v3jzg1UjFJ
n3WUQIPANSaALe83lrN29+xlmDbmA6MJWS3clTkY/20dRocA32v1BwtdwGm5v75n6/fgTIoSIkCX
adcB1xCKHtWP6Ymy27LID2CgGevnsn+i2YeI3GWm4dniowCHbdQ8je2+KDYCy1VlOfsdy26feW5w
YRAtavE7+vmueHEzv2883dzVzh2zt9a8tbOKuWk6nQxZBllJ8g2DiHrrL9jPNH3NJ+G52Yu0wnY6
sOyrIw+9Lbyl8ZZuMSOuBrqY4YQTRrIboHtl4+e2nLUK5EihWT7q7Sd9avysPWaZ5YFK2Hej1MOk
EI+xx2zrXq4BW/CoXxqdACgx34zvcWYxpyCyQwMSH+SupYbz1PbT18wSBUZ0kp+MSb7TEyPaW6zN
AJTOfqUTqZ+7tPw+ZM1WEmX16KHlqCqgVRdYh8ujt4cRtIpL01pN652M9TBJnUDDKyyt8z2v86Dr
t15/KyTamCp4JlN5/cEK166w0aAH+OYDgE67Pic7XtY7R5/2WtsHtMg+NEXzbcyio16lAUxlINr0
rje3xmluLV9RBOb0pByWlwCdbA/k2n7KTrldeyzlu8E56uLz9Su/qv1nS1dumqH1pdYTmEm9gd1H
fzlzkl+Tzb9dF7O1LOWSOX0y6Fm3xK31sTQxHLp7ES0sWCT9WEehDbp2XeASDb4x/2frUvyZVcoW
zP6wx2lcPkey/KsYx1MSVV45gfSXCup3Zb9D4eT4B3KRBNdNdPsifFHU19HMgWOgCfJHSXdv8Oau
1MUXDDjYFTy/1bXylOZzgEnYGz0my3LeLNdhxERuCWNAVFRVZQN3aZToLyZufkzn6iSB2WuBlRHW
1iTOVY05E7Uc9ZltxlzNKqIJLovJp11vaE/G3AV9tjXJaX1F7kK3iE7PN3WkYmxTKnWIycvWa9Jb
AihFsau3UD6rfhtNM3+LUfSknDoiNBdiSNR+yzX6K6vsDdjUqiqeiVgilfMNM+OoGDCqD2xuzn1i
JndEdNzTJgwVa3Q0CPL685xPu2pKtmiy1ha3DGR1dQxmxxKVWxeD3bMfGowJsurcx9AOL5IbYcma
BBfz1kHCBszSG9DSILrM6CkAv3Z5ah9E9h8/r1gnt9YyJCfwea34OqXfoi1Qz+rPX8g2gcPAY0Mt
jraDhp8/A1KORvCHNK4fcYX21w3C2nVBrf8fEcoS0NfGzc4AwJs6QWr5Re8nW7u0pmDnIt4cc9Wm
ndUhamujWxesXrbovQj1tmLqfIPmP+FGP2hxvZGLWLuhGLe+FGFBtQiKP0Wv4zmuy2RGPilFVm5u
d6bZvVAePwDcvLGJb0UhVw5MHLonACnD36WoErM6QBxdZCFUELjH9KtEJNJE9mNVOSy4fmArsdiS
mEeYbZrgkSVq1V5Li9nNlllK4Nv2Z8xP1qk3T5mnVYdm+KwbAtcIuR6W7jLt/VRdkI2eMYZA0F2m
91wu1O7amdBIYLASG9A/Chyzrw/CPCBCqw2Pgc9mS+Jb/YREFOtdJNqBuVRrR+MAvLQgeNTLQfsE
UmgPmWokejZSB6sHuHCkL1UDYMyVsCYa5khiZATIzia38jur3nGD3vDOvSPTFrHa2+uAFZ3JUm4c
Y9rsWjV8YW5n4MbXbvOCBP3k7kUdBWlR7PRWPtZF/24XDLHwvYvGYGaRqjZzzgQD0wMaJDsa1OWI
ftV48Ny0vckl5vddV9K1U8O8NGYBBozsu5rzmaNRYPYgeHOI+MudgOLETbe1jVjmrXUEZRLSD79J
EPU3vSmkjgyZNEgsWdM8IqklUXiTW3xQa0IwCHqhowSBLsoIisaTbhpoi4Cpcp7RaeFZxRbnwNpe
nUtQApZhsPLIXrhKZtDilBWq94j+0sjcvf9IMKIM4F0G/uE3I9hiEqEdokPlcI5upHYqmTduDjde
rv9lmAdHfiZjuWZnoQTIuWK9bhHVTlXmjS5GTLwU9RSw7BB1gzeQx6h9mMbGM+jH64tb9uiaYOWU
QOto8NnEsyQz650oqJfoXxI0nIo5RxmzBwHBll6sn9q/26mcmtYacd1bkChS62NX1AfZ8yADRdrG
TVrJeVzuqeLGErsBznuCoKI4yPijnpW+Wx0N8itJvtc8DyS/HegLOhQ9at4UoOSmXe+b3clOnq/v
8ZqNPDtcFcdSYSQcxqChXGHrdeLpg/VEyu4mr/m+k+R0XdbGebqKn0ll7LiorSPL7z4Y0x3S+66e
exFynmz+Ym+1v6661POlKQ/stOljWll4/s3uhzz9qZMaDUVQWPGjwwSxqAQHSLlg+38YWx18m6IV
z5NivAkhw7KrMtCrz8BKp+Ln4Ia9A48efTHne0ze8NjA/5s5UOESBlqF8kTDkt12V/SPwjiN3eP1
Q1wu3ZVLqXbbyfTvS4mo6CWn5BTXyTFLDG/sMEvb1jZuiqKf4NPFo3ZJSKPkgdeESsqUF+lYTbZm
hy1t2SnJptqbkzkKqD28uGPGNlSUKDr6P3l4zwJjgDQQWoUujV0sSWd3duGE1J2TjxZamz9w0hlP
dmEav9LZbQO4LutzK00jmCtCak+vovQeoy0KwEMaoz6JLnXundQcgiy145NM9M4HteLgiRrE8LHU
R6+tc9tPmnq4S6zZeBxpHXtob298G4H0qyzxSCt0g+Ollm71USsW7vf6sJfIqf4e7qIGDK45xwVr
cwdIScAMJH79Lrc37Pa6DAzyATLI0N+2FAK9EUmndEKns/3YHfeF/GA1zoZmKIr4/1aCIShglEbq
XkW11Dq8j5SZE5pz7Q0JPUYxfQA0cZ/kqYYs1lZgol7q/wlEAzpQDajvviFIn52Uoreuc9ApqX3t
U/OZpeJ2zIvHaSaNx4vkXnQRYIDaLs3oE3fLDRCdErS8ka84p7yMcj21Bgd0yt1Nn8e3rbWVNVi7
bWB7RPspkEILdcil9g9xi4gfWh5GTUluNBcZ17HqnINkuXMyk3GL5HR1SQhcTTyEkXlV47CU9HjH
oyM4BHWABaxVBhzldXO1JUHZNC56qgFU4YbmuMeYaX0DNrT6eYTemGiB9kU8TC83LBnH0S2TCpa9
6JFd6bxf13++mij/36GDYAH81gi5AdO8FDBpWl0NzuiGQ3lg8U33yy5vDbpLHa+edsN3wClF5XM7
0L5cF7wEIGdm/rdcQh0kwcAeAZVX5BJnJm0lHSfkIHWIXoj1kfaVh1Zcb6peh/l7t6V6a4Z3iWDB
8gI4I6pNlwtNNBdjmYvMDcus2MdZdEe04qYqnNEz66n32hwYcpRn/OvLXDu/c6nK+bnIJRSNFrvh
WBgfkbl47US99Wxa3cqF0nshsYHjV8KeMqJZWiCBGtK589FG6KVgKdfmL0X72NEnNAUE0/jj+rLW
LDBYEh2GiRQrE9YHO+1tmViwwOUtzQ+sPvF3hhr/U5B/Rai1R9k2QyGI7oRxln13O+O51t3ZSyJ7
o0a8ZubJwmC49Aej305xyFaRUpGbtgPWMfHDtASwFXnio6Hxp5G5yDgJqh+ub96qJqIZFB3/a29q
gccQ1L93wsiORvS2tlPgRk66M5Os8PW21XfxKEUw0WiL5HRtrQCAAkbpOBCuZpwiLqOJYE7CYzSf
auKPSdBahxocwvwPzBZ6oZeGVzQxvsGVz32rRz1Inx+J4w/mLbU2cDNr1wrTM9GbtcwVeEOZUDqY
wMGnNHmk1a3GA3eLKH/FT9kLURjIUzGlBsjTS2OR6YMZ9zK2w74fD3GveyNaMcvxEXMJr+vCqiAY
dowRMW3kxxQz2Ldabch+YBiJBi4OIzvp43zq6B3nwXVBKztmE1B9owoLBMabtEdqYbREpbdW2GXM
E63nTu8Epi0XFk1NSDkDS42QSR3xUcegHZwzYoXUGkLMM/84aPXHllfvj1KWYfAYg0cAC38zjX6k
OdKJKP2iR+a2Nk9gynj/RiEwAaseeOJARKy+6qRRlM2YWmGPKsZ0qNrn699fuf1L4PPP901FteJc
EGvG9/VhV30tUANu6gw8WrVXALu/2Xm+du4oaC9j5BYvq+YoW8LyGc31NKSHKD6W+YYtU3Fjv08d
vYsLSz3i8TexuDZjLqGIBxoac6E/jNHsfnHKZXQrlf1NXMHEYHZofeeUeBKYRan7KZJzh6qa0wPH
DFbPjC1tJ1023rlDqW8o/YqbAqeEhVk9oNEAidSyOWeZJfTiSX22WwraaucZYdrRiqsqsLXI2lCa
FcMKdpMlhw+ThN5U5RoXXM9ExEoamnnvQYhncenXeAIZ6cEm2cay1owGIKu4ykvD5Rss+czdSWDE
O8Uwy5DUZWCCWcWhn2byB6oKsk8djb2A9b/JojtOid6dBFgRzIZLMGKD6Pez/imnd5V2220FhGtn
BQIA6KoDhlr0EV+elUjyikkX5GtWPPS+pgNObmECSsCkrW+c1tqdOBelXHEnArlGVeQwIeMzFU+g
99l4FKyqA+YnMphD7JwaUzDb7p2hxqUbuCOBC5vSgAtgOjPbyHZ9b9l3CTpqNq7iqlB3eakC8w+n
peggK3iHfhwX9lcnQcTjXY4wnjp3bfmUZD/eb8SQEAbvKFoUwN6/aOjZxbKIaMq8caywJOUvmgi/
RKm0r40X6rTfpgEj6SSJN05tTUHwLnZgZEAogV6NS5kaaafBLaCNVTL4sgAP7dG034lZ/23OGF34
ikCNhAKSsollVJTxIC0aNuWDADCRiQ2Hv7oKdK6is+l3E4N5uYoOZWdzjG0aguBZr/aSeKm7v344
K+8BkEf8K0KxepmR1vYMrhqg/MVC2OJpqR30za/efuiBIZ7jgzu+XhdJFniw8pxDvgehGHilEASo
XEsi7RrM9IMbANqu/TCPfXKTJjk7UEPSwBJgLmIMo2vnbNb9uWfNbe10zUNdTcTH/LyfKAGOYR4H
DUv2VV0JPNQj+yCGBh2lBXG41ztOW//BLcVVBHGmC9/whnmbWr1Z28Pym8edhhegeXSRNUMP81bT
15q9Ab0owFiYtwJqD0WpaJ+VQ57AXscy87KCFh7GpOR/shpEq0BML50rKuca0Sui2bKj4ax/RkFh
h9DZ6+V3UgsPcIANW7O+oiVgBZ/uwp5zqcWEI4epDzPF1LgPjn0Cn9Z1fVr7/sJtDPY45G7eDIMA
I2sRaygMhZpIP9X58MD1rdmqa070XMQSp52ZsCQZ9VZrIhrmNZk9t9f2CYOxRAi7i/siuL4eFf38
265A1cCThMFrGP6gbJhpajyKkQ0O4yZmfjXxAPN7b5Os3A2d+VXj5n1ayB0p05duLt9Xpv6fbJhN
PCsRnuC8Llcq5kIzQN4E2VVbB3U9NjutRQBdUWPYW3ySG85hzcQhXQrM1sJKDfClIs8C7QQXsx1q
uuF1sXkYJuJl7hbtxJqOLJ3gvzP3KBsv/z87wLQqTaNhjR0yGUbaPX+8fmSrnwdQf0nUg2SAKC5u
lKadcGBEgFk8yKCMT9c/TxZDr1pMcCj8831ll4y5sXOa4fsc1K2WR+tsaUKd2AcnM2jmCdRyD1LT
Qc1n6fS1ifQMz9wi8gY70XwA4fiBkyLZ27k9+LmBRlyqD/0rq+vs0a2mzG9QrT9VU+UeY4ncoekK
50vFk2hjHcvPVJcBEkmQTuDRZ4Na6vIUYruoYgh1ws4t/Hw2vZo/ioR7oxPfUMytvL5ra5cWzFXL
YwZ8YQgGLqWZJNPrJp6cUFRH6r5Mtyl/JObxupAV/UVBCM9xJLfgz9TozRW1YQiC8kLBn3kJksIe
x5NtXMotIcpK9Djvep7hUUSS4kDnA0ZN7Ist3OaKDjuguodHXujb37QLFKx0SCNcG2xH/afJbQKL
J1sl7Q0Zap4uitE9U8+OHY5l9By3052Tz5+uH8jKqWMZaOACAAZ1S7V7iwEg0NEae8WTT6R8ae3n
tnxJn68LWV0H+hAAGULs/IbWRGN1lwGSgnX0HjF9sgGkWfs83qHIkSzj70Ajeqm5Mepys9PXLJxG
oHWDamt2zUrQ55x/n1x+X2LonUDmgoW9qPbgJrjtm+FpLIugBx2I5szfHJKDFtraCGcXNVWvP1QL
b188ptGfrVx/gsZvN02kEzbDrigD/VS8atIbGj/amrO8ogQL+8rfklQ9y7TMSQA9dsDmqT0mEXsG
UfMxns0PGZn+uq4KW6KUs7LNCJMVCuGEMG4e51YwO8JLZyTWp+/XJa1oxcWilFMzSjKiQwLWc7KC
VHjaVnVqdSV4TSMexLsaALxLrZjKXpoYTgLrnFk30q483d51rXU/xtqfKMKZpOWXnHnjkaWmPi5G
s2m/laXh9e4Ph46BxDQgs/kr26oOrG7cmTjFezpRUqUl5TAJjHjcXh4M7/cCNqop/2ydYqAtPSom
d4LRqfLjxPZk+My3YoCtRSiXJ86mrMYTB45meLLb7/SdrKS/A7+zJajc0vAIvY2mQ3hL99NofdVT
6tl8qydB5YN6I0W5LYWsnbqZKqT3mhGPN/GJ0vk1c+q7vjKedad9po78KSLtYFopumptkHf1u+vX
aMWZ4qyWmsZCmPMmCcmHuGwdMtqhAPInkyA5cOMvYtiaFrElZjnPMx2P88SkjTYBK+J2d2C3+4Fp
Dyj6ko2rtCoG1Fq/gQcLefGlGMMdBXG0zkaXx+cq/SriX3yLjWLVLgBHskANlkm9yvXBCNaSJX3s
hIl2b1XSY1bmOeiJ5h+vH8wapgFZ538FKbcoF107UAF4TTTVgWzGhaLbb/oPUks9Mn2Oi8cWnC5N
VZ6m4vW67NVtRLM3slOoeb1B8bPEyDuRpk5YRvdzcUqpn9E/eKYiJPlHhKIQBBwa4I2GiKZe2hcT
+f6gYcnZUwuJNoQ/b16NfM7KOEZMkkb2F5H1n4kZ7a7v0voJISZZpKArReWotJpEGCYnLIz1L3Gc
jODoli2aoFOO9qxm11qYhLCg7ivt1M/tfpzzl+u/YFUXEXBjfYtzVzmoOUmX7uzMBiWtJ62AvXIA
Dir/upCV8AiPk3+FKEYqEnppaxRCBqIvNIW9+N5iSuvnqrWHJ83Vu2/lHA+7bGpaL82ieSPaXy2T
wD5ZGDABfPMbIApa/FAGKIQdGiO7Sar8YPdG0GIymUHqj+h8OkzJ9EPE2V/m2JyYnT6CvOXGAcSu
J/1N0Tm/rm/H2qsNwydB6AZczEIJdGlihiGeu76KGKYOdOBbSNr+Lq7SItSzZnpqEpeCvVpsJXVW
hQKLYwO5BcuoYlm0Kc31Uc/t0OE3qXnryACFdkqPM99w3WuHDZsGEDkwLRivsTy9z+x0lpclx49g
aKwYNS9lYs8t2oG4rX+a+1nfTaTax0Z3BAXI0/v3FVgdWFQcMXnT0hG7TqrXcwwPUX5t6Q/R3LNO
7pl7nLYC77XY4VySEjlmaD1gctIwDhVT7iJ/toPrK1ERxL/dOrgkoa4L084bzig94vPMO4OFNhcF
xhBo6Fg1plru6rQR3+ZEvsDn5x6RerMbEp3fiCLhd4PVCAx87/tTmyXTUaYmiG+1ie0k3yKiXLPv
Zz9QfRCwJNMY6XDKk5ndtODwt8oGk9L/wASfS1EMR5Ibubawh4VRgVpwACz/9X1eXQWcPCw8GlXQ
RXKpq7yhepSYcPZZ5HxtaHQTseo1arcSkGt3DxYerZ+YsQtQg7IMDqQk0xgiJNeqgqLBFAYxPdQs
+mGUw6tZb06gXVXPM3mKetqta7XaaCDnOOtBVFQPkfwDGA0m56BXBKRdaKtWa654Zbcgj3MYMEh+
BmIQuR/YLq88Ut+aW++o1VM6k7X4sDOL0k9mOlkl7KXIHY9V35ghfbIVrq85QhdJLSQ4lhKKShFG
c3D7xykSmpo4VaADGUsw6WaaZ/b89AdKB1Qh9g7ZNNTwLpdTzO0wFdZgh5U5/hATKsiz/QxMx+E/
iVE9O6hdslHWEGMsIyxoekSuf2eyrSBzVddsjCJboIQGps5criYt87FOTeCpjGj8GfPqjnC6ATpZ
vT5nIhR/icmXIEWViwgkhyzfyXeadodJPWKr5L6iAzh8VNwBpoD/Utsl+mQaB5TGWMiy1Jtw9s0e
JWO5RW+6sh6IocC9MbjHNyj01Mgj2YiM4eWpn/AEBgsDUujG1O3NpD2as9gA2a15k0WpQRzLMFge
wKrLM5JJrneaUy1mlDxR8lkkP+I7UN8F0mbJU6THyU3LExPM5J3uZ4WBvpUcdHRZtUso1791uV6c
KAVfzrs1FDVe6AySydhwtZ+B1J0UBMiRkLBb9E2MWuybqABeF7K62eARX+C7eC24ym1LMjMjAKGw
0LDS1ItNfph1/mku0d4QyRsLdcfr8pbvKTk5kAz+Lc9WqZyEdCpwJ8EwxjlCyIWUD9SSfmb7E7pD
0t6v5w1zsnIB8b5ywJyN6pJtqcivAkn0tLVHxCJ2YDZe+XR9PVufV/ZvbHO71HV83upexxvd/pPP
LzMxAMh0AdlQbLtTVn2ta/h8Yd+61QOqs3/w88++v6jHme8YEC5NTYTv8xMx9nKLXXfttEEqBcDH
UvxlKsnKJC0Ng0R1K2x4AU4BhobsufmCSYS7cuh3ZaX9NJzc8rV+KzJaM1XnghWz6w4uEj5kAgZE
ZP6QY8iyJXxKfgxOFLx/BwFcAZIUsDmMgVcUIC8HygBuseDpXzL90T38p8+rbmqQBchJJD6f6TlA
W8zT349WxVtrSfTC8MG0K+8R1hBwz3SDGVK7djBEoJcHa8rbDSlr5wH7ii5hoMLQVq5IaRe2r1ho
ZkiKA5/3gzyS5ohC4PXNWpUC2D7Q30DIvlE3w+kGg/cVCQUSA6Npn5yCxN6oNQGKWVvmeckOqZYM
nLx4oQJmtPj3y6uTARA9alNLQAJnxmgMGG4K0/4su+pLDcy2x5kbezUezteXuHajUJnFTEsTgwAA
DLmUWuQ0Bsp0NIE8F7cSME1HoGPAzL5NvTb4IDx/NUFm5nUcFGbXJa9ZOoDtlmY0GxAQ1Uui8Syf
WBObod51H5PCxQTxYsMTr0SyoOmF7wdYE6LUt3GJwcM8cRIzLJujNk1epAVd8uX6MtaObYGaonS+
cOqqRaE+xfwh062AcYqRVfCMofhRuDLySMnKX6Qd8yP40+Mgqkx9d13y6urgyqEv8HtvSrfgY7NM
oeMOGM3YfxVOPb44gvEAXADzxkVYFfUbZ4V6NMYsK0aJz2witiZpGOXVfepg9oCRYHBo9n4k/YJ2
A5zrtxg1h48C/liLpIYYNPKWfi42VG59GdAD9OKAAlm9YkZmN9XI8P25vpfTTRd9c4xPf3AoC/cV
LhS1ABa+vE+OVqZNhdpq2Ff1i0WHo5tGf8nO+W9ifkNwzvzsjDpXNNTMhB83ZVCRxN1P8PhIWiRs
4zmwumn/ruh3TvVMVML0bk5KxwQ3CeaEos+XgcpsaxrEWtgItNzf2/a77nImpEH6OtWnGMjqlEni
4QWqHQu7orup6XJfLwDjGcxN5NXa0pCjw7MQNAw6SrqXhzU3mEcGeDoN9WKn0WMS32f5RkplVQSg
SJAAhw5M1KUI0U0pHQsd8OWZvw6RfDB5sbOyrWaXLTFKXMeMuEisyqThBGrqj3lK08AqCu3LMBvd
bkPDl/SJ6qjQz4sMDkwq2iCU9Mpo6IVpgkM1BKUM9fqU9vsmSxtf2hYHIVicgT97nqZ9VcoqcJqI
+UJoo99EfY6LPQHvnLf5sbW1YjfGBhiKB13nh6YbK59UenPjTIb0MgaSr9nu0htW/R9p19Ycp650
fxFV3MTlFZiLx/Z4bMe5vVBJdgIIBOIqpF//LZxzzp5hqKGSr8pvrqJHUktqda9eq36mvHKedAr+
uI6ReJ+g22ir5xaavSBQynK0k0jHwPHeOD+czBMJited/oJYpAh8IfpQpGbyU2MmAKiV/pVouvYZ
j0Vzo6WyfWjliDgY9UN7G9voEUbu3AhyoluvJJ6EXbI0i+xy6O4aUmVbfYjX8lULNyFw+5hR1CUA
LJq/6bXcTPLEBQCQGxsZJXxlwRaiGHweXQuQlrdx9M2OpEbwAti7kZzq9kFPQbhz3zb7jK21EC+O
4p2pcyIBuXpm57wuXLScklNhhc4YcH3lpbfg4j4BOE2f2pQAvJ25+FC3NK9FS06MH93uTamgy/48
OJ6SbMCpTaUZ8Apcbta6Q9mpbQHLh9aE+TDQPw9HwIYPPIyP/Od1z7NMODPHmIGOMv1eCxI6DohT
1coYFlZ7IvlEGhuzhFLgbAxVnY2t3fk2YFB+ZFksMLQGzbRakOT+X1yn56ZmK5ImqV37IiWgoAgL
57FB/mKNNmrpXkC2E8BBC8O5AnUV1Fe0cHFjV0P3MGWmeRUnm6EiT+Xg2duSeCvFqwUv9nAfoD6o
Q7T8irSut7uk7TXbOgEy98115RYgsueVA3Tp/DwzMZs2P0viYSgsRKWGEUmDvPijsZ8AjLfNLAWm
IDNCKDUxEKNH7dKZISY/amXvWqdRsI+dwQ+qUTuQxAPnn/KoSyD/W+RriP/F6Zu4+PCS8SHBMTtr
lJaY+ZDhOeGwF5kFpF+Zu4Xvg6cMp8BEkYiYe+bdBQil897h1kk6aLb0sqABserteVvYQHiUTOVh
cAH76Ca7nDdwzvdaNSLecTz/R2J2+mtvMb5hXLM3tjCclZfs4ohQKAUGAm8/EEFdmhNdO4z9gLYt
16Kb2CRRPawcO4sDOrMw/YKz2EpohfJBaYkWiTR+KYm/77X0vulV6PblWoS9OBrIfkD/Gk9mdJ9f
2vK1qldT5H1yh6B2tU1MjO3t5Vm6BvCa+6+F+RshdyRSMCZePZLG3xIHaOJR8E/eiFPuLwyh6xu4
bgTzV2236HEQTRHH1kl0/KcWG2ngKSsNmAnBo9uWpkmZBVRAj/9rabZAHK2sypTwOO1zRzf2x5Zi
7sKeRrzcKPnngBtfh+vibMMRhxTm5Qp5LsjNXIVI2267j6Tkm0IrAFr3Vm7rd5ma+aBAwecCzGFO
cLzZNrJN1XSZI8xTN+pFIHUG/LLNyEZ3hfUq+9YCkVevBxA7tF6srO0/EH2UgYV4vwucho5B7Lg1
cuSd5j1oNM/2NCug3p7Fw9Yk3fi58KCUNNLWe7B40945nlZ90C2IhhlJzF+xePk9Uzhg7awlobTq
dN8NMWhgYsnYFt2YYl+LLj41lNNHl5du6Ka2s2dN1zwRrSnufSjFgvIfkhP9XYMeTy+JvGISLt4l
YxGNRphp4ZjEUel49zSp7UcEhkh0M95EOuh1XlLLR++Dpjf3hjeQZ1C2JL8QC3sb4tN221ChtrQW
MtJJTz5ygeC3d+osRLeR+0tWbhb4FTUDk/daZNvtuLFir9gCOJ29jJllHfwYDEzdoKuVdVs6LCAr
hpIM0o/g05xulbPDwq4VrdG8hIYJwNpf6iQq6Sa67e6LJtDJ4BlI5EIDffr/mYk2BkuWlcXk5MQb
l9WI1bOA0R+gxb9tZ2lbgUzkf3Zmnu7yJknRmUFOKX1L+SZtN4pvcirCbIT8KO9QLFjL4S0dTucm
Z7MHCIZVVSAWPPliCwCio7bJsHL+Lc+eBx5N9LZP3aqXs1cTZLVGf0AQqePZk9VIfafWXgn6RbP/
XMQTgfa/ZHX+bKWUP1qx7YF5azB+jaIN5PD5j5YIvWiXBmZL5KUaoX4Dxj3NcoIU9CxB5xnRkHUn
QPbuW807IiA7iX4NTjHHcf7HMNLUE+kGXuWzW3dsKqqxAmyWlpfukMwKlMF27TCEoqxCxbe5eSiS
LOrYlgK8I1bu/FlU+9u6jdIgUmmIzeYhBo6llowMhHX+1EUeOXGOLqlXR/sg8d68PcPLppB9wNsJ
vbDzx1+JtO4wgEXrJJx7boZdFVXJLnUisoYamFz77Lz/z5j+Z2hezLXdTB/ppCQVW/eu8ZFXQzAJ
VrLkwbR/udXL7WHNe8yuzM2ul5owmpMSniN99K1ABxHodRvalPygW/8Ad8voXtQrV+ds613ZNC+3
XlI5pocEBZbNdHe192DWJGi7R+Kv5IxmQdSVnZlzSivVU6uEngF4OIT3sR7/uT15a0s1izemRiyv
NjGOZmw2PUe6DaeIO/iR9DVQpVRR2kAD6bbN2cl4NaZZ4J5I3ytLF1pmxNmnYgvNNWat3CurPjE7
rsra7nV0FsKGUk+ll0VJSZ5bKzu4vI0YuIe5ru/w/t8bo1yxPbtrfg8Pb0akDyahtjnTHTJdlZ4j
h3nSShDPlQ8JdOTKU56+xnTYevH3Sq4cIYvzCWQhCrmAGoB15tIXoZdrplC7y05eYmwr5n8TjEbg
df95e9kmV7ja1Shzg4Bk6rGei5aMtLMHUFxAVofyUPjfuPtnKf/fE3dmYDYOblSDchKQLHYa+zQK
J2BO8v32GBbd/czEzN09jYqWlTBBCALM7MVTHmhu6qDqng360R7X+EgXj4kzezNXpznC67bCnNUm
2Mg/pEILhL/t2zVW3MW1QSUf7dzoRrxqs03jocv4OIDRtQ+1KojXOBYWXezs+7PjTtM7KtFLBwE9
L0zEy4kg3ri9MksjAEv3RBELJBMCtUsnblMGt5MuRpA5mwqCHHob3bawNIZzC7Mx9FLr01x6uJXq
PvQxENviO0Bjb1tZumTRR6dPARnU4eeoCtVzl3alhktWLwHJ6zdSfNGSNlC2Febt3W1jy5P2r7FZ
zFSBmYCaLYw5zNs22ZPmrWX4Fy2AmcYG6wp0l+bL0tXcbwrPQdhH/YD1UIVce/GuWZgtC8+KjtUj
yU4ffPVG3Y+3Z2hpA0IzCtBPdIKBJGQWIsfuwFOQL2anNqi0vRQhBHjGNc3qpVMFHZLIQ09tU1cI
BGUPTjPKMj1l7Ccww6HIspCDmybHji+TwFpLHi/6GF5kKJSD0uqqPcKvE5G5AvYkHCuuv3IDPR7e
58qwd9L5cnsCF5cHaHlg4RAgo0J/uS8rwDfIWII2vDY+d9CH++f25xfXB2VxPC/1qf4/O/PrGAQB
RY7POwI0hN0YKRvpjjgLa7FiaWmR8MJEjA/IFlD4c0vSbMxeR0SAtuawFTSk2mNZ3fNGTKI1xzRd
QzgvzRyghuilRvod+eiZ6/XSG2rUZsGFXkZDUKyR+cwZdd+vS6TDQbKO7CpaYPXLlfErZKRYRfMT
lb0OOeoCKkdoSg5wxEILZxQq4ijAoaJGPxkQQf46lDoLUgJyvUIJEH0ngwoF6YydaKnYaJXnB6XR
ohmTS/GE5gHU3JICfM6+8Y+NcnyUJ5xHWg5C8lYD9+zUThwVWu99GXisVvKUs7Ma6SgDZZGpRwP4
UtQvJrc5ywvUwupijfXi2CMPUurHxv5qqzq87XvTApwFNO9GUJZE/hC5L1CUTAt4ZsSDKFZf0Eoe
aaNx3Gz6GMpGbwqoc5nikHaV9im37eTFclh9b2t8NRBe9BCgkQEXwRGLPPPlD+C064mTZPlJS9O9
qZdVgF2wlsOeTeV/3ORfI7OprMZCqxU67k84/+oc7W4QGBDW3e2pXBvJ7CKSbpPlMZ5hJy0ove34
h5QXv8cwFeaR5fevUfxW6fcjwCD5qWdOe9BrwoNRaWuQk6WzaGJmBZgTMMFrHLpsAIAqk/xU6/Sg
F1rAhnJjxjJQfK2BbnFRPADJgOA3r4HortcmgqSEnnSby/3oFNUuq2MXbco8299eGn+6QM/c/H3y
wAOHvYReaAfJ3ksvswrXyQskhE5pB7YMorDP2ehaT8Qux3BIPeEFnlWOUKWM+02rYggOjK33GVP9
RZddGeqDXUUtq4c7Vxts+M6gAp1wC6oBfnPEndtElg4cnN814nORVfl91jTyYFtGEySARv+IJfKh
gS0a+6kuui/6INN7fwTXDBI79sYrwLmr2z24vSFcEqrUc08MUU3ogBAXdKTjS6OXakes/jMSUN+k
LvMXAy2pGwpMwr30nHzTQa6eERePO5l/12Wd7DpFh71hQ/ewBIl04Jjj65A2dD9YvfkwuoDwdaB8
DlRhH0WdOHtRuSToBBKdaBTOgm4ovui+/IrkZBpCc0yB+/ojGz946rmCpmbQubthyOQ2b/oQ2u8T
PSsVkUCWTw/ydgjSQYZVQsK4AijCNbwd9xlDG2hb7ywgM6LCBkl+ZaHbDxBJ7+BBHDEEIFtsAW6o
/+YAQF8WKB5QMkctfrY3+6pQfT7gyYumSkSkLFT2p2pYObCXQpJzI9Pte3aWVn1htkWSUggN6yhm
Gx/Nwt8oJqNSJMBJyOC2U8/7Ct+dGlVrsG4BzQdO7Zm9osNYu6KjJwqMaVBmsTj5qVbdVY4f31dw
6tBASwHwG6Z/b/R6+trWaDsIuT6Kx7jInK1V0+IwIkWw65LCWskOLW1vSBs5eIkhs3cF3HUsaLVL
v6an0VdhoVdRpqM3O3+7PQmz++v3HCBviD5ftLOgYfZyzosy5tRu8KDJABMuodwhPiA0/FF4qgoa
4O6fEtYPOwM3zIPjlGvUj7MxTrenMYE1bdQGUNKZgx2x+VovBrH5sXfKfe/K1wYsYsBA/yGM/Pfx
hZML45yAdHM7vPByu+uc4mTITxponlcmcSksBEHZfz8/76YrwJJOVIrPy+xQjwfIyrpkO/CNlf0o
s79wC9DEAtGN3BBogmcRYTtWel8MrAB5Q3xK3OTRkemmR9nytl8s3WNQTAINFcpt2PXzDU8rNHn6
XXGy0DfilN/Lzo7Simy1fuVqeacenF8t55Zmu9DRKYNOTg9LTvJEexAP9Jp5BzRiSGQGTDyN8haw
q1bsLVdthN8dU9P65KRjaEm+7woWacKMhFi7yWe++e4zHppOcN0hgrwid09NvY1FLIpT4/6w7a9+
/5Pwn7cneenAOzcxC6vAwSVrTmVxYvJb174m/pPJt3H+khT+ynKuDWY2yUViZ6lZYzDEloHP7rrx
rfX7lVh42WcwYVPk41+1Drcqq1RRtsVJR9o8HofQnSpK7h10bFYsLZ1a0EH4n6VZ1K05epPFFSyJ
3tZD1HybkGbKOpgxzbaxhfspA4Y1SDhuR11CneeP183AKxCwK3S3grhxFg2xOObEsVl+agm038zB
eVAxvYtLgpZD51Npa5vb9ozr8U7kkOjTnIAq13IaseVD92FIRigSmgFa9u6d9JPmGlvaHiGepsVs
06afa78J3PqXsFGR1A+8+eFZr3gxBJhG9DBlTwbo+m//rutzD5EgMLZ4Ck+v4XndCT0HWpoksTyW
xqch5xun/iwzC0KDP1VrH7j/ctvc9XaZmomnGBQ3ImD4s6NvhNCFptm6PPLsRbDvNfsCHY+AGXmk
G39W68XmvzBFZu9iNBk2lSOVPOZgjfOzrU83ORRpPfetT061jMZ6e3ts148f3PUgE0CGyTbQ4zc7
b41CM1NKUnVk1pYOUbpyayx+HoEuOCFRt7vKLvFCWlKSQh2bpIgq45cVv97+/XMqjPcZA4YFDdIo
QSJdMVucoiI1crKaPPbjk93lgWveafJT4x3zbtvaQED+LMSzJN2KCy4O7F+zc+A6V1CR4jlVR+gi
Ov5L+hf6i+A3BYUzIGjoZrkSlhky0L5xCrXnvGtCu77PshhJ353WfFyZwPeb+/IivLQ0O6MdR/Zp
llMIqpcNCgvQi9oSoX+3ksZ7Y0BOB7mqnM+N59I7VnD7LrcdHvWWln4tY9V8d926DhqCn6ePbrvt
HEqhU27JLdPbj3gpkiMagFWoshyd3lA/ekvi5J+8d0kfZorEP5SvSwDyx3brFXX/2crcD7SvzJC3
TrlLiD18YMZIx01C/eypgbrSr0wkQ7t38By4NwfF3jwgK0PeO/7WE7H3kDEOxAdjgItyrXtOPe1j
6ub+8wjxkI1fVPqukCOSQ0mZp0cBIsQdKr4kD5rWtgDk4NwLh8wb7oYWgkzodNXwxOyhdlmYCRSZ
wGS0s4YcWtiAV97RxLa2vI37e5aO/I4aBO/GelAH2xHJnV3hHqCqS3caHCYAoYWzaSFcsB2K2oyS
zoxPBqJ6lFWgW2/a4JFMurYNTStL/KAnuvdZlEx7Smkj64AIMnwXnigOutp6Tf8r9ptvdpoFItP2
ilqRm1UMrNFOc9/qw3OqdfauHOv+jjrVuEkrSOVBzFzHS66W4cDtLnSbmDxNkg/HHsXAL8TMtH8q
V4zbbKTDq+1r2r3yawXUUed+rZ2pPJN17Ik0stkBv0axwoaSoSFJ+rXpDe+5wv14zEn2jyIk3rYK
eUPgR7Mt43W7Mf3U3YJDvwp9NxYHVH0Eqvcs3ovU53jEZu7GNAV0KitzDA0jp3cQeHfwFTCLN6P5
va+gW2LFUkWKeGmEwKwLtTKCmtQbFLHCXBvzF71z2ZuqGu8lNyv6mEpksCtUnO5LNzGeAGzydlnc
MOBAeogHGgn/VLO+30l4EJC/qtq5RUweDSuB2jlkswNDR25Bgo4x7HWVhwUqv4FBCvdQkNL6pktL
+2V0iKN8ylQEPLZ917C8B65XL3dZr2OyBaicqSfoBik6bePJqtu6mjFEJmn7OyeujINm9c3ORQs8
NMjxGtfQNRDWaDIITUrNnWPXCCqYR1bO/euY6XLTz45NO9a42zQ5fQJH69aEvli285Mxiv0ft48X
dyGEQJIfXWUGgKG4QacI8exxjeRaMublmD2NVup8q4lLWZCNpD3EltNjDyBN1duxt3H1Tu1xkTiB
EqYfcaduDq4BrPfIci1qh6/IMYak87XHsYHkitl/4bYelLXbbfosU4FQnTqlTBffvRYeYzrZtu2E
Gba2aYJ6VdhPJV5KO6/Dy5oKR4S0Z21UN9C66OLOekGdqN5ppoq3Q2zX0Wgqccp6TYt4W3wCDSda
DQgyIxMfUTT0g4gcv3d2oAfqv/ddUW6Z4/8ApLPF9keu1VWZH1Z+bD3KGkmpxveA9uvbF10qtCb6
Xg3tz9wZXiG5UewtvFQ3Td79Yq3l39sNsfDE0Pvd4LAGUYDWpCEr4BAjOIGAc9DxEomtIXDbrPvV
ZYYd6HQQu7jV+T7NCzAPFG32xIweDO9tWj+LUq7l72fe8/v9jAY6RKG4d4ETuFxUDeN3fdl3x9pP
edCjFQOx4LY0awmpM3elcWvmQe/GgP93kG0ES/6VGoZPc58pVPCPLiPRSLTHRpSnZDRYGHsgs0FC
dKuX3j9mpa2E2wt3PPYsyD+nJiEUXeaxUVYVGhmM9AmnHFgYU7nVSrlWO14ILkHDieceoiPUduYZ
TjNOoK0sVfpkisgaTjnZKBqhwE/76PZOXBzNmaHp/2cbMc6opnB6wtDwhP6goGQrsetSKIYcHeAV
KOuA/Wue0ylTQ1Zpq6VPtaWOqUzfCpAK7VMqfqlMPMcpQcbWfIQE+EObip+8Ht9WRjhFx7NIBkmW
CSI+HTmoaF4O0R0Havc0i4+uqgDGTB3m71owmrwRk1nQKUP/qtO1xX6gREZt79YPDSvQkQfO+tMw
1vRLnKbGo2uReFOY6MJWDk/eKsNlkT/AAxojGbdxrPv7JvbUFhfEL6BC60coYLR3SZcAMpuURrHN
ST28lGg2fU6hgx4abSEf0LnVvEKDR4+czB0jpLSRqlV+Pn6RWJXnWA7uM/dY8ituvOpDoiOSuj05
c1TR722E98vENo+n4zwXlRsx6aTpt0fbf9W1PSK2IIMOSazlEchkUu1TIxIcOSu51dlT7bdVNPYi
kwhxhitexD5HN1Xi6e2RGTxC0DHgcdwUYakhvVMQiMq4LN2N8ZqC7dKumlKroE9HheKK06tlXjsA
QZU9FRa4K+O0hMKq+VG69cEvi12Sxs8rszuVkmeuB+EQyJLCJt7nc5h4PoKQoNRdnBXcrR6crBsf
amS4NoL05kaVhB4wC/qAs9L0n6zO8e/RjaodUFaO1xrSJy+/9VPMy12Q90R1xuCkTyNEdCvWHnyL
vyhrXEE8ze6A6eGFEaMMBAgHmAWuTsce9H9DTtIn1zBC3FSgsXirJQqvYuX5vXRwnRuavU/qvNYk
M+z0qfc/UVUHBaCmt1dvyQL65IBJ8ECtc1U8k7XPncrrkaowQKVI9CBdq5nNtsH7ZE3gILQtgk0H
RbrLNfGVX7VUhz8qDRGkpwJml0GjgSvIw4ngFKE5rgDrliyCaR9QWbD3TH16lxbBg4tnRMuxPIXn
3uPh7z4ooquNUdb+MeUObk69aNNX1aFX5/Z0Ll0EaJsC/5wNdukpU3Vpu5BDrnuxso6mUcsdFZb5
xiyiv7gmOD1BKuDtHNRb7lOcr1B1xJWa1hBUMZWR/Lr9SxYWFiVXIImQUPZRPZpNu+FJSyS9tI68
AH0hqw5rWeQlA+i/N3X01UBQy5j+f3apmnWZ54lM3GP5YKCXr/hjBC122dnn54sotDFrLc05dsOh
KPaoed6en4Wj4uL70x4/+/nVYBcGUH7uEfnfcvhH83+1ax3dc5WZyfWBT4DXY4PhxPNnYwD0zjYk
y5wjd4s8RueL5rZBnfVlHaKvxq03bmJVz1P+EZoNGYDdqMfygxYD2dg2yYtnJMHE97HNB7d6ppqh
bwYUwr7ldSm/1NBKMkFnOCXsDbIGgJwt7u+7C7sHaoXom4I/X85O7lMlIEDWHgcITEMY5xVQjO+3
F+DKBJBDqHJMBH/YMaAPvjSh8UoOQ0vRBWYezOZnUvKVFV4zMN1bZytcCGZ1OYcBXUTxwZErUcXi
55FABNsL1B2w0S4/j2wIZ4lZWWAQr3/11vCEim10e4pmV/nEaYmeb+CQgG2YemBmq6BqpH98bpho
04/30gO40t1X5ZtsnjV9jSz6Okh6NwaggW9hQZBgvhxPNUgq9IJZJ252G/TsfoC+8dah/g5p273R
D0/UTja2w5IQnLAfbg/0PdQ/u7h/jxS0wc4UpU0c4JfGx67NQU2Mhlqrzhtogdj3XertTHR1UME3
qs1JYOR4XEpP+2KOBJ0mfrIDTArwhwRylyu/ZhZM//41eJEAA2ZDqHauqGGmfZ8qtK6dnPzQgFc2
xv7iyXff6qI4VpGJ9HfKHzN9ZUfMjqR3s9irKDkg8zlxj1xOglYxYtSGNE/MuzcVwupDO/xZUvrK
xOzU44PBFRGjCc3ut+4RAOfbM7e0J85HMLt0FLpRa8tHx2CKbKb7eSXsWvv6LBoiNTcGqJGZJ/Mj
GbvISdbaD9YMzDJDlt0XUnYwwMa9o9cBWqFXzqRpfud+biNKRv8mAQPaPBgyqty3NWgAgC+xd5C+
ZPauk8YQEh0BUe11xYorL7oUeC6A0wS1ETQRL12qZq5qSmWaoE8iUaoktoseDvnm9rIvjQqVBmgH
AlkAYbLZwjBkgjMOPrFTZiC0M14875GVX/N85ZRYMzNbnljWarQkzAyAKBHzxXKPI1rgjSRdmbWl
c3fijyCASRgT7dTlrFWdWbppxs0T5RoQmmDS7Y099/owqRCE85jsbs/fkt9BZAWtdA7iZPO9Fnl2
U+VJxQyfw+9GEyBkGtg47v5fFt4jlTMLrNHcXkrdPJHhdezeQJ//N9/HAxtJEKQ75/kPVNwztDVa
2Dllh0RVdmwpXcmFzbFD72cXOu2gqmOjmeUKHRB3Y9v1dWsA8uGQD/HoJxsXPTtvxdiIqOJO/hF5
WCfSuc0/DJpM7kpuypCafYzOIZDCNGnWvJW17j8mtZm93Z6AJZcBkHx6QYE74QoT2qjBSgRVxim1
8l3mMy/Szf7RjJsxoJzdd80q2dyS0+CyxAUFEBEmZ+akoMLJJTi14TSQStl2fxjev8+2Ca4T4Apw
FaHh9XIPeAyKkEi/4g4sIXjgfk/ztbNwacosHEko6oNdCZWwSwvM9Ts7c2PzpI0nWn01Eg+Frw4d
F4deiJVzd2myzm2Zl7Ykc1vu6AlGk4YxqOQKlu9vO8By/HQ2nFkIg8wsegkAXDs1nmKoZVTVo1ab
MeaOmFBNl/qWdGW5r6jkyBdAPc+wqvIvtiHc4b+dxfMaOsjbqQQhEjnlurFPVbYR5coZPC37/ALD
DoTeLeDXAPVOi3p2kJgG9nllKbRHqySwqxcNLKrGKvRxmqsrKyjN4yWNtjUUBS6ttKNbF8yDXqMh
SuepK10RjBBAJIGpoVMH9cD+RzLwcq9iHfkE6SRhJughJ4/CsmMrEIUdh07NyDHxNbMFXCS2Q3Bo
NHVQSYPiEGTWUwvuvc1Y9eC2ymS7yaGu2QWxkaBwnhnOD4mM1p1KB9yZUubZVo6O85nrBQ0T5ssQ
oJ5qM1i1+cIHisyeyRsRuFV89HF2c9QfkmSndbvC1fufqeT02VTZPyZpko9paZQbMoxlWHGrCrxC
Fvc47nKUcSqxNUc1AP3gxns9psX32z66tAvQRzEp3ONth0D/clqtone7iufOiXYHzz/0a8iAJeeA
aoQ5MfOhaDD/Ph0MMZY2mAdiPFaaVtugC+aOWu1fbOZzM9Mwz3ywMCqrywh8UK/D3o4Gvr09TWvD
mB19ymzypDTxfQIGqeFIzOfeXjktJge+dHDgNXQIWuAagwbQnN/e0MZOFAUkVgsrce/8HvycKdis
pQL2pei88T4bRR81HN01fzo2GEZyCsKakwaaN3OBgoyekbOMQHYVz5p04zp0g0P3tpFrP7s0Mlsg
VTAwpxcwQpsdY2HirSzQ2vdnC+RlnFlAA8MBfg3Na96+3v758yQe7r7p96O+h3YWEK3Mr1biFDUm
kBJQGQ67SrdDUWtB3LgI0dvugQlrZ46owFpc+aExlN81tUaadR3qwjLSamCUQd0YyZVLF4dYqdaj
VGuf9IbfWXgyBDJj26Zkr3HdrbjE9WxCrAdxO1Iw6Kq5yt+b6BYwFXftk2Nvef0ar0n9XY/l8vuz
u9etxJjbbmyfUvmAPy3Zl+bWz6Lbi7Y2ipljpzY6NbtpFMwJy5feXXHpyaUuN+w0CJ8gjTcxh7uz
QYy6PiqdYBCqC5D+6Mq3dC3ntmgCGXKYgejuVQjJaO+LGo51kiohgNyMBaR9wC5jpbvbU7W4IECm
gVR3wjRf5Rk4njEkgSE/5vaLVZBsO4iYflNJknyoG/UXIuWIi8GIbaJkoqPJ9tKZq9YZOyYbnKfx
B/JoiS+3h7O48mefn8WRFun0wRvxecMIjHtzDce7+HnEIaisTmk+bxaL2Er6FQHkDZ3Bd3azp3/Y
b/geaDs+dGt0B8oGeP9dzo7plBwpWFya8lBp4IdOfv7F9Jx9fxrf2W3ZmrLU0aGJ2UeTzKNfrRRb
Fr327PPT/88+3+mdiQ4hfH745MmAAGG21kW2ZMGdsLioakJce47TRHDWxkph63Hvjhs7i+e7nvOV
PbG0yudGZqtMY0kSAqocPHfu6xBw39uLsDgG9JQC7oBjHT0El7MEcqo49RxOQFbzZFYPrRlKe3Pb
xOIIHFA8TFARxOazbaC3vGxH4RG8P+4Q01Z/MwK8BaH2gaMJ3H2XI4ghAA2yb+6c9DKS2VtWHdVa
SWZxBEj+4pQF0PyKldYFyEUaNsJTgw7D1u68ZiNEU+1vz9PS6YfAZ0L9OmiFuUKdOD7DxetDqz1R
wEna6eM4pDs96R/AMx79hS1wBiM5hiIf8n2Xk2aN0qYWWIVP2uA1AP9Z7JAZcbNTBSCAkO1Nrefb
Bq+nEBTwU++Ega8CvD6LG0SWWwVQl9apa+8yb792yV678cQwP/kXhoSjcOYEaLpJbZZW9mm0ROiV
XkRBXeKrtcrN9JnLy/bCzJyIKGN63nro3oTcY4GevZrE7GQJo/w4pqV5SjIzB1tw0WV3quLyl4s2
97e/mEb0LaHZANEfaqiX69YyDV2HDAyFMfI4KD2W7RrbzOJCnVmYxRODNqTIGLnWKf0gs31h3v3/
BjC7VOLuvwOgigYjB3xTrQREkyddrdHZAKYBnp37FQcVu64cCznLNCzqrdHiMb23v7nDWp5ocaoQ
FHkoQ8Kv54VCLqs8LQe8lYj/3btLja+3p2ohrwhvQxIGWXkXGd+rQh4DXR5wTHi1mh/67mON3Ia9
G5DecBIWMimhQ6OA23QDCtK5wdj2Thoc6Z9naPEr3nnt0dU2KZBezieTRNZNClI49aO0EVy+3B7l
0iSCExm8A+jihPzYLAZL/DpjcV+S06ifNDALrJFDLX5/EmoA4y4uufntk4vWpS0ujxOw3yUEUlf8
ebofZ94GsVzwvKNdAzGSN5udqiboh3ZVjJ7JOCys72qvfYWqSFDYKqiHtfz/wjFnAf0IcOc0ZVfi
51pTksLMa/+U1GC0iXelx7ci/kOM5fTKxFShvjDdpwhtZoeMLrkNoXMCIeIAjBMBF3+eDYSWLDiX
cVyjzwUPyUuXqlPD4n2lsWdWf/wh6w+3PWphkiaK6omIdILQzIs+HTiQrbyU5bMFpYwhKq2v/rBi
YsGpLkzMrpsKhF8JETCBJkjcAM0KUfTCEQZ8EJ51U9niupfK68qp46Fnz1423KWxCyDFKSuekd4P
0Wdwe7bWbM3O+2LMYvDWD+xZSzeZieGE2jc3feysv8hdXAxqdvIbQtia0XXsua9+YEsFbZaBHO4x
k8nBgeoHmqbTYJB84l0N2sGvVq6FhSUDdRo2zZRkBGR5tlHZKCFfkLTs2SVPwIL3K0u2lJq5+P4s
kB5tyireNexZR6tO/GZ6D6SGJPSe+QV6PO64vSHZo52sPHIWRwVti/caKqKCmSPicQKqWqgxPKfi
wDcAz/6Fc0z83kBcT4/Maaud3aW+kYHfgJYMGJ/H/yPtSnvjxpXtLxKgffkqqVf3krZjO8kXwUk8
WqiNFEktv/4d5eG9260WWsjcuTPABQyommSRLFadOkfaAyoU6AOC/CCajbr4rxEAaHDHI3xsHEO6
Z8o6xyqN1uCHwaHQBapQfStZ6kmdORhwiyKfhPATzE1TtC1j4OROOxcbCerMGj8ypEwU8/vjKZsz
gmfxWB6AjBt0c2+nLFeZbGVq5JdEBhlaYNJwWLrSlkyMTnG1KnWKbp+ssPKLkHmYta9u88RQgng8
jvvXCJjfrsYxWXpC1bKgBcYR5aHl+mCMtpo1guvHVuZOn2sr46+4Ggp1i45EvZlf2h7MF+R303ko
WfxKs43tLizM7A69tjU5AVQQKNRKClvuQCHzoa4UUDjT2AH1bP2ZiH7NXfGhxzSMvf6Lksfawowu
jXVyQjjQ9fXMzM4vfZMGBOkaxg8128R0a2YLh/rs4qGvwHG98cCbPofyFNpUeovF60ywSxsnBiYF
bW3ZC2bmTh9QUvyfmWnsVqDgoaFCAEdMdN/LqM/1hdr6rKtbI54ZnEZjnfTWP1JdSYqE6piz7geH
ZnDv/tSXVOVmJ+vKxvj3Kx80Co8TDvruS5mEqYPm8TV8UVu6IGZG4oDVwsWzbWTym5agjIZWMaga
8osEntBxsqAcvnrJX+dCEEJfGZmcDIBNqipkwXIIsZxI+rvT94vELDPl5FsbkyUpkdEEkAHhSM03
tnNQPR9xVqOtExCMe0+u873J/sXdimEBgqdi+pAfngSkLDdKRmgNP0MlFOKVVbTn8VOJIqWwf9rO
d65uFTVUk9Xjw2m8PCex/Y3ZSWiU5UrmoBUovzSAP4H1x0MptAv03m/FiusQ9FkK72c8cWxXACYK
L3zcIJO7g1ge0ZBnJxc9D3FGgA8+GwJbWxjWzJPlxsrESbhbp03U2+SC/L3e7xxz17QfzKtDdCP5
zfDz8STO+j3KukBjo/B6B6aQjs0oCLHJpdT/0dRXrTq11ULksGRisk5lW2m5VcFExdYi/ZUVK7X7
9XgUs65wNYrJygCr0xS5g42FJ8dWK3+Y2Zun1H4tf1vle57ty2gh8loa02SROpD9gbspyy9q5azq
+qNpdqXaLtxIs0bA8AsUzVjamSYY0PMq+8jtcLpaT2W0kWPzpvNvBnJlYzIQ9HI1hIsBpys6jGof
WPJyqfNxbhh4quJ1AWokDGRcvKsDvNRI6gKEQS5d8gzeopq8tH/PjI+ELJITI7PfyFc8iR0g861T
rRDk4ikQrtzpdFuhY69bajwcJ2N64gBxhGQI0qSjrtvtSBQSS2BcJLlYMqByW6jPj914dqauvj+5
6ohXjxo34/e7d5l8V6pPly8gbZdMTGYq1YvWarOe4LUaZuJUpKG+pMu8ZGISSNkN53lVtOQyNKsY
pCYG2fF06SyeMTIyryIdj6T7fW3QsHutAJqEXkoX0uG9GtbuE9WXAAlzVlB2QY8pmlVAMTa52Qpb
2HFkNfSi8T3Vtibd9cnCBpy5VBCg/UFWjHRt07KCVKJa0+qGwXVlaJhbwvMVS38n/eaxb83aATv9
CNMfYViThU+UlnZViRYAE9wzvPd8NxVhGfd+o3x7bGlu0lzck6jEjDxl+uS8R121yCKhsgs6fcI6
+0gBu+flEgX2XKADep3/mJmc+bQrdTfhLQaENskky0BDV0GgVwaxsSK92BaJ67fU8Hv6/t+Nb3Jk
9kxph14Z2CUHv0FrnwoTRD9LifjZSQR3jY72n/F1Pzk0HWrFdjVguZjs9jJtN0P3GrG/j0fxzkZt
DjkXMKJOjZic165pc3ap3lQVWZdLBE2Wx5M1c2S6yJShgom0AcKLidsBN2J44Dhhl5b0O8/KQ+jx
LMQXSyYm5w2iJUOkYBu4aIX+C5Sev3Vg7x6PYmY1UPXzUGrHFQbQ6cTXhlQXhVuDGKDP8i1ripPe
07XpLqWL/qSjJxfMjZ2Ja+W5DrQhXlQXkCT3ewDNfzPpQGy+KowDcVJtB7CKHgDF5qx6q43AOO24
R246n4ZUrQvaxK1tnbTydYhJ5WcKqDxcamar1nY+lToTvuH1VsjUWj6ZQ5HvQID6mQkk9QZT+WpT
agaNkZVB07lvqZQ4Ux3zZVAzUOhQx9vWnhJ9HSpVP7pxkr+ZWpkGduPpfmv1aHDp9TQwBLR7HRpF
vsbUFAkW4QWlN1TbxC7ZmiZlC1lw19z2BR3QPWd1AQKDeKvbtRGiyFD50kuTryA5bnZDAWbJpNXM
N8/M+Qraps5X4BAbPGpU8S5pKYLItsUqTpiHv3rqOVFq+uRqdRQ06IB799TYhn5SD+5jE21WAFeP
/zfOzHxVpSB32bsuJ3v001jQ1vYEeHLMck/Ap+MXPAfhrJMhyQUCnI1QrWZlMEUEfamnfpxTiO0K
01099rGZAxo7EOxc425BYnxy12iUd1VNk+riVN8lOTdD51O8mpZC5SUzk9O5q0H1TIq4Gm/nAgTR
BJQvQVatHw/mTx5t6sl4xozcX4AUoLfjNlTqQTamwEuqS2EOzjYySRtQlK2DkpaZbxmdshmsVAnR
DQpwrgQJqqt3hd+ltrbnNuOXjBfp1uAiPRRUHQKRqMNTZ3OyGiQ1nnlhZEFXG2aQgvUjZOCDCfWY
50HlNt1rx9ElX6btgDZHipWk9UfN008pymzTdp5YKapbhDF144B5FoUO16AGdY9qMKpErp8XehmA
X0r1Nb29mBHv/bJkrt8UMll4Oo+zMJ2l63NlPHeuQmM7LrPBK7HfafZZxqC4zX0VXDZ1u0u8pYhp
5l05Kjrg7Yr+tDHPcWsrdhpNpVlUX3SgSOz+QpV3A0VeqFHuMu+gLXEyzpzKKE6h99BwQMh/1+te
e+aQouCH/lOGSFNLTxlf6pOdNwFIxthrihBtMnvFkNt27JD60tJBQnQrU9a8zNxwwZVn1giPl1ER
1MHenN5gGUurFEDw6sJAXXXAVP13n5/cXn2TxHWXKvi89XHwyp+Pvz6321FWQSkSqOrx0XK76Emq
KUIVTX2JG24hfVYVPuUl86tIOSAHuTBVc+5sq8bIteiiRDl9H5m4YlKlTWCtypCR2RIW+1xFVJEF
Cl+qGM0bc4DuGttz7rIxZloaTc7y+lLSXZ6Dr4T7sYcGCgpaBXeJlXYu2sT1/x9roy9e7VTF7WJX
sWGtBXdzEg1+rITc/e7SS2y/gN4wVhtfLtHDzG1ZdN+N749x8aadLlrSQhKx9aqLWX4RmdwxUfiR
qQS826bdprCXuDrnwpyrK2gaD/aR7gxaH5WXZohXSn/oIqA0lpqTF4xMYRk8ZlwoHYwkjfpkxtmu
VbQjjYalZpDJ6XDXRD9ujasVi2yZ5WQg9slxnsmOsb/jGUCn+/jqhEcgp4Hk59TX3RKRZmQK7SRI
F1ZZcwDR2/vjzXs3U6MFcPOgFI9+bpymtyPojUrrPbQgndxEF74HbM6bmkQtiLqkWDA1maxxNLgc
QDiDXkxE6tMAF0G60oJ+R4KKbtxEeWKKn6kCAr6/HhF69lH0gFIims+mVV6pgxgdHGISOg9QpKjS
QMj3RFtKON0dehjMeO2AOwfJAWt6L6QU5HRW2benqDNWufFqimRlqwculo6gWUNopUPnIuDv4By7
XSCN8ahVB96eNE2Uu7rulVXCbLJt3OS7BoqGheN1xh9GIun/NzeeiFceTSuHD7oNc5RmPpjjwg7b
1LR+P16ju1zqOHsg8UK+Ayjvu1ZjXZSOQKa/PcmW+mZqb9z+ZJqtn2UfDRSBPJNBR4WsHxudGxok
xoCm0IDVBWbrdmjIt/ddyToY7ZiPhlZkpf3UWMh9zTk58h9Qm8KegjTUJPTFNuNGA6GTk5k6/vAW
NUs5iblRXBuYbFi7p8KEj7cn9S3p0I67NqE6+3ii7m49rM61iXGMVz4QOWj7ygeYiLdq5hfK72CI
QNj4t2HDaAX9XuBSQhLNsSaxYqlyN6oErKCpTPE2nc/ttf2vZmvkOAQ+AkVKY7LmseOIpk2IPCWN
twbnrd+Dc8q0Px9P2P3NjbHgVAOdIs4E9w7aagMOTIlWyBPaNxt3nRqtL0GgmQDV/kSsTee99fHm
sc05R7s2ORlZqkAVyogreeqPRoVeyu1/9/nJ6rQgbKO6i4lr4gsfzmTppTD384ElRFQFRQOggSf7
pHYrEGiIQpxql/sQjBdGs+DFcxsFfGqoTds6VmZaN2a2C4ZsKxUn6PPqeKbn8keRf/v7WRpznej6
RuR217Q4EKdHDzQRp8YHnVNg1ks4vNlB2MDDIJ0KMuXpNcPbqCl0R5WnQgc16454eH38C0fyrkxM
LhjBgCnLhCZPvNnLfsuDx1N0PwLg8BBZjP/DK31a0KylStyM2eLk8Wpf8+ZoN8/QXnls5N6bACxH
Zz8MQXjh7s7vII6nlbzrTjXfo3gPFsDH378/EfF9G7wzDlKlpmVPDl2t7YkQ0LY5mTIKpf2PAJdu
MuwjU65yM1/INc4aA9oXaVO8Bu8KTW5iKqkaF93J08pd0R89qJn2auqr3PLV5l/MHLCeI5EECJWA
978962uIIAEj3/an+KM2tu5SN+TMyTgiSMFtOFIBoLVh8n19MMqcMKU7gTf5i6GjrbdxAX5w9WcZ
m7GfMe/VJORFkfGeG+3r42Wb8T08ahwgTUGUjKbSySHWSRYjLSfESWj6W16rXyGk+Gk00YJ3zHjf
tZmp3odpswE6kK04tYXzj9qz9wGMgo9HMm7CmySOiueZrqL1BPRtoLoffebqSiYalTyzqDjFA0Aw
7hrceKHsm7BVzPBfWEKeHrE6MHgAFd5aihu3UTS3Fidi9E8OlXEgLRokDKFg3jULiYk/iY3puP4X
kAeGJ9wF4wpejStClx81nK451VVbrWGpDdSCIpOvxc4TyHq6lbDVwCRnaEVlPnPLeJ/ZVg1WbkZe
+oKBQVtPPb+u7WGFdnnTj6Tku8czMrMfR90dgAb/9zdODkhzALagBB3YieXqiiTG4OdtuR/q5AvS
0+99Ua8e25tbayiugggQuGv9riwDmkhXAt7XnGKqV74eK1udyhXEa488txdW+8+ja7oAzti7gJoz
orDpo4wJq1RpVTcnTf8c2s9U+eYYr7L/orEnUW6kvVeJsrMYWFbp785YeN/Ozey18XFjXa0+0xXF
S0CbcmrKBuTKevtBnfa1I6oXDKW9NeSS3vBUmP0PdxyAmYAQ4QGCW3Xi3R0Z3JwZTXPK1bIZaaq1
LTVSKwSvLIOEmcie6tzIzkJHt2PKrDjwGCQ2LKaJAHfPXze8Y1eDgg+xtmqOFJSTXc1BJJHLZOAn
1vaJ39TKmcj8s0uWci5zHnVtZxIrdunYlQVY2KmkRw0wTiVXgixPAnB+LPjTuGJ37oR4fmxPx+P4
jmsnzms3ihgUnBIl/tkjZ+ETkiW/H++QuXMdTwd15LTBU3+acbQlChcozvMT9+iXvuy3Tt2t0mYp
c37ffYP1cQFIHi99aK1MmxQaxo0k1w1w8w5yWHltOawizQITBwcnQomoHzhRJ0IxuM6/yjIvVr3p
DKEimQbNudryKdjY/LpEUFIgQ7oQWM0sKppyQdSPnAASd9MrAf1uHe9T0pxKR0euNfGNeK/oe2m9
P57smSWF4sWIIjUgv4k81O0mbdD7E6USdqT63hWfGltqBZmLEW4sTGIEcPtBLTQvIF7TrWtohDqV
8GVaQOTphWnQE2zf8Hb3bX1YmMGZ4+fG7iSqKwowuRc27Db1GzXjwG1CO9o25DmL3h7P4ZwlE0zL
eIH+YS2aBCJWVJZeMx50Fvmo1DDpTrL8bPCGH54fG5pbrCtD08Sn0CPTyHuBu0o/ROkhXf93n5/4
gqc2SWZGGEcHuQDTkyt3sUlj1huuhzDxBpDjFoWhjJdCfepxt4O4Jmgtsi7426CXALvnAdGyde8s
TN3MoYKGJGwnDyfXPcOhbkWKgIJFczLqol+JyuQrqjfpITaipR7SOVMWePpH6vyxyWcyjZBVz71K
A4Op55GDk5jbJDowa+FyXTIymceyaPUSqs7NKeKoJBTvjfORaktK23OOfT2SyRayncYDwQFio8Td
xT3Y+O2tqb9axlfTCx+73pKl0fOvYgXaW5LXOYYz/IFo46XdWEHcHDO+UC+d20LXQxrn9cqQNAZo
L6kDqNGj/kmNrWeHGD8fj2Xu6L42Mf79ykSXWwVEqjFrNt5CcfkzNbRAh3hLvxBezw7FcZD/QIof
Bsc5vbKjc+okNMdWIllv7WPbUsNOGarV49HMrQzSdxC4RSffSBt8a6UgEGi0wYRwivPCe5YMrL+M
qBVUOww3dPnQHkw0wyzs1rkpvDY68e6kzRLUd7CFtPwAJYPEADn/QSlf/3poYI38g1rG/Y838u3Q
WELc2IXk5SntqwE0WbTbqnnl7lwrw/vL7YEh8MSSCuZckIoa+ohoQusf5nSyqaSKnQTiTbi6crGb
D+bYTyxtV6IAHzmXG2rL0EqOUZIdo6gL2bDw3pk5OFBZRbnBxYrixpp4TSU8CEhlnJ0ao/Tb2PTj
7k1fUneecRoYwb+4FU3IcE7G2ESaStFcxE6J5u3TGFIqNTuITvVlvq/lYogx+uAkLnVNJNCQpINe
HHipbxfSTFtekDhjJ1ZkFyuPVF8H/5NMyIfVjBJohAB0I83XQjKfgYevK+hSQ87MZhxzEABPofaF
BtuJL8k8iVhfeBSk59kPj35PW7FUjhzj+LtR/sfElMwGD5S4shuHnshICcqPWW/7GX3RAcGobf5s
mv/CUwCNGJfQAXhhStZj5FAejk2TntKy/rBF9ypF86KAt85/vA1nNjv2Hr6PMNxD/+Zk9URn6WjU
s+lJy0y80o6FQDP8xU6/PzYzt0LIriDMBTs+MsaTY1l6UJF0YkZP0YVbRzdfaGSaGwXeeKMYJiAe
dy7fl6LFSlDMlrJq6ZOUH40DusCF03hm9wKFAZEVvCpn+jWN0qvVHpD7U5Fb+0ZpgkHwzUC6BTMz
roZHkQtLiGixgcefcXW1QHKLlDSPVRTTus86Mb9H3PvNhXsoCiXye+R1fA1/Ch6v0L3VsUyNohFA
Xw4eZpOrJnW413d1r56soc/CQQxuSHUFZAhm5oN4I+gjSGZr/VL27d4xRrNIwCMno0Eta0JQkHcD
SNbKXD3VWmi+Sm3zeFR/Jut2395+fzIsPCxxf9f4foHCm28rIC3pk4iHostPcYWkE6iYRct/6Wn1
DS+aD8aGda0gSaMNJbgjmygcNGuNhpHTIBTfS/RLY5hfssjYZm53qaWHvaI3x3ygEpRd4lVt669d
HAd6XG8qV640nb6QsobAhoR8atytIuThOPTeDGG/scrZ462dopbO30pmb0lrBbZiBBrXnoiUG9yc
CxnwqTgBchEAoljg9kfaDSfltFPOK203s0mLCa8Tch6IK/Zt1ejHstPkNk507TmFVpL0WadXZ89U
fykKZy99TDzbt8Umso/DjzYRdR4qqUuOXmSXoV27v1jNkDPlol/YDfcO8udnIlIA8wwKBZMFVExR
OZAOso+9C0XGb3H42EFA7HB3sqPpA00nCNFwjaHIcbvdHEr6pK8a61i6dhHQ1F1ZWf+tEUNgaO1q
UKrU12gc0gg11NJYQ412bzEjDTktdzLlH5DE85uOo4OXRRfFcXdoVt8CcbjD58JK7dcqqQLQIiJ0
A+NewL3htXSJCPsOD3DwA59VDiArZGct38rNT713n+JKR4VbZ19EHR+K3LvQisVPXcWOIqmQNU7p
yq6gL5ilm8zoxT+xQaF8FmVNyERa+bVT2n6J/raudt/LjGeQnehOSVe2PgFfi6LlT/oYfKQGBWlq
Ag5S4Q3NjqY9wLMt4PDSzdtV56VGmBIS6o7yj1sDsAkZRzctIe9YBQlXqO9ItfDB9Zn6pE/5OkK+
mPpRkn/vXPsgS/6eWl7Ylu7OrOnZ0pqjlWWhYSTPHC37XQReNe49RakVpFmzN2zjHbx1u8S0t9CZ
DGkuwqEZQtLmazThHouu2WYV/epEbAcau8OQ5OsKuamBf68qLWwbayUd5ZikLs7l1ltZbf0F/RHb
qne+anb0nCcSdWOPqSEZ7EPMVGQhafthlup7ZbQh8qUnu9BXtPUghJifStImu2Ls6QDJ3EpP4Amu
vkpS6ycosfZqzAWQ0VmMPlMv9rs+T9aVFqeQrktPg5Eh49hmz2nXhAY3fyql5axN0qOtP+OJ37bl
D3AAsT0dG7FBU90gn2XXUIk0+pCI3NxYcbEznQIigIOKuXYh+hi50UeWJmyfM08LHaoCQeK0IVB8
pg950iQQcf0DfHvu2o6shT6DmS2Iplq0GaBJC8m6qeBsUVZa2xBpHU3F+6FV1XsiFzb5n3LR7TEN
oNx/TPzJXFzdeSkuPN50wjqqXqOeIlOP1+hB0t97BU0vAbRMcTZZRqip6wgJ7D48S6bv1DRTV6z4
B4z7mzIPhUL8qPukNORwqmMlGlRFDYoOD5VB59EGV0kvVxWw6yEr5PBGMq05kL4gC3fOfTCCxCZo
/sGYhTTqHRgmjRIV0AitO9p2DTD+qQG1O6tfgLpfmLX7k+vW0CTsha6W5XBjQNA2bCvlE5Wx5O8z
HdcmAJO6PRyF1UoFT+gORCIBtEFquqb8r5MptyYmB3xdQpu2HqeLFECHbyrlh7oUHrrjz7xzL6TM
0YkDaP6dnjVkDesI0lHW0WZOCT2tgW10V7yU0P7RgGr3IF1peIKEgzq0a/By6Gu9HjhaLZRfetOv
akOEEUmKVSwsf5Ay96GpNV6OO6kQcGGX30THQoiZtruhy3OcsHFyyDiBkGwH2HTdQAWXDPS1q1pj
ZytZwCLlu0qBRlVUiIW3z8VgXJS+/NLH5iFtW3LsdFn4Tt0/2165ksLc6LgARG1+i0j+wyuSd1B5
WD60OLVAYwxBg9d9lJn8YWn8oKv1sTe1MJX10cnrXdwOAUk8Ay1j/brn6Q8UbxDKWNYhRXFv3cdx
BdpR/cATzSeN+VVFk4nFaGBKI1AZW5uJRKIL2LFEak/Ymts0G160HI0XLeDUSMy+PL6S79+vOAsA
BFBRpEMFYpp9T3IXpOqptI8WlzEuM/QA1KJ/Fnr6XKkg5LXthTfQfeiLJznI6JGH93DFTDveSE+q
QpJBO3pDiQ7XJHGjfV92/KUlHvVj6FBjZyU9P4IPbqnTwh6zKbeuiTPahto6EjwzmEpXR/nCEVF7
TCrXO1CD0Ven4MVOcGpAsiPrN9BeTV5R01S+0Faxf4IQS+wB8NEvZawa+zQy2N5SGvcNOs/WgaWc
rF2k80zfchKIQXY0rX0ot6YvfZl3KxJbPyumxy+iByV4oNdN/KXLVPmMF761svJYT3yUYNQ3vTbU
X01U1PADjmsY++CLZg1AZJqq/T1SLb72Ksd7dSMdB1CvlEiz0fbgDE10MBu0KFE3SY+KktIQKWa+
7TXqwJMjDu16LX0SDVjVOp04XxoZ9V+jyG5fwd2AExtx8KemN9DVhmcGKXSVI58mNqiTvAqM71kk
2aoCNHRDLCDhH7veeGJOFgMHBPJCOLvRKjatGpLMbPFKduXRaPg3picrilZhlxphiVOisOh6aKPn
tFgSoJlxQDD/jg9XVRulPMeD/ur2cxtHcVM9bY8VQDwi/adKXxO+yxOUESGWV1kfj0c5c0HhiQx/
Q0YRD9ppJRHvFVe60AXBvbES4iwLkLU/mUvn+n3UgFLwqJQIZRCcvFOQGHUkGIfcsj9m6Lsrz38P
PwTkxQJoCKTdYEmZgp/AAkQ4VXFtFF6LrghiKr4m4nfVpt2CU8xNF64odCqjqA149eSCMjK9cLrY
6I5a9+Lqazhd5zy1S3C0JSvjOXHlA/AKrW7HveQYqa80ZJMb3/mY9rdeH6/+TNQA3N5/hjPJ+Cg0
IT26ALujWv2DB0RZPanq+39nYnSNq7F0uttZRIcJ4gVxd2ygwtAuZHzuLwks//iEHUHvIzT01gQn
ZqTxYpyuBscbCUXyQXnQAGmQbh4PZmZhIGKJ9g0wTkHqZcr2U2udGHilySOxHPkbJKXDhkR2ek4z
Q19pqO4uNavMG0TGH8/d8SacDC2vKmaK2pZH8HVBBpxsTQyrBHIB2jcLSZ+ZWQR4DLhtsMaied0d
f8rVQqFzzuwL3HRH2dj6bhDpsCnrmv4Gl1L3YnA1C5yuha7w4xmdORnQkTVm6wACwCE7GaARdURQ
JZdHy2R0xXpVXUunVxbWbcbPQevpopVplP5FZ8Tt2CyDCRAF1fKotaz/QrueIJ8Ta6teGEvQjD+d
NZN7AxVHFGrGygLQZJNIHLIrMcQciTwmg8xOIC2tfM0mylnYtPmS1IPxi/R8ODqOFZ/YMCgfWULS
rSntFnCzovzOBzfdR7i1V3WUDEHJgUFTcpE9exINurLSIiSSVOIb5TD4dmHp0KTiRb7KwVrvd3lS
7PSOe2tBK7ruZO6GLRviAy58EdQeV31cnO026ZpfvDYl0I4gV7FFRVd9V206tcNrU9Z10IIIKDRw
T/u93UE3KYeYr0tSRCGg4gDeL6gzK16D9Bu1i9zxdqnBcfIO6EPTqWLtRMkS30aD7ju0pz81tHF+
et1gB03N+YqbmtjrWhut0oTTTVZSclZLERW+QK3kEyh45Zi7HB2UhpbVbmCzpr3wLGrLBZefcwu4
hIccNDCgd/mkUbxxUNFdcjS5Gh3bqmp+kKhkB41X/UKubSaaQFodKTYA1x3kcSd+PrCoNhJJ2mOj
iHI9oEnxTCIZnalC+pXhKMYq4lV+cPQ8+sQzNPkXI/U8dNGMNSBwp04OetIQBchb1h5drf+F3jMD
i8PeijhfApzPnCI3D97JOIWWJ4ZFcRUnkQ9tZzcOXYlW+7Ms148PjpmTEaydqIaMGrEjZPh2S9tV
Rz0lN+SxHS4o2/nceSrNd035/djMXDiG4Ah9ry4k6pGevjXTZ0rudk4kj3blBFFsFtAaKr45Hfml
EpP7rVe8DcKMFk7FucG5KGG5I5k7IKmTwSV5iy6uTA5HngCVEZ8H60eskWAolpQH7gwBtItHDrph
UbS7J/QBWNyzaUuzs+kdzPI14t9KQECc748ncc4KOMWA7kS1BLM47sOrq0WL0PlGbCs9S/mtI62v
Ms2PXAfArXTBz2ctQV0RuG4TYOTpcmUEhGmJGaXnzDL28MWNKUFdllf73Ha3jwd1d3Nh6sB2jLMe
iTD0PUzWSEhraG1qZ+e+eHLW9bAQ1NydTfg8tF/QUqOiueIu0dbrtR4VwG2emVKuqUO+9shI2s2w
AMP4U9S7ua5GOx7k3YB2RmvxtMLUeSpSEh1Lz55RhEa9NkukkF9ScozEMzrGMv5Sl5AFL3NwXz9X
+lJAPc7SvXlg/kcg9D0w1uUVKSAgkZ5p64y565e6U34ItQnR3r4f0Kj2eNFmZxWvtv8zN4lGhy6r
88Rq0jPRLTCik0CzviV/3SbxZ0r/Y2Ti7qrZtZAxkOm5bBvfMfZes7CfZkYBrzNAWO6CkRYrd7uf
4gS4BbPFKKAAHXiFFhTmW7HEtz3j3zDigF8AsfU9alYhTiIMvEXPWv49st+WsAIzCw9clokqDprG
gEifbB/4nUoRtmTnWkUyQEEt8qmMTfkBMXo7zHIH8Y7bLkndz06cjnMBHR9jQ+5kZdrCjYdWw/EA
Xe5Ad2nQe7skyf/+EHJUwEVHoD0upinuzLaoUnfxgPUH0bIwL2X3ljU9gpndY2e+u5tw+cHKCEzF
fxDSvnUDyDDoUMByyJn/Qeq5nbrmdeSFamu+gsmH+i06KAMzq5fESu8JXkfLYGpwdWTqx59wa1mh
FJhONGWfDZqsNMXcoIa9Vir3R6c3O1nVn8yyjsQeQpOWB13883jc96s4MpmPXETYAjjpJ+6v9kbu
CjWtzuql6YIcZAF/DSIBLOfKwrQSXepqYdZQoz6jqGs9c0rLj47ocslRZgfyJ+GHIx4p4slAWAb+
9ESLq3PXrcvfnfi03cvjqbrfxGjWGm8nPOlc3ZtCOqTwcgr53/psZl4TZK3JQrWGnPZjKzP+ADPg
vwWQCaCOu/cVBJkzwjRWn9U8P0WqHkIRYlV5b0b2WmbmwR20MNHssC9RA+RF+Nj63RgBIwGaBP/g
cTcD+Ght0Axn2gA5R+ntmkxp1qhsN38bwE+sjL/iKoZRsirWoEc5nEHfmPbAPwxZWPTuiha7Kt+Y
ILjG5fl4YHfBDEwiywQcCzLS9yzadIgbCwQ26tmRXXQo8eA7F12UhTrwmaFnsGzBWWbt6UhtIZ4Z
RYomu9rzymbIWDScO1akQVtbK6csDl6d/RKFtbBod64/ju3K1mQ6vao0jMhL1LNSD2fXaDaSdc/2
sMTAOm8GVyS4RdAqPs3XKXWM8jwOonNOe90fGA/yzi19ytqFwGJm7kC2ALZ7C60C4ya4dQ+zo9rQ
R71yNvTDUL8TdjL4R5MtqQndgxbRY6viXoH+HLJCAFLf2jEoJxQYFeWsVvozlND9gaBlYngaGbfM
ggUQ4CxDxjrrkChRs5Uona9cqSwlx++unvFn4OYBuNrArE6vOKXrKwAxCuU8CM1X41UMJdQ08pXo
pSTSR2nw8U6YWUaYQ6gAQmQHQffkoCSWrYADAKNO833m7vXoVfw1P+SfEf2/iWl3IcRRFMuMhIJ4
5KSQb7q9aZZwfDMH1fUopmofOfqwkeVqlXOer9tyTchC3LEwS8YkbeymFfYswyzJkTLOG3lGcl9v
3x6vxdzSI6gBuBL5jHvNZlOtCqVQ3OjMjV+Jmwea96XlO0158voB7/0ldvy5Sfsf0q5sOW4cSH4R
I3iDfCXZp1pityzL9rwgfIIHwJvg8fWbVOzutNiMZljzMuEZx7AaQAEoVGVlIm8H1Tdc+ASNx+8d
Pksi3WCuTsNu/BaDgrSs5Mq0aUt799rENOKro31QZAHtBZgokBY92cJ4TdF52CVWFCq8EPt6AFd+
2uQVJOeN8ay7LPX6dvhu9FagFEgLUOM5j+3aG522+PtzEmlLcHjoDoE6oDrb75WRFCajlIZ8fMjJ
aQSzGlnlE1uaAJz30x0DXCYiq/cTkFbcHOpBdcIBqYbDC30w1ih2UMPEN9499LC/rmzMGexllMdm
DXRGqEN+Nhw4UrCZVAcQpAE0UztI9om++FkkxN1Kx+i+5naZb+reIAcJ7ESA19Y39M+3wAexX9DT
JoEGEjRfBRLXt0o3CaSw5DGHiaOOUvi+VPX2wDKpIGMpkYtsdCJ3ilrnO01ghzOZqq3nqK3tmZxF
ByvGvYqCa+wNEzY5hWzcHtSBpa+b8aSSG/9DJOjB+1ZmyIpadlADdcNtgIXq1lECMzbRQeqXGjrE
1OcOVWlnkLnPqj7yJoVYofIK3QFM8QaWE6+pMmxQ2elPRmzaXqprtVdoRuEJYAdOXaKJk96Rbq+i
pXCXuHZ+ihtX+ICMK49KFn8tMwJMa+704mste+R0+5jnARLaA/q+QWq6K8eigTR1Ym2aNCrOkGgz
9ui/JF8Ei4wdyt5GMLRxc+wqGh+z3OboV1Sao+IoiaeKeHioiVqHUQQZHE0WAHy2VrKLFfIaxdw4
0o7QzaCT7GiOdbJPXavatUItNm6EJogI2Z2gNmIbqJ2ah+gton5MLe4jisZ8CrsJMgUXMYXc9qay
jWzboTl22xClD0ZHjEHfs+6UN5F5jA2gZlirpftep8UGpQIUJiJb9cD/4x4E7/VgcM3IH4q+D3o0
2XpRT4ZTMVQtFqjtTtRJwURodvZOHdX2xVGmZDeo5sOKJBR6ToMIa0Jiz4q72OOodoAlB2gJU1Wc
rWnRJ4OCwremKdDqwOn5WqSqn++fpjfPYEANpsoHiiBAXiN+eL/1uO2WdexUdtgD+xZBaw4iHTuF
0JOkKGXydLWVaOGSgMFJlAUm0XE5C/I0rWF9MzZ2mMTgR1TGF1NRH3vX+nN/XItmpgQWMrSovMwr
LmoxJHiXUDvUTQgnK5r+tdWNZpfrVrG/b2nx8EJcYIAkasJ8zyIvbkaxbKjthIZm+yQCPLnTRABU
9GvS6l/u21q6+0wUmQGTR6bsptIYO1aBSI/R0O0zx8NR+mDy9FHRe4D/nBydRWmg8b+mFZxOTpS3
kWsEMP8mtCx43KJfuaGh/o9TeNnm/pAWz+Wrr8+ChsoAp6uS4+t2jr4XgDKtdiWTueDimC8Q7qIh
AyOYuziwhNwdrZ6GmuBHBikEXiZB5kJsL0LQqsT2ikMsjQhvUaRfUOlAY8/Mwx3SJaNEOSl0R/G7
LaJNlcQfGBKqwGjmnwoDNwD5AemqVhodDbOY+o2pnkieekT7VVrNJlLcv0XFwQHAFTYxVk59GfMa
KRqwKCSvNDfUdLQ9o489tZItH9fQ1Qtb9p2ZWRiUJJ3kgxzdcCRhrJee0h0Ql61UNpac4Xoss1AD
bK8d4CYwookw7w6i8Iz+VABzW68AVZe26pWhNxjgVVBXtMnYSweGjHbXkUuXP9sC7FqR4Y3Fn9pa
SaOvzN38uBvtRqnieoA16X42lGTX2MMDxWV2f7MumrEmkhzQeODAm7k2eqgQx/DeDYfRz5MzwEeK
crhvYuk4nZjpwCAIItabmij4VQrTGXWMhFFfqtQDDsvJEx/NAPcNTSs9DwhRpQEDB4B9ENWexnq1
QNQqgfEizA0VwA27PzHiLCM+VnTjxogF0Y0BwN9/szgN/cqiTsukpREsunW5LXLw4xSX3vqndVHH
A6+1XqCpZa2+seiGV6Oc9sOVTbtDLFsNsFmawk8zgfDq1Ya8TVuIbc1Lv+vNlefM4gIiGQYwF3Jy
gMq/tzig6q6yKKIhIrBRSwNmAWZOvyXxz/uzuWgHqOKpDgFnmfP8DbJhKQpUbqjXNugLQcNQ/MPc
ekublZ28dJ5Ptwe8EbVzYG/eD0hTZAoQInXDokI/obOJ23Jlym7zlzhh0WcFuB9uI9QHZr6Igj03
wM5vh+DfCbPS3AnHfim7HstkPdfJsAG0h3tZHZVeGUc7NzF+3Z/MhY2NggfiQGizglRznj5S0o5Z
WizsUBtI7QnJcn8YE2D6S2Xc3De1cALDFLoJVShH3MozpmmttjlyYqGtfBn7Pevwkkjtfaz/aFep
HxaHhYMK8Em0Y4JB/P3SdWqZ1vmg22GdNB6hxtYdyLYr17JRS2ZAQTcBNTWMan4sAjZVF7kTAYbd
1mGt6tIz0DC5lWa0RgcIrmX85NmxBUcxQCYPdA/kPqbfcrWhJ2i4GludFVbgVbwMCml9vaeaF7MK
HTxPlpR+0T8rqBVEZbUp7Ri1LTfnnlIVv4Uq8y9oo+lLT28qbQ+2CsMrLVEBBa6ZlzJl3QOCyn6r
lHkc2InofMa7YvQQGza+ZeZWgF/1e0g14Ei0Sn5iMu8D9Cxlh65si0Mccdur3cre2SZzT1FJkRS0
ZO0DrgTmkljJyiemuMZZp5B8zJgYfDsmKdJ2o7WjehOFNAcv+9A1bKMXUYVYMJcbJkYocQAT/Cwq
ah9KgHK9SjVlUOQRFJKtPIPoQDs+sqT7kQn8Aicm7NgB0+3XuBIB1lbpvjP79Ig2ZeIXWjyi37ly
d0WpGo+NrJ1TXMoX1qn9roc8Ak6sxHlwgCDaRYzmPpo0+gfG0wbBL0MfSML2o7lNACPItfLBQnYm
xrHQZpsYzf54nDrkWKAgtgdiQ+4S4HsetGJUw4GYw0VUnfuCiov+UDMLuoSKmnmJnqqe2RvqUdg9
+Z1RDCitjPEYAZgU8KLmx7LDVKHzxH1JqwbJn4HXO57RYusAseUTWWgH/GmEPk7L/LaAHAs3mgwI
eoN5eMwxz3Bq9EgxA43CTTn40mz0gBM8FwgdIYGnq6Cpz5Mm0NA7+KftibLLaGz7qhE7RwGOm0dZ
WuaxrHj3ZPdABzHQeZ3KquI+BVf6PpWd9ppGagPHMvrei6Wjfc54RVeO4oXbDBVHtH4A2AaU+bzi
2FlOYYratkIg0zYZ/6y0v2VfoB8C/Dvdj6JeKxLfspTgeXxtcHZlG5FlKgrEM9DjE1biW2/8yOhT
HO0tA4q9uVdDT0CuQbWWTpNrm7MrG1Ebc1oFNtFKw2RQoRfvr+UcpwYDdBi+VXZuRa7ipAUzgUUJ
Yp8mkHgg02J3/5RfGgS6JMFKYSIfdYMgSpmOZiC4cyiNXxo1NmQUQPKtdYxrC3czGIY11Pymfskb
4sxeb3GpAnMWppmlbKks8n1VgGRLafMffduaDy41jC/ctBN/sF3dtzq1CniVAAKXkiLACOpLIhrn
78Nx/Cz0uzlwU5zSsxjI6lKd9xTzCz1VSC77JU7phq1EDUtTDFYoAMEnXQRI07+/CZQWqoWsllbI
yj+SBawJ3PL3/VVcmt5rE7PcRlHwxuhdmLBOtcOhQL+G/1oKBlAZA18o0lC33QYd1J14bHMLhdv8
m91RCA/n/eDRWH21qhoRebLWZLs0a2iax+sZgDBgz2cPwCK1eNank8eU5A8wcOykG3ayMVJQiK9M
3tJpBdJYoFjQo4+i5swUQy45jcbRCZmTlEHUoZ+rleUXteW6r8bkFzp4RECB6N84ZWegtyNJd1Cd
mFixwAg4uiZ7slsLwioOT/wR2hHbShuVU4xAETUvkCbKAUyxQqTqQXESwyNlhSR9YudIYbq9n8dC
O+QFeuaRrbQfmF3bO6gisw16bLLXGNRlG1tR2q0J/mfRWGAPQpYX2jk5/h0vLqRF0x6wVyBykUzt
kZTszQ1uFQCkVdCfmWgFxTUgcRfXINp2KrCI3J+/lemb01zYvW4MnGpOSDoLfFD0SyfLILZ1KBHZ
ZFcN0ods0F9zNk0nI6jmIGuG7OENrDM3crtBPzKMyuE0FPkrIHYvLHHJmnMshHHXdqbBX4VxLlOh
OjYChdshKzBAIN0c3ZX5W3ggvRvKzP10l6NDGknQELxnOn+oLXi5+SlCOHZ/nRZ31L9T9tblfzUU
gt6ozKwwFFa+traG6OTzuhatcX++5g+U0tQGjtjTCSGVGVhx9sJtxdPN+qmt419pZn/CaEuwoED1
zogfk0lwKW+CwSpWIpDlweJeAH7AADht+vurwSp1NuC9WTuhVLivoOVRoNMdJCOb+3O6GHhMTVE4
3aGJjFTveztWH2UpVzonVFMa0Kw88tzypGbuzcH4VlnmryZBP/nYHcgYH+7bXhoi4G6IDiZY5g2d
bqNmhiw4n9bTV8DKCt98/ogF4H3BIwVUxLyrUq/yUeRu4YR29qR2AnP4nNX/3LexdHUh9gBXA4IQ
tGTNoiiVNqpEcEvCiqJZdNuwlVm6ZY3ESXFtYLaDLcUtKqcZkKssnxLlm3BaUC/sLegkp08O3bTI
9HXuvmul11qPbfHYp43Xdivv9kU/uf4Vs01eCnQ19iOGqYonFUIBSeT4irlJcxD1OH4W/dag9hr9
+U9za84ij7TXAbbCLRASkYcdt19r7qwcKssDA2Ab4RveuzfIsVJE0D+IEhImfRqW5fDgFAAsmHkR
gtviqxXz73h2f2oq+jPRnZVZvaUAmNYWlSNwSk8Z/Pkuj4hKa0vLER+3Rqn6DeGpT0ZaH5zWbPd2
WUCuzmHZZx4PNKwjvFnRl5VBGQT8FjplmacUys9aMqxAKmUQMxrtNakTUJb3XcAHIjaFq38fhspG
Hdl1N61rJ15UquqrtC3AWQD736aD03s0MyrhdTrA1/fX0Fjc5iiMAGgIIA/Iz96fMBA7BWYpIiTU
UxyU7R+7VrKT7Gx9T/RC2+aJSP02B5tDOULqaWgqZ1sIPcdbe3Dhz4q4ECTGdiJq5aUDIwkKmCNB
K3kaW5ukbkFJNFDheihU0D1DeISDxFaPfU+rnYZsgw9gpeIDz1Ae8Ug3T66I8TgFU9qZ0jbfFEpp
nEoLhVRuD+WrW60cD28XxjyPAg55wBJtdN/cQHpY04DQn9dIxmbIR5Tuj2rQvo4WgMxN/kyaFPVJ
elGdJkTq46IpFUBpBqjaR+bpfEQaxPgqVKjRGon0SrM8Rc6fSMYAqhtrO2HxIEM6FXH4RGmmz9YJ
NB31WCEACWNQ+hlWu7H/WmX3zdv/tTD9gqs7LW7MbLA0vFbUNg5EWgeKAKtA9rcshZMVkG5i0sFC
fQPysKIIhOMQ4g2donzRRX4cib5iYvnQ+NfG/ElUdJpeZa1FwrxVjry1kTO1x98O9Ai8PpWhqSWb
vleOmcw2Y7TGK7YUb10N0J09lszGdEWCTR72YLxnxldiQ6Y8QZprBQm6ZmeW1BxL4Pwgg07C0vEl
tEeap7wM9DVK/6WX2VsDCOQJsSw3VdM6An10mTlh+5qPwL+gtl16hgVm1pVgYNG/p06T/zU0DffK
+4AOhwYVkPHhaPoG1mlNDHPt+7NAIKrsGtRI+P5X0AxM+JeVMHvp+xPDK175eFFCXeH976fOiO6m
NHdCraLgLHJBV62kH4g60bYEXAwQWKjBzlxLM/vIYFBoDbM6UMUz+9pkH1gFvIonprepoGxPt8XV
KihFxCJbGgSZct2zczB+KBIKpffvnMWpQn0DPOQ43W+61wGJqXHZazAis/1ogLVhjeh+0QJorCcK
a9Qy5iSlehpBljx18Uxg+daov1PmrIxhaV9M8eQEm5me9rOASy1VEATlkRsyde/qPxBHb5L0aFbj
Pl3T8F26oa9MvZ12V2sSgc0rRZUL1Vb2qJHMq1uvMT59YElQpQPKG2zMN6WL0lVzBxpcbkjU4YyS
63loyOUDJgi4JFDYMkDpN3Net7YHplnSCSMVibnKG+O1wuriql9Z0N87b5qMhFcMj6VC+HXsfQD9
606ZTFT/UG686bqPxrZLBUUeB4mWXv6uYig17O7P0aJXQV4IbR/oDbrBqEC4vdNsQWGiRKN7yl3c
Gx1XA03kql9Vrb4jOtg+7xtd9C8HwurAqgCBMz+5pNWwzOBTJzCoFKX1kMuH3ll5KtzYQNXNhAwb
4stJZmQOgMcxYKm16RZn1FMC6TboJ292AMRs7w/lZv4mMyYUCaCkgRHNW3JkAk4lM43LM7ULL21D
J7qY7rEaINZEXu6burl+YcqCFVT6JuGeuSliUyMFnBCKBA6qK7qRHrJIAZoSnVycrWydmxTYZAtH
MsoBaMS9wXvhv0dFDNjimVoepOk7sD6B5a7cSvQsxCs565tN9GYL6QaAcEAlPc9Zo25fSpOl5dlp
PqtlBqjxB9bIAuPw/xmYfsDVcTZGia6MNCnPfa2gK/tBS76Z6tYqfxfG3+6m2VBmlxlEw3OVqpg2
61PaBQWqh/mWtuDDWnGFJa9Dw8XUhwA8I3pl3o+opHIQbIjKMzMq7jWduo85DSDFfB5N/cEdoxV7
i66H9zD6jaypPXtmT7EjruYS44qMn5n6U1NzIFF/aOznfQ+/8TqEe+D7nVJc4LG96esrGzCQWGXB
zyPg6CTTPHXc15R/6mi7i7jykKy+cRD+Y6rePcdgk6DFHbWiSRRn/hpFQ90wFhjfWU96batVtubn
YDfd5zYRO8gT2RuFZ8yPWpod6EAgzz1U+RdHUPnQJR20TtrRPUaGG29NwcZA4rGJt7dZg0uNJ1t9
HBq/UiX+1pW+3WckMGv+BfXuBqBhvEMT5kgviRUjUMGx80kCGLSpx7rxHFp1G2l25RFQCNUnVNG9
th+03WAj9T02UXYaRkXZ6DEk6JoEretc5comya1waECxGcHRi3RbaxxS8o1X8U95f9K69Bl8q4cv
EZ4h9sEhpc+flYPCu4ut6IdY6nxjRGTcFCMCMZxEhUc6IfxWt4QfqwUHhiznQRrh9wKtnASAD1Pw
eoKRua9b4iXgzvUAe9T8SORoAVYcY5cMKCHLsQM6TGkCvK7tQLh1sa3l2GJETAfVJMjbSvQy7fSE
vaTZaG+h2+r4IIJyggK0YD6oRX6ThvdBCTqPDVCbmVdAxMEXLdgWmphWW0UilQ3+DxwfrZIENdhM
vcGoDA/YZnAV2YLvc9X9jW4FNEGJwdwafUEBvzejQ5fYxbZi1AyM1NC9kratF3Nt2BUdr7aqiaoe
SD11v7ei2FeljHZKGVuek418X7QjxeMEI0T1Q/dTm/Mgw0/+ClRrdGyFjL2qdVsoNhroXNIIcAOI
27+oYG1ESILqxq52m2qj9rZ8cOuowNayDciUjuY+Gap6gw4kdAnkPInPdWn8HHpL/eY0VnMogVr0
oy4DfxhqXCv3s3lzvqBDDRo76IhDp9VUj3h/vowUVIFSk9k5qquTNaE2IvdSyG+1ZZ+QM/aSXLkU
tvFAkqeC7Pgodg1tnodyp6pjoHd8I2LDE8gsEYU+isoNkrrzS+CxsqiDC8XeCARAlzD0G6ie039r
xa9OUz1gJfwRx0sGina2aVH4g6wyS59YZ+GA455JX1D4AXtwqEeWZ9a7GN0ThWk9a+BFvX8ULc4A
us2QJrbRqj3HXmUDj6sx6bNzXfwymsYXeLnT8QeLnkDGuRLZ34Qq02xf2ZrdT6Rh4PAiXXZmLXqG
VW/AlhiSFSPTR2bn3Dsjs6spUkya8BxGausL4Z/qNaqLte9PV8jVJas2WoxjDt8XwIq18Xd37c5b
MzCt2JUBOxI11TusSIRDaQQbYnB/xW/uuNkqzHzeMlOTEYkBgMXSkc+AHNnVS22t+NXaWs9ecSgB
21U7YGe1EHYqJmSPqga18uP+WFaszB9wRQaGDgE17HNa+nX5LMtXaq5EbSvT9YYsvFoOo7E6m4ww
Uf7RHC/NT0q7ngtaMzJ7XzkkzS0wo2ZnTkHUvNXikFe+rf7H2ZolUkYBfKPbtdlZaX0rQaofCHD/
/oLcFm3ee5c2W/cSmuFWhPL3OQGCbAOivsxHZFPgxnSMjYNMkacTcIwIogIt2ytWoDa4fPMMRKpZ
XX8vU/FTi5yvbk/WDobJ8s3BADwOdCN00BpoM7/PoM8OmEqNhRTkM6vOBgHttfkN8YWcSDaSyDe6
lUTionsC/YxzFfmrm/B1aMdCr1manW2Uq/RtLHf898p8T2s2GxW68dEdA/5fNJHMK32yLMGj1dvp
mQzlwWkewKXcsROgDH4W79U829bVV6v63CUn0T7YfbvSubB0WEExdoJ/guPttprvdFkva12cKTm3
4DKUKMrdH+GahdmytWkfUajGiTM3INHiAwD3374/c1jEeRTZeXxfTWQAtjZPy3f3LSxt7qs5mpfv
eydvgPJRxZnpx8hF4AU9aygJBrnRrBztS/52bWn2fKkHQ/YG8nPnCKDiXLc3ppX7XO9Wpmx5QEg5
ENznKNHPbqhEdUpL2oY4t/W2lBdm7ROKXsmVo2TRigk2RpQbJs3j2WDUVjSpwgg/J6h86fl30Afk
6i9wA99fnUX/eqtPYYNCDEN/f90OJOuaVLh4i30FV7Ncaw9Y/PzERwQkMTKAb12zV9eHSVldj6TA
XLFPSfaE03NlMZbW/DqEnS2GanZa5dIG4YK765zNgFi6WnHgRRM2+GMnWDSej7MtAjJbnWaRlp27
yHdyX+kBufuA50IU2kQAihTpTR4GZCxOQVyEC4w+jeJSAIKhr6T4l1bi2sTsIEEX7YBs7xTrx8Gk
UqR9ZCHgqcD2A3Vxk94R+Ri1psuyc2Gn6McooOvX4DD561TsdMGiiofDdqKPmyfgm9JsU6Ik2Tl2
ok3RHwx7jTTxjWJidqe8MzHbEnXLcHu2cXZG7g2N0JU9HJzaNL1Kb1qg7PAwNIbsc5dhvzTQvAYP
UC/21gDOEohBReiMThxv1KJ/IG3jeqOF9FBZR6pfcMaBstMgylL28Qb5CHtDutb1e4cOAelM8Bk4
eCtRDYj1v9/k15M2i3x6MzJjWM/OeYW1qcO2XukXXNwiKHSjRwFaKzdFCxTqeZ8SR5wT63szpCjw
HFR9jU1o0YP/NTKPdmUJNT1kyQXSRqkGeRsN3fHmGlnCshFIHk0tJNiIs/Mkq1rEE3mUISMqPciV
rF0e0/9/61z/fn+2DRNKm6SoERPhdcyyXe9sadCB4/zbR1b8XzOzM0s1aJe3DMNoxQ+anCz3z/3v
3/K0vO3D/zcwbz/M0rwrh1oR55TmD7GgQWqOG6iBPItSC6yebwjVjylFP4Q+Ql3bRh7MXFMMXPa6
f3/D7IokRtu0tKCIjcrQjhJvoJ87wFnvj3TRIVzjTbcJAIk5fyC4WsdqsLPsbFFk9ybOVuuv23um
ubwyMYUC15ckT3UczVV2VpHc6vvWo+SIM25lIIuzdWVl5tkkiWQDSbzs7HalX2UC0jrujvXb/zZd
M//W2WBRPSowXWOAwKVLPhAWXc/VzLFdUBzV1M6zc9Z/SV2O1OnRzV/SaGX/LEVfV2bm2OAMPA1F
RzCMFKmgPge1Eks8U/+xql2+4l7WzIdRz1DKzsR4KoNiNeJTOSo/7y/JysLPm9RiilaMusBYKq3Y
yBThagUYTuKsgGOWzfz7wJxdMgJmhN7hganljyNgTFx/0eLL/aEsL8u/NqbZvNopdto1Bh3L7Cz1
qdMIkgsEHWTDxuyild2yvC7/WppGe2UpbmyGPg+Mho7fElX50ozI6d4fzJqJ2bZnxK0GpYWJfBi7
qX/uucnJ/r6N5UX59wmuvx8GU0d0bWvY9LXY9L+iatv0H9iQ6HUA9Q1IaR3g/d5boFnP8lSHA6fa
jqIPUI+fIOPC+BpP0tLSo6VzorN+Y3KdHV+F2zHXzhyMBFWTthV+Y0svBxlKfL4/ZUvLcm1odoKV
ptK0VmHjBFNPFan9bFhrrFmzMJuyfkAiosthwbWOaEbh9gd24tUI5i9uWqnQbNbx/Yb8VPUvRvlQ
yRW/miZhHsZcm5gdW3oMliEUo7A98q0UyGqV7qnGed8q3/DK9Mv21wcWRcOzAj0NxsRB997LRtQu
JJRjsPHlF2siNcpW8JpLcRnCV3TSgI7KvREicGWjxMIV+TkDI01uAdP8HXTmQev+yIBOvT+YxclD
TRfyTODt0+Yd7F2nOWli4UGpkweg+y1oYHxnO+O7rn/Ela8MTY54dYgZcVJ0iQ5DTuUhPurXWq0X
B2JrUBQCiEAD4+z776M6U44QqhFnzcgDajCfQ4cu+zGQDiIYeyV6vT9vi/sGpD6gWQHWA5CPmTnL
SbU8c5HfQb2PfSZ8xckWfeDq+zMnS4VtQNdqiidRuVJ8hEi9u03LsEg39weydCoDyvf/A5mdZWbb
GSC2xUDyePBy9qwqGZg7VjL3a0amxbtafD12XAXdg+JcDdVnCRloPli+pq09mKbD6uYkgO7N1O+J
LOxNfKznqlYaArn7IdmmKLPmv9RRgNE79yJwetVWthlS+pFL58robKUikPtXupwyy+45GkQwsKCA
0oVl1MEHVgotJKAiIei/n3feV64rqZw8vNGerBpFwV3crmzS6bfeTCBY45Hjm3o650T/vdnkTaFq
4pyhMEDdU1U2XixCx3m5P5TF3XNlZ+YPaABApJQP4gzN+y/pGo/f8tfBuGBNSL8b2gBojdPWYS2+
Xmqn3hxeFGdYSbYvOjSwqf9nYrboXUxGrYwavP+/6tEnqzkl9spSrFmY7UtVDqUFZjk8atlFWGfZ
npy1DvNlExgFQFcAec5xKC1JYjNXpDhL94eavHZyFzdfPrLQ/5qYlupq4/NO5FTROnHutGMqvkMV
5v73l3Y8+p0gfQbdvEkr6P33lUiF2ABD3Do06sGuOw90R4GrvQ7Wn7z7HJVPVvuRV9+1ydnbAilk
pUkAvT/HrDxpZRWAGy/oHe1Y9cnn+6NbWqCp6Rk9QTqymfNsL8u1RhIyIjhD//1QfjdAYYGa530j
S7sFsHfIMQMdiYNzFgE6Rj3YdY4pnDg21MI+QDxsLcpYtIGqGOBwk2rYnIDeZm2bclryc+rp424V
bbf0eRNw0onWe0FXoRGAbzeo1p8t98VqQ31lsy99HoRqU3sg2qQQkL13MikcKdsM+6SeiDO9dK1u
sPb92WGi9AVPOMNpaPEtCJMBF/q7FQZJOCRHUGh1QdNGAHp///sRRWp1ZHfNI9ocPOL8yOWaIur8
3phbmO0JI+k7RyugZ5V2e7V4st3P1SldZcKfzxOsAKeH0A6LAGD9PN/eK+7gGl3cPJadFuoF2w6U
vWhGtuPpd8E+OVFy5hMTL/aiorxaxjfAvSAKgN6u+/N5k3CcfsjEtYAfgzLSTb8Ij+tc64nTPtLS
vQjV/d5kaIdIIeDttWmygzotxKjNvUjYjpTqDyNKI88a7XYlAzE//N5+BkrZBl4cC1J8Tu2WgPDg
Z2hMbqGRtZO1GQXN0H3uiwjQpRRlf8cSkWeM0Aa6PwdvyaDrUAGbAZwPaJtF6yCYgudtGsygQFMb
bfU4Aqu8o7IVR1Jnj9XogL0lpjvFVl7RmOA8FkN9pIn1T2XI3yarfkHX7TM4lzIPZKWfVCcWHmgB
oD2sNdW2Qn12Q4fumRcaSFs0qFDFEMGsYuUQoWk/And/TsYjeBSfcJ35BDLxvAXEnvbZrrWb6Q+N
h569B/Tx5V5ckN/QejtZUkuCNgbO3GHxdoREQwygpUxReqpLtlUT9eDquCrU9pPQSeQrhP9gGmRp
70/ZrfsiGEFkBQgtWqduxMrclo6GM/LqsYYY1NFgKwiH+R5UDQh2oVg0lYHf+Jne73LeJ6YRKUl6
Yaqiwd3aZw0YQSPl383YWhnKzcX0ZguPhol/V79panayiLR4KKQXzTIfyWC+xKYIiJH9uj9jN4+g
mZlZmJj2ziBwN6UXy0ZjM2CbDFCVkimbNM3QfbS9b21tULOLUFMzpbdMDKqwIaEAwfACsLLYXnnc
37dyq+zMCRM8F+lFkQ8OnK8Kc7ISFK2ZmCVEHMv+XxOk2uvdrv6lr93nN4/tdwsDcZf3vlZUomrQ
D51euNGe+khDR3gJcW/rYmg0JKz7VOv6yrwtu/fETD7pe+NCe28ScOnCSdw+vVQuFmaX5tsI/Fv2
7r4PzPfo2yYC/hTPYSQR0YL23oph2J3ilGp6cZWv6dnJV8LhxUGg8wXyklOTzbxDBI3WrZtHRXqR
hZ56GpUHcH3t+3bYOVV2uD+UNVuzNeqzxhH2UKcXYoA1bW92XmdtynElv7e4Ra9GNJuwMnKKgQuM
iFA3AZ6mD5rKPMnROaCN6EEO47ASzCwOy5oeLJAUwj+nH3T1ohDQWB7UivFLJI88vYhi8CuiBLxf
OU4XPWHK7iGdMEUbM39jRt7Yein4xekPWrxfKyAv7lE0UCJ5hEZnxMTvhwGJtrHkkTO583dVeTaK
nzJ5/YADgJMKWDTEKDesArQoahAOYQSN8EfrkHBPiv24BlFYnCcoY4F3E9EQ6DveDyRnBpdsWo9G
sN/o4NrkivXzAwOBXhlaNZ2pQ2jmyQqN3TglCb+kg59bPoMUp4ZYYMWxFs40ZI1AjAXBWcijzXkQ
eKZTVWlpctHa8oDR6uABaCqv7MBK2TuPJFNehwS1pPtjm8dwOHDeWZ3c/cqd85xzmzCWXsAd+JSD
IR6Hh29a7ac6G//ovfJdKdptHnUrCJwF90N+GQA1G828UBaZrVpWWCAgdtL04jgPVZF6NXuwuzWo
x6IRlK2ATHPedD/fj431CDyEo6eX0tiN4xO4muM1keAF74P2IBRa4B5oOpinMIqm5VlR2biI0HMC
erqVSH/t87Nd6mRZkeoUnx8hVsCOJfn7QwY805h/EKeBj1GdHWaNjAaemSK5NIZfDX62Eggs/fzr
z8/ip7aolRp9KMmFiQ1PPvekWPHehcPYBC4Q3Hpgp0ZMMHMj5uhUdxMzvqC24DkAWNV6tB8Q0vfl
+BFTeHVBowln2o1gUgzFilIHAdCFmJFXZlBo1v+oPYOW/RoMdekgwKsK+wKhLZRwZnEgTYGXzqI2
vrRWfjG4vVeb0U8Ht/bMAs1P0O5Ouv/h7Mua49aRLv9Kx31nD/dl4ut+4FKL1irJkmW9MGRZBhcQ
BAlu4K+fQ0/P7SqKURz7xrUjFLSYBJBIJHI5R6zY6qWtgp2NoaH0Ec3cs4kcQa6KCxxPj3pGD4On
X/cClcJy7fBcUgh0ncNUQ9B0CTnfkZpectdMs/Q4Vkcy3hm/v11AX2gZeDF04RM1WTemOmetPhz1
euN+S5vosq38DB0MZprT9+vnn1+4feUApHc4gvU4t6wNN+8GPRC162vFVed9IfXLCDYtwwwvC15w
coAXgBs/eMg9HNazaSuYh9xVbvTHoqO+1b9T47pQ9j3b8TWkpQXdcxB6n9B4ALj0ievJKTqDqYT0
x7E8Ku21zAD2Ob7q9aGSX9VyDYt5QesgDbAwsNDwpuZUT0YBTJ9OMbpj4SW3CkLYgllPadOtrNuC
1kGnAemAu+mE4z9btgGBbEvpmg5GuvNl8uy1K07omoDZ+nheo8uqAzZPDQLacmP+NhQ8GO9OBzDJ
PzmkRUUby5ze7xbfiRIOauSQH5dVbGHhz0TMDEAWuwVBb8s0hC9qn4ZAo4SpubNVGrnsmrO1Kt8F
lT6TN/M70DuX9JY9dLjogHZcZwA0kj6+YJM3h9oNLw9uaX0srDzi9FPeylDP5y/12p6WGu+OWf1o
bbXuy+XXL83d6etn9922Vc24cPB6ifhsDhrd0GvvhBWIZFsVL5dlLWwZFwSPgItCgz/Y4WbrRDyr
EG5Vdkejv9NAr1iNzyA2X7GjC8eqi9ySB6cGFQbuPNAJGneknGu9PcZ22AE7H2cw6NpjX7r99vJw
llYGlxDUyU4BzU8xKQXJf13lpD0mCQJy5vu4cq6tvH++8pwpnTkQ2h6bg9DCvAwvf/7Sapx8vjFb
+d7gRU4afL5h7dPsehyuRLXioi2sBZAJbeBmoVkb5fUzF02IQW0ccEEcU+0KZws1gER4V6zhSv7K
rJ6GU3EPgBiAOSCcCr6JOT6FzGmhaQXgt1wTzdlAw4+rFxZ/j/Xnnj6BE+k52XW27xySD8UNEhtN
1oFFdpdn8/NQcY/zPKSCzF9tWdPzEzPHhZdoaORvjia+gZr7DC3bzVtZ/rZXingxeBUB9zJVac3r
GfENJVXAXoDtClryEjG2NX7Bz1p3LmGmFoPOS6+aJKBvE2D4/HcjuQgNGWi4QbZMR9rpE0iKwpyq
VDNdHNPnUvkYyrfL6/BZq/F6zM0vXfjsBOgVrTuuZg2cwZ2ZBuAKKrrf3fe4dKJzALQ6E97mpyaP
LmtkbLWVcgBMbpeCBOG3axYnAR4umKjAR53U3E7ymKgqNfP4QG9KEuB8+c0pmr1+pqqgNytkZ+H1
hIZaK/xM+UGslQDaJy2ayZjv/Da18ibO4kPcGr41dSvoK3Z+SQKSWdj0OooVP62CZwiiGKT1UHX5
FrtRgaTN70/TqYDp5DzZ0XbpOYXuNcAZrEt1UwsAgoGZ3rzhtu6szNYnpcVswUo6oDoD8hEW/1wU
M5Qhq/TSO5jaLcA6wM9Hg16uhC2WJmxiQIFCgYEYYD7nQiShiUkqrhxSp02iVuvKa8oUtrI5loaC
8CzwWqcOVZRen0vpijxve1CPHd12ALQOuXZ6Y6sJGv7+4oBXFvd+F8JgUs7FpMBULfpUjw8IBh68
rr/L1N73mLWiZJ+sOhYGAiwLcIRTm9I02hMd4Dp3FABXxAdjqOFL9oHVpHdA2wnGjK0cIEvLAwhR
kHVoGuJo9kzdKLgt4y73yJExpj5StMQ8WbH32yCRGNCplNn93Bg1WaDzKTkC1+TdEO+XV2VxDL+s
r4rL/6cOO6CfSLvSanLMJOD5vM6xw5GwOLosZWlRPET+wECDTqVPHWqelsq8cSxy9PSfQr5J/srV
14F9/20pCJpOkEq44QGJcqZhKLJrs8alydFFBZwG9rRGB0dJGTbZWnRmWtkz92WKJp5Immb1RMna
dMwHVc2So0jiG6cujp0OOAmra74zK91kuvNYcP3HH4wOmXikU3UdVQEz+9ynma3LGNomQQeaIryN
igNV3qbOGrj9p3w/NAH1vv+VNNNrDk51odcOOTZgpg8Nz6ZBZtg8EqZiPaYKunqF5FmQamwMMhU4
3CUfE5/SyogQgQdc0h8MfILlAhjyAumel4HbKlEFOZYeQGzYgzIy3zC/GWuNVQt2cMJ+Aak9ONCQ
up5NsNZIXRsAnHbU7JgEBiD2t7oH0hXG02ZzeUjTnv2kPyeiZjPcUHTsdlyS4yi7gyIlC8qRZr7e
oJsZreYjwHXHEWjC3RpZ7qLiguvaxH0LoJbzLVIAPkjvwXtyyC2A048p/4mo+RTOBO2K9azK9hWo
SObKAi5OLIqVkKzXkQGe9ykMVcaK3uTkmBrVtuh5pBZVGAMo+fKkLhgZDXcJcyrqQgBjXs3JS6Mw
KzshRzpIpICk0O5yqVVRW0kZ5EXqrpybS4s4JTaRU0AXBgA8z41AqRldbI8wakCtE1cFrp0bm8jy
rmtvlSHKqohpHDnCaljrAFiaTxw5qG9CQwYi6bMTgXUj0xOqkaPB4m0i09yv7DEyTbIyoctycOv/
JQad6ucDBMNtD7cZFke3NkjX1O33Zm0oS2sGx/xvEdPzE0MKvwyZNjR6HStAYVfkXTi3nnWTe18u
q8bCKYf5+q+Y2dZuEHVA2ZmCpUoU4NCigKrL1wBIFmcLxSG/VgSwmzOPkLpqb3SuC6vpNtHooDTI
ioCeteLeLI7kRIp+PmFVRdtWalgTo6zlIR9rumeuuWZy18YyU20RayPvUG52BERpDpQvNepKXJIb
ZAf+YGFQx+PAuiO5PQ/Jml1HEC6d1n/wjr2KaFkiVsoZl8YCwkmQCOkg/vjk3lZIpYJKuo8PLnxD
XxOsiJJe3juDrv7B2oDoHDn0aSyIMJ+vje1wN0kdhksgSR4L0z5Ioq/YnMXBeBPrnY084CcnOmlh
b5SmjA9FLb1QmPJHb0hy7aH44XcDQVPwEvOGqhDc1z4VHuRxZTIQtcVo+gKXpKHX1rbUQNcN+x3Y
1F3DpF4aGDwJw0UqRcdBP9O4eqAdqutgvOth0xSVb9u7DtmAy9q2JmTaXCfWZkR/mSGr6YTwgIt2
l9e3ebdysi+JQAUgWMzMKSc0P4SMAYSHUkthM+PIfovzjfXx+2M4FTBzHSTuVsAuJeTY5kwPilhU
kTnYA0D52Bq89tpYZueMA9QKKy4xFhXG0qFb8AOq5f4PhoN9aeOyBm7Y+Z4pembpZQWHJMFpTa91
cRR/ENiY/J2/RczOGN4BPXDktnKIPTXIWkSY1tCcl06xUwmz48UmtaaTAYMY883Qa0E68ojFLDCG
FXO55HKcCpot/uiOo65XWPzCC8ocGH53Hr1ClbzpAk8R//+BQQM+LVzAic0d2Lvn+4UZLtLNCsZV
+GUFePhhLSawdJoBHB5358mmfepg0mOlBua9gIDyh8bf1/K/Swo8NcUgg4GI0yePsG+tDujdFmIB
XAnjUb+jzVMJYMnLKjxN+tyZB5AjkrW/ugrmlTQtVrxJUwafmnH0Y8ZUtbfEMUCSIRUBfUjklqZd
X/u8d4uVTrPFCZxKEdDQiMaWeUGIlau00WyqHMwc1wat9K1sReUW53BqOEEJkAHsl5kRyDOcdH2d
Kwfu2MVxAPruFc1KYwesQLpiO5e20QT1DE8ZpfugpD9XN7tJOev4qByswQp79cW0wa+Sf8P+XVmx
xVlzEbNBZYX3GQVXNOUIRjaonZFEThcma/XCa++f7RvgriZ1QRrl4JEbByCt1dNljVt7/8zeGNyC
D+BM26YPvS7zC/fbZQG/IOk+6fTJDM0MTR0DNFVMElI30ApfS/3sWXk3jsq79utPp4QKYHl+GhwM
Z35s7OLHy1+wqHaejtq06ZaKYM65LiipK9ER2sFot1FC0Q0KRrgVdVsQgXCni/oDBAy1T/0V+qgN
oLhO3INs9VAZZYCCdRDH/7g8kGktZjN5JmXmsPcMGTVpKs4B/PDPaHPelAM5pKDtDUjRf5jpb6Pc
AOsfUFZTlSUYEKHf5xNXqU7c1HbpAkUn3nhtubO63GeIVQVgudnrAID+/c0EgRO2M6AIEEeeKaPl
KAZLkto9OFn/Jr0iVGX19fIcLq0USkRQuQfHGjV8M+ewgh1v3LF0Dk58i/5DQ9531UoSammZcBJN
TjVKUT7VW4m4H2XGMu9gK2XmM6rdKYkASbdZfLWcGKzPZra/PChtwdxh2v4rctrlJ96o0I0qrtLU
O/Rtv1VA+0usMkoK965H2aWWkI2Sudska57bTtyrgPLpOX2wZXKT6XRvJfVe8rXb5S8gp7m2IjED
qH202eCOMdMeMSSj4RHcL4yePHIlPfZFHmVdcdXEYzh0/EMj+LiK9aGRrBGVL5yjgHKE32yjvQcH
9kz2AFEA4DK9g9HSZmvacRM0OuXbpCY8aouqvOFJ9j2jXreiwZ8LrbBnLLwZ/CiQDkD+85XIaO66
dqx4B4215s2IIOZuEIV6m1aKdQN65Gxbghn5pq0H/lAMtRo1qG3ba0XzsaISi1roIpSEsBIAieeQ
gIPtpE1aI89np4YV1LkwfQI0nJs8k9oOdNrda1FRYHwBrv2+Fkl9w0AfFbKqNr/EQi9DUmYsiPlQ
bcE+TgY/qZXqllUkf7n8oYtLdfKdsw3ZatxAZ1rsAafNSoKEc/TSw8V+QjPWhLlrJ9teqFboJeXa
Wi2ZAutE8mzTaFWPiEGbxodGGqGbXIFCLFTWEt6LO/NEyPQRJztzSPrYpgOETGRZepS4m7ILRud3
y7gmrYNiTaUBuGzPYx+5Axz1PiEe8IfMjdfVmyFdC4kuz9bfIub1KD1KXRh8X/fQj/lzgZJu0Bkd
+37VBV6SY6O0DjkedKtYcyQC1ruKbTeJd+jIAxEIeg7mhrQfl5VuwesBUjj+w2whETCPXWd6a9JR
g71kGRIAOdD7vIfLEpbW/VTCTLnsUah6nENCOe64u6vs78W7sdb+urR3AHiODY6ol/OpatTxGLNq
6rkHtXSCukTJhveqtT9GvQBfQYlmwujyoBbXBqEitC1NjXhzNNPMM+M461XvQEFSE9m043B2alCa
oMVg5b74awnmxwcq4P+WNXN2CkSneK313mEw3Q8r8W4qYd+anrwtC476GuvYi/TNjnW/L9UdCKNC
2emHwdFXPLvFdbQnJg3NnppBpucn+7dLhCKFlNCU1mC1b1LDes9r8BWgF6l4H7WMr5zlawJnPlCW
1eD4tUYoztNoUL8031LVr3aXF/KXm/Npdp1fiM5obEalyfmwGEic8yzNvQOIIPo9+jaeR65r4GIc
6C1gIMtIFbkM68q2nuyYGntajGhTHCkHuKyZHtKkY+GYut0uGYt2a4K2YSOMtgss5vWBh5rPTZ8n
cVh2lX6Dw6X0kX9IVgaxdMJNZX6AroGX+gnkMWsU2dSjEx9yI9sa9s6ydpZaRTW6MWgXXp6wpVU5
lTXtxBM10Pq0Qk+Ah6qZ0uEPrkbjXStJ8sNNyibgXRWv+BFLBspBkFkFdAE8mHmeSynReAsM5Pgw
9Bvtla8xxS2+HpEY3PRRcmDN/SNL4ZSVAgU6bn5tH7R8BYFjKe2ro0hNBxsRziSYivPpcsWgdbww
44OSEvlol01+Ix03Qx+dA/q+Onnrxti+VaTlHFyHud+loqrEL1StOzpF5vzJZJoosEEluoqqs5my
NyRmYzWF7Y0kVK0gV1aUY8kMw9lHTxr4cCac5/PRjqBBb6wqQeBRKV+ruH9mnEVNOfgCdFx+XfCf
6G//E5nILdvo5JucmJmf6XQ6a3gDheyVm6QOW/Mrr4pA6XAvfKvUZCWCv2T4Jy4rZF0RtwGGzvkI
ObIcxImx1YzxMOrvGQIF6E5aGdKiUp4ImVl8tbSVVFhufFCbHEBKhb8Ws18S4KI0CSjQCOShsuN8
FCzrG6NN4YvJSDP2brkySWuvn56f2IhWazl8ImyqZDB+uqlzj4xaeNkMLa3D6Qim5yciqr7P4oJA
hNTuATtH+q25BmS0NorZged4eTJyDZMk7tTusU5WTMPaCGbHGwG+fuY4BIZNVa+IiF9Hpt45qrsS
zFwTM7PXScyEJQnEpGwbG2HcBmC9/oO1gEVBhmZC5J6nZzzBDEY6xztIN3SVXecih7biCyyuxYmI
2ShAggecVAERCW5BBqpkVoawdKohtYQDBmAUEyjHuToVuZ0NQ9fBiKjbmCD6v6nH14quVC0vSjFQ
Bq7ihjJ5UudSjKzwmKNWOAzaILkvTF88Fs2auzh96tyhQfXk30Jm9rCFLQQSLo8PNWN3icn9Kjdu
u2F4hO/c+JULH78di492HELSCkDcaQ+X1WHJGzn5gPkhM0yB1KbGBxQMQR9SXQ/MuumZ8UjJEKI7
9w/y6kh2A1wHKWLAosyzXVkuhhwsXN6hAV6j3CpjYCgr6rGofgaAOiEI0T9ven5ibXIPDRslwdW8
TpwNBZI24I5WRCwdnegWRIAIxwvKiGYaOOopiilwQzvUqU0RkciMJ+R19Y3qNNoVafNmh2hhFnYV
Gm4vr9ekEJ8UBjgCAERw4NnNq24N6mRF4sLOsS57QdbtaGZGyAf0i+Vl5MlCB5jJ6DORrVimxd1g
G7Ab4LT0UOR9PqmiMUbDARHZgYJPc0cVA24C/OrtYIM4DsHyenN5nIvy0Hpn6LBUSMDNFlFr4Itl
KcJwqfGFpD8T746SLzV/uixlSfs9Y0q3w0NAJ/hs+zlwVyntdfeAqrdIg+vTl/d9+ZRVCPhrK6XM
K7LmkYgO4fdMAbsg4vnfKXnqdZ8jUgQ+kr76dnlUSxvgZFRz7dSJ2ttdD0mdHmpuUK8YrbXX6+eq
kPe1rTS41h8y962vXn67pxRBIWCf4XKHEwoe4szuKuCH1dGCjYhN7pPc7/roT2bnv++frTmwVo1R
V/B+jb3EAD5Ls7Xk19Ip/t8RIBx0PkFEc0nfc9c92OWdYW+tOFLj/eVBLAZsT2XMLFA9OAbukVMM
RSX7MtdCAKJd4dr0JErlwfX6a80sHrS8s8Oy0V9UtgaeMM3S3A6dyp8pQS0MpF1xch6A6+5T96kY
t17t+F13xytwGfbHXv64PORfx/onkYjIowsP4WFEwM6nNYY1SBtG3YOiVqBz4jWa5Ug5pg9tHZs/
PFw777WsQ3CYp3Fy2zhy3Io6zpAvyVuf8OSlk32+QwsAAPsRx446no33RRIPYUKTryUprK1S2jUi
Nf3w+74EmEYtb2r7n5piZzpduK1py9jEtbFHwKu4i0r8BaDayzO0sDGROJ56MqaW5U9xNVVmhtYl
mnMAmSV5cenr5dcvqDWi8shFAhAPRaxzz3GsbQkoFmQLOeGPVpq+SUsVvlCL3WU5C8OYoMb+Xufp
+cn5XQObUAxj5h6s9qrnfhuvHC2LhhjN6lO7JQr+51XOXeXVFXHI9P5qg9zkto8Nfyy3ZlGGgLVa
cRUWR3Mibbb0uEKjxKPL3UNeXGX5HjhWfzBbwMMA8Q26Qq05bE1SGpXWUeYeKs/Yx7V46gz3/bKI
pbMYF8+/RUzPTxZE6LKuKyd1DyaYdVT6jsBWYMbXzRr74oKC6SDUQHYT8fopd3suh7RZCVBnDAXJ
4iygtqWATJsNEfcUumI/F3UAjQQTRCVa7+bh+szAMYDEkXvQubjlbbFBMOSqo8nDKOm+G34bZWo6
01x1innbaPecX+GJohg0sXHmDM6+znar14jJ9H0yjQgPABgF2XzYmPOZs5RatcBwC3+0lfmHRLo2
KB0Qa/mD2itbrfH0qxFpkBEFxlDACv2tO5ajzsSvMk36ieCKD1gfdcXjWVxPVANrE/Eo+pFmG5kq
pQCPMDLKo25u4mbY2DyslYfLyrm4v4D+j646mNhPVGWKQzKRCeodAM/o3zW8/f39hRN8KpJB2Apt
sjOlLMymq9QazpT6mqHmZw1pYOkgB7AVCN1gVy2EhWenGi+ZLrTRw9GgDfdWlvwwgKxn0yx0U+VL
QlHY7BQi0p3uoWLGTTmuQSksJbxRugWuN6SVgAjrzDwJIFkPFQcT9aG0Xd8xbg2aBaJ5zIup7Lnb
VFYTJMwJVGflJrNgVc7k6uc6O+oD4Qp1IdeR371SvnDN3Q0mwJ4aA8TFv7Tkf70P/5t8lIf/uxfE
v/8HP7+XXNYpSZrZj/++Td/rUpQ/m/+Zfu3vf3b+S/9+/WB1yub/5Ow38OL/CA7fmrezHyLWpI08
th+1fPgA2lbz6+34xOlf/v8+/MfHr7d8kfzjX3+9ly1rpreRtGR//efR/se//kLdxMlOmd7/n4d3
bwV+71rWRILE++3zL328ieZff7nqPwESBtY9AKyC2ALVgX/9o/+YntjeP3EjQi0ilB6xDyCT/PUP
VtZN8q+/TAOPJoS0ybf7zyNRttMjw/snAkpoGkKCDdizKq4d/2/wZ+vz3/X6BwMkd5myRuC38RVn
Rm2COEV0B3UokIcALpy+cwWRgJvk3DaTnahr+K9OOo5RGlNlG7e6vjM40N19m5rK3dCM7S436n7v
OKkFevJK2fWS8eu+7ugPynXlnhKRHrQ4f7QTbawDbipV1GSVtm9A0Wj4nd02t1mW1z+rYdTQWFZr
cWgxan50HRUF+toKZQPeDxPM4dLhwSCSjgTFUNXbYjCeK1dy1S95nB6cgTHqCytFG7oXM/OFmF78
rlWecpV1bs39VJh5hRcq8T0DAgAQDS20jnVq7Rcl2amacDctpXdOmcjeLxtL/8rTzPzQ0pRsRZ+w
jaoX5V4fvGFfDU5NAztRs2gUjn0sEsfwvVQfo7pwxNck7cTeSlX3xbX7nx26T8E53lG+Q5+A2YS5
QVQWAksj+WI5jF6ppaGWftNX76Io7LB2wIdrDMm9TEYn8EyppyEZ2c5smu9prWc+oXwMoYBJWBtZ
unFKFOEKO9sAZfxGNYBk5NIuSlLUg2bE/too76KagOUHHDoWbV8V6ilh1hLbdzniam1PXgWqre/S
8VYzd6S2P/qmUQMcUA8yRrekk73wJnYCRQe+rV0I30700Sctoos6g7swuHY0otDDZ9Yw+KNTf+89
HiSg66g8p/J5VtJvaSocf6xdZYs2hVuLG3VkjWWA7rprFIw1j05eyWezafe5Z0VMl35Mxp1dGJjF
PjJVuaN2DuI3N71KbGJeMUZ+9H0TdpmXBnkbW0FRvWpZFiUy3wrqKjdV1pBAkfBikxJAfNT9AAY+
WIbrY6uLcte41lvLUdhXoXzZFp7lq0WBTJMRe0Axlru8T17gwz4nlo3iZpTidIWP8qhdrBqRncRa
kGVFvwexLoBtAcPT7lTkfaPelo4/1A7q+fIx0985QvMggo89Cbp0FSpwVBpbCXL0OAPSoN17Xhqq
pg60q7ZJw5LWbVhIrY5QZAWFMAuZbGPAun0RKk2jsdMdHw1LD6OeFBtNdJiwqs/eaaLaQEriTaBW
mXLtAcxko1ixA4TeOjWue6t9SG2D+Ko03AiRs26TKQ3X/bxIuogZ1m1fm492r8sXYNcN26Ef9qnH
fEuWYhNbdrUHA1oDCk9ssVEU8XNLjOJrYz1YiYy3Tt1kW0Jt77GjY+sjbOnIsHDT+sDxJOJ5X+0N
MzdMXyncHCvS1U8jOgYygBiHpsoYKjw1umls3l7Vmab9hANF9pkaB63qtLvSFeReTdQBd+mEB6h1
FsJHIvrI1Ypf6WY5Bm7vGW/wWlmo8OF60DWQrFtsl4vioSdojK8cT+7RqWDfempMNlbMd5TBhDhD
fWuV1COArVCfQACo+FlRiTcLjF8ZtQKag3QXbXChbrTB2Hp3tSoRXOycnRLHYeURNPgpBLuElZGb
cw+dXfeUFT+FkpS+QQDKVkGrrM5tfESFntDiDC7IKoTJkXt86XDbe+XXtKHhkLrZPc2qb8DBHIOi
7q5Enz5qLSaSIIyUgUgSvOJXiXT3rGURpTdIYR+HPgOzB0BYWicySPIsaWn5VdHHd1Ib0KKbvKYD
8YI+cUu/oPw5Bc+vYdOrxmYfSoKyMj9J7fzWG8ZxR2W1TSmMs4dyzcpTv9l2Ra7RrZA9GGlgdr2G
7e40SqDVWdioym1cZNpN5zH9WsG5HzamG9G83MZja4SFOiJabufQeGDTdaS4BVsmkCrTUOoKDxxg
x28VUwt7N3dCdaS9r7tsV1CLBRMnNmoNk52qflEake60Vh1hDdIrox5fuKpUIWvyFkhDNfOFtF7U
tP1qs3wrHcpDoHMidgjP26VqggrhPL1WmD36RSu+5ZX4JpUGdOmwLSG1yF3mopXYkN2AZltT7Pqe
PBiFlLvWrKv70SHXZZ5HKC1lAUHD5xeeiq9FlvMbx6qPg/qilJNBjNutaHjnq668GlQHRFhdhJ5J
4HsVSForOGY8+z7rOFLIOXA5TIuEEkI23G6zO6BcNVdFhS3k5a867VPsORQj8E6GecybV6mjAgzg
eT8NKo3XQdFsXy2tvV1ZeaCK7sXT0OWR5darWySRq8Sq37RMfeH2dW0K5X6wCwkFTviDpW17j13Z
zU/hDeIZuwOGMLXlHYpfyrDOerbNM7F3hEW2lui3RPVinG3VnWmYB1Smhqzg8VPpGU/I9WV7wa0h
1K1chFlnOF9jtb8eUfuBOm3yNemVa3tgUWwavQ9ajS6Mq7a7ylvebwRABQOBFoinoh7Mg9GYoPSo
ta1rZpYfK7GIzEZueqnnKD5sXio1ztFC3zTmNomdfWfbUWLSZlq8WxI7eVB6vQz0dOxNwJTWqV/m
YpdWDmoV86TZUuEGecq8MEnj3LfUrA00AsdalM7W5fwrQp39DcvoA2oJM7+WxrWti2YrZPk959Vr
6/Vh1UkCam9Adg5JPm4SUt8xB0SQunEvFSMLSU7lpomTbeYIE2ip2s8md/dGKRGFQ7QmcuzOhCw3
zOyW+k1caGGca8eqKouAaUqHK2D1xLVsp5GmReKgcm5L7uiPdq3rU6V2GiQ1bcOy7tQbDdY2sDMN
NMRMfyBqxW7ifgCXaNNkIZgR2W4cVP5cGdW4TZI2slEV2ZC+8ePE2ekFuK1GXUa8A+8sF9nG6M0I
gPFpZLepGXJ79O5zm4SIv20Y97orcPpFnioAYaLk467Uiq2uKHZEe2szAgtaqdvSpz0i6Hal9X7e
mXIrSLwdarbJSdn7Qz6K0GzUrxywCKGmV1u9dP1cGtoGdaYEW57fmWb6JW5HgFlKfqt4HaaQtOj2
My03UDuFhCoIcqLO9mDChzoQY9zsGPiZGtTwBrYKlCj0IfsNZyVOcRqaObAJXUY3iRnTqNTuY5fk
UZvBf3C8eE9BGRAYAtaYVh4oQ8c8MIX6WCvDjW3ljq9o2p1OAKupMXCacRLDzcrVryAfoD4bnMGv
NZXu0PAIkjv4I7fEhtfUOoBZBfVv6u3ceCB7p4ez0LfS9bnTfQF7NA+Kvnjt4O3vhdJZE/jPA030
yBlb85pYKVDPFacpfD0h6h4Nj3WAEAaKaqnQvhJS1cFQ1s/YMzsAToRdQZFVqPvsI1OtZpOi33Nn
mVkc2hLcC0mqf2+dsnwYk+ooALYRmHnvRGg5vQb5WYbzF8bXcXxXeYRDimBoDCyfEeT1Zm5vGUl+
lkqL/gpg2MBqs9uGVvuRMb83Y/RYcPHL7aGBihqqjVrQeqMNbrfp2bBXkuLDHtsmahNvp4/ta9Ho
7jU6AOpowH1hY3hD8tYjQL5pO1vbMFrWsa9zu9vZeokiHq6Or0JPTd9KhnibEqO5ThtV3qArooBT
DLUaXaY9eZX9bsS62OJarIJoOXXgQbI0yGoVDRqVQppHtY4NMDB4TN5XXf3NqoqhD3lOtVcgcTi+
lcbEd82cH1LNHXaZjcC5l+4brXp0HHmTplKJzC6rHovU7CK0BFg/2gxVkXVpsRsl98agI2A3yMF8
GAlOKr+iYgQDtAZMiKbSP5qsQJROerW4suzySnbaT+Ea79pYtmHFybWgeRjH1as1JddKTnlklcLZ
Fp5R7qj10+hxaiSmcXBd+bUhqhuMVWHurLJ8Lqa7ic3sxM8Fa3xMdrehoCVNRLFDqfV4Cydx68Cn
drK8DYhMwSWb29dMUbUIlY5FVNEKCA+O2oH99c7uGcxNYXwktQ2nvRG4+6f1XnUVExl3y0/oofMM
oFTygkeNQ7NjljdmgLb/XW/JBxd5wRbTfQs+cPzhr6765gFXzHTaH1rMtQMFmCuy6fJ5zMT32s0e
BDHutIow6Lo2HGKnYj6gWnB4cTCS2g6D02GCfiKWhBG/z/XhWmrW/yHpyrrj1LnlH/q0FpMYXpl6
tNuzk7ywEjsRAgQSICTx62/1uecxObEbGrT3rqpdZc4QfrRPe6r3G4PtQOWvrL1QloXHLkFvL5MJ
Pvgp4iy08Wtl1D/4kxSDPz4IWEvkaSsr1s/o1FDPmYahRTS3+v47QqRUttOD0Y35ETYpKYaWbG+Y
GyPUV55BBEv1P5geNW/NxPwXuo3mO+RyKGCSZB4D6QUah0GM3Iq5Ca5tE2osXMa6qZziGp3XJn+0
TqtD1wThF6fbfBlCmyCID+3LJskz7CaD0877eoISF0rlLteh/BcDCETa+AJnFXwFfTB8tB7hh37L
7pZh8mfk74UmWISgDRaiptkilaGTTbllmpJ86PZTyNKDa8M99zGalDBr53AP6Wrkcg/HVAcbhPzy
pLeuK/DW6cfNY7KODIBBpmzZdDg9kaziHxO+fK3RDkmCr0vQhXuuY50T1b0jxNwUaxhKlevFeA/7
5j8OEz+53iwHSUR8pozJPICBSZAtaE2yrWKJWks6t4B6M/0QDHudwtoL0TKuUmz/Oe4LFNuUxOqW
NX12jmJTSRNGn6npXmmUiRNy30PMfcY/GeH+iBbvYY4Qqu++gb+lsnWiQhRrKAAZ/mnGAoQqkj56
5N0zBoNTp48kgJN5f4rJ8MBHeXJY8fltsoBWtPU/sTp0DNvtESMqVhiH+e+MqAu74KRcg/tgCSBg
3H2EMycly3xXGT9h1z5p4ss0saDECKpKPc5hMfZL1U5wXGjVTi+RaG2xgPpbcmhcaorY0sHJ27SO
9YC7+SpjACgiiI86je72K+I0xuLiUXQxZqf23LQEGxjEaz6Rw0VAxNppKRIl/GoKKYjZdQ2frEvD
wt9Yeg5XLBWhcc4eOo1JswcvcVgb97wkoflexi4uVQInIisz/zUbYzQG5j4jICnK8doE01wx6dsc
0WHNa5bB/7RohmSogF5tV6sC+SZWvV49N7dzETLD614k7UvQqLjq99bUmCang8n68ZQOkTn2096U
evNhopl2Rn8t7V7JOQoOnux/D0TRplxYhHfXTww2VtftVSLJ5sL8eD5Rb0WTEg510LZTxTQdLs71
nyHdnlapXDHAf+JB+Nv8qhJ53cIWTS/e4TybfQwc1uvTiiQmu9BNnTfNTCE9up96O8kDcdijAJ7W
1Z5NVc6Mzz8ah4k7mCZy0LG3fUcdeppKDgBjbfiLhaiqasD9RhOAydVvg88YmoWoUDFy9OSQebnl
4y/bsEOGOKIxlRZNqAYXPDMM5NzHyK69Il7IVEPr1xTImGVnYW1WsmgIoMAR6YeD23Br0ajBnH46
GnRiiDPEy51p8ssi1KeCmdPb5NbLGvQI3pkBzDiY5IDTnB4C5Bzlnh+f4aRAytF2HUZ+BIhjSCW1
kzF/X3CopbMKUFbH4UGz7y0OUYzYNlaTTseT1ylEKCZASfw+ePe0jEo810POUmpzQJju5PnZg1lQ
CNoQ/s9EYikqR7RplK9ddvCbpUf7Fo3XyZ9+LC2ykVzbeZg6tJcn/t2L3slrgHITdNicgv16gNMk
e5xihMssXPyxgyfqEWBu5TE0Ul3Sn8mShTnXesx3yh+kIV9Q4z43ZPmrh772evaWyK79mDPal74i
8OaMhckb+GE/w6P8aQBT8ZFuMcq9GcwdBRO5IwEtJ9uS78kn3QE+me9JYv18EklYTV5Ssy69hCKu
d7iblOjoXemi/iIGBFlmvEOvw9irvwU3MdkHPrSww1v8F/SpyK3xqXeRcfqhFuCUlmMsDtm16ZC0
zSJeconVxCT+oRb70ll3QuV/1OtS2SWuqZpKGUTHBbrTIsCCQJIGRbT3xyQ2b80wA4lPYqtqSJFe
EkXvjxQQsHjslnxDocAr3mKeDdGiMcuuMOFsfzeRBXS4StvVfODsJ2u1K83SuhzQCoPgfkFPtgp0
FjHSZ4f9xYcr4u9m6NqH3Y0g47v2rIyXlG2DdR3go3/lhLqzInCKrvgXs2zHQoVhWzf9t7DjCWOg
X7LFYQLb6rhD6smshw/dbUcAMuPfqF3x8RqmiokMrIb/fj2uZHzjM9ugr0yTe/PJK5gWo4oE4fpo
qUWKMA/9g0jsmxTAKMdl3j5xidNpCqMfwHjx6UYGnCGhA+JmJ8g1YR5QB3Pa/h0RZzUChCh6sNh5
spH6fkdKBcAAdvkAFNZ9ezMSQJU3YxzoNRawJ+zQA5kDtCk57lHrxluI7xsIlXvBKgGAwXbZDljc
PPTj/A0kpq38wSVlSGHejZUXhRUGHzCwwYKcwnGY47R5o3OEiMTxpUvk87A5edxdop6DHt9y5qJP
4ewTaYDVbFyTsjXIgJ/BF5baQDqiBQ9euLkfnyM/RKb5OUn2oPH85kNIXnTTBpdk2dvnZF/PMLbL
ctK5k9nHrTANKTI3zUWH/Tu3cALMS4xV62/neVsritf6nbA2+SMNXQBSDcD5QoCtkc6uMTbtb2ZE
176P81ES+Qeas2Kc9MGfdFLvDepnkJ3NsO+5FPwX8OP3MbT/cMT3WNZo1OM0bmWawLtTRvMV7EdS
Ul/a5zGA4wlnjSpakyhUL0lUwYGjVKCB7ZH2ej0SYME8m1dMmM48KTFdtgXe0pYZgUnCrKdMyOlk
zFn0iO1ooSxEmqbLdeYNuZ/s6Ipw2OesAdjUN9c2DfsyoV1BybKXm69+ETWqSlB7QktLwKCP0RlX
uD02mJ7pArR6Dpr7KGTSHBfIMKlML8O6r7k1I0GHrsw7aaS+ZNN+ZlvTXyZ4iD+iUVwAL/fvrQGM
2NJgK7PMJm/LjMeG9OTa9whaW/b0yLfs124Gdt9ZPDSKPqos2gqi9ovrg99tsj4Fzv3L0OVavmfV
KJqzAkOTtyNgjBjw87+x8Z+X2b+sgDQzD8u3dG1qJViYh8u/SCdZ2RDcV8zrSxku3ssaBbdpN17t
spXXXuwPVdejF9uCNfcgzrlEnhpuCSVDuSikiYkULEbgXlbGijg2rsw6Hx07dCdLLmnbl9yLHrD7
6R1gLKRgVozjKeph+zKpGXnpMjrQfsUBZwhOiAXRMaoJjox5RdJM+w3uFASIa8jryXjFmvxck0le
R4WNzW4yRYOwuSEBdh6jD32NUyKfWEvCSjUYYIRo9W2Y+cWL5B3owiTTjXfUK2hyJvTrECSPDVpN
OwEkRx+lwcEMR91P00E2y3lMrEA9B3LX42Ty9HMS31o/ZpW/eKyGvbDKs6mzecTCJwInsEums72O
IUep1JhUHH1xgGiPKjDBfo58NGJgNeKa4OeX67zUUagfloycMKPeE8Td3zHs/oYzGN0BcSyol8NJ
SHaQ01zyIVHHdFsLE36kbeD9A67WY2xI+wrDH/+bIka9QRuUz8qPTnMbewXcsHSxbOgYen4wA3km
2HI7hJ06rT30A3LfhsMmk5PtblDJH0M9XdN4iUv4zefr6vk5YQkGCB+qdiwws3L1OczBhvGGU5yB
bfPaY0C35koB/h19bHl5h8zNC0CnH2MXsLMGiIPH0IbvsOCI8jbsLvEU78Wg9rpLFXiIdVVXjBdf
8RC+Mg5CDbf1dYvTEk2aP7ZlzzqZgzNeX1p/3QqQabyanSybdJ6Ltm2X0qCxaSeDlkp3zW+xurhy
crOVQlJgFfjBevQzjlPO2PlD22EALmYi9QrDQP0GCvUqO+SQrjz5i/HyRYndf9Cr4eKRqnVBK0fb
7jcP6GlC62TvbKaDB8/I4ubFgXyv0GkuwIOwQJdzO0KOxN18aO5UARKpyAs2fp+SxfuKBjdUthMC
YP92BFMw5ZuKXmUzXwBP7jg+9YFmKw7UKaG/SYQdhSYoPP+aIk8gEik5WTVgOplHEEBb72WYk+wf
2bq9auz+I9hHd1hn8QJwFmeBBobLN2BhrXqBcmGppRBP2TAdwx5YqQmTIl1Tr+pleMz6d+S9l0DG
XnAmkmJRbisWxt7GAO+OhW9O0fvbVgXp+s1TaEGQ2N5/0DjCwLp19YbsRW8N7nEy4hljX9HMvgXF
y8AmkO4JgfW6lGR73fpI5aFmlWxEbbfpSKSfFV623RxmIIy+AcyzYdW0dw1YD7Z/pWjbzgySpXVm
SDqYqSwGa0CeILQUUWnkQIggj26lNbJMHtRos2NkQCZEZIJ1MsAynXd6Q7bZTMIybvZH7m0zduEj
/HkLr0psgGf5gCYqFzjlBFWPTbp8eh6AO99RWpAlfdMT+EcXxVBydNw98yXuD1w08BDNZnpud1vM
fpR9eKFiVYuCVvSQXcDqQer5vE3B8wrGFzEHPKgWwHu5v29p4XTiY/4XD32TPco0uPUauHa7deWO
gUhurIwW3ZQmhHld6+1H34RrmUp/zDeItYs9AES1tzuQBAL9PaiT8LWBXL+0a3ZumcPLnogCECMv
e9g7Y7rP52aKjzFmGJw3Wucpc/41HMN/YgkAWVh0KMMITiTO6kZP2BvL0r09wfEKpp6JVku9Gd0e
JjSJUc4TE9Rz2kfHbLb+aWzQ6IB+alzu0NSz0hdD/7R2cCyCR03wDgL2wvqgjq1fLEn3hJJ5XNIk
xUMi7HXSzPWAS5IJ9k/ZgtcfW3kHzCK43GisxOjJnwHVwStl4ge8dcwT9SyXpYjSpeqnuWPFynwk
hMKQOVcbMger1PkNdpKj9Jl0/NYiJQZDQ7DC/SkKnhoj3a8ZIrbfi2y8S0rEBxBbWaJFJUVLEn4J
eduCezJtCReclz6yXWnj5ndAokcfzYkZf+CbLWDqmhs6tlVnNoGPAIaW6/cOpc0EXeUlcNPVgh7R
aV53dacE9JnEyELLxJQ3ywh81NibbIYXt8CTQWkPgAayioPVHqYeIMRAITjY887rfsaoS96wPQ27
vWWu7/tCr1YVzrAvHf7WsQKtzPuN5SESU/31iyJlB+3URpNauf05lUAHui48iznbj5m/8LxV20Ma
czSrZwS11W24PNBOXqwWlXDJWnIgXC98Cr5T2BXAC7Try/8+cu++s30ot2gphxnz6T7NOJG0eWqa
ocVRvhVyl/lG2i9ppk8WH0e3HXzWoPpjchV+8LPJVFvKzJx2N01o+bBqXQ+4DaAfRsx5PhDAbANB
4ZG16CNyyvpJHcYQxxgLe7CzQ/ZTEPMyK1kRFT0O1v4SUQQcG0oa5KKdoTCuzD69YO8yPUeNzvJo
D89U4n7ACjS8zCFIjknd5A6q8T+oVcgUaGVGnyJFQTfpTlSjR0mZBLFXZp7C0ZrxMIf7qv5wo8nK
2MB/NxfN+GE8vhYNJW0BO5sLp+uD1eMxjYcvQ8NnCdfmolMjuYw0BTfVp5jslxm/bLOuMDE/rzvA
xETNcz60IxrOBMMrMlwL0rEjCIa1SucJA7dC4GiCrInK85bUz5ORA6wjw/499tjBXGY21xCTm7fd
tAKSmnnKTouawi7PkPJ84rMKP6PAQknh4o0dmB+Qh+0/NmKgQ9wVM5TWkOmmnfjZQdD/aTUMUlg7
xY9zBJHHgfsKD5IgH9HAk2fXJONDtwBSrLsYo7UNsUoSTMH6ONK1vTINm7psC5afQ5fQ2zzZ7LvZ
OpnmuzX9FWCDVzd7CsrCKfj/IephwudSrTiBfGwqmrThZeFNGoIvaaK3ZaMT8mdsAu436avESch2
6LCDJHHxwXm0/47i3RRhkwDFUcEyHibsaGAszVpz0DAte9ThYA8eHrvaD3l8G+QY/mDBnbf1jHyE
MBGdTTLTL2v51Yb+9gXQtsdKelsPoIeEJ4/K+o90Ut0Vd0te13EKf3m+8572bdX16odTNfENbc3A
MDIRUTTb3d+67/eDQyJhTpWjL2Gq/W+B3ZzKH2HPI13j0OwthzQWQPsx3F6bIf7M6PoBxUAAGrWp
4aykahVt0R8ZTafEe/Ay++CQnJOvid/96qhDF5HAaky8Igj3cxNBkFvaJgcr0fRnkbwTrPFLMwBy
7PBfn6/b4P0bmWG3sVO4yM021wzi5kfnpVUywEGvAA2SqLoZNBpr732RWIUoF0s4zxXvCoi2lsKQ
Dc5wnUIEBSx0pqPyO6hMYkwig7AXCFIv0EuyAswQ3ATYUtIJpSskbcUnc3+tFnC+0G59R8jNKDD7
Qx8TQGiAQlB24Cp/8QDj7GaxODKYBaFKMHB7Rq5wWvB5F4iX7o5IkN6AzhF5Jw3jE+D6tILUwUfr
D5+st3a6x1bNEh8a5zHYgIAvHdi4lP9t1bLe4Kvsr0cjJ6DcsJ8BcPP/bTUtF8QV/Nyo3aAKkeAO
aPS1iaRIBBVYPADU0u4bO8cJGUuQa5iHvXQ4mxVEWAK38atARtMZ0jRy2nqXfqp509VIFWhqOFGe
+z4Rz/AF2dciEsQ9zhZvONiA8Y4Zu3xf0DGzPXYFd5hxcr3Oo8tjHYxfrJei0kRtCDZY9loGfDgM
YxhdENHEq3Rx3ue+02+UpV9JmJ0UN/QK9AFlXoUk/u04Q2jkMI4oaA6J3wgOA7858CuxjD7oTdnX
CXA0vt6MAGmI/HdiAtWUAGe366bl9N05txyxFiFCzAPxiqo8X9iucdqMpJseZJiIfGsa/d2tbf9K
Y61/wHeRtmUktdsLgJvA6wOzN1vJZJO82SA2R65nfgRc1ZUJW1/GwczPPha9Lgov/sn6bjrBj4Ve
xsTM14xHEBtRCjvScBH2oUf283e7QKs195r98XjqHZFlZ8DpeTZE+V055K+msS9jG6jSdLvYqmGx
za2NxqAWpAc10adD7q0LyhjkIhi0hpvP8c2v8iFA81xhuE4+Np/du8CEn0wPgEbEjXyepYKCJYbe
JUqU/+p80Z7oKlZQVJhvchvv8jYCODnqwSH6dMEuVx6E7De2P4FZ+CPUcr2RJ9pFwyf0d6qIIP3G
Z6bfC+FzQaWSDwiDmS8+Cdv3aNAmKVNGOBqx9gZhlnfv/dwErjNh22lkq/mT6FG++ZBZPkyTMwWb
HiBaw/fte+RuCjc87RnffrJpnv55cvUht6ODOIYq0A8hxDsAGrx2+8GXFIb4Mcn6wvdbQMqj/tdS
px+bYfcqgLgwBZ8hmKMi7l6CKISp2CAgErFb97wNFKPk2ovu2MFdaQE23jfPgcFRtHh4tb1u9K94
v5ZyT70k73dgXg6ReqdQr6EsOBvwjS02xRVk7CcW1NzDmCWQhQEjyed45ievnfear+Fc7HbUNcKG
9SU1M0FD2LZluzW47mHpSkUS+4wdou2DKC6e8ZP6Cya7+A+NzeyBJ+JRB5N64b9DJdABdRQRvbVp
/NQmy2fUrUPRQm1bDnHL0eCk2bHVfvriAS2bD8QL+lu7Z9uD6Nz+axUalG+/i58wMexBFYbZY9xD
R5H4+1ouC2Q+c9x5ddjP4lFOUwwobGbF5sXA/5J1ugrMFTls31nFu6mBUq5vn8J0oJAgyfa4N0EC
EEGL56Yh9mCY6OrOH8EgwEru0R8WfhnomlVGNWvVLWFhUR4K2Gu318VP8VzZjRadTfuzP4Bjy7M+
YjfFpfnFqAUq6JTa8nlZsz9bY5tXwYL53bBtKCelsi/GKf3XIwLw2YauuS3UKlOB+RqQojhlMsfT
nh2B/d+boTQdnmd8ZF6moxy+xb7xDwKCrkLAPdSE2dzf3eg+uszLCmwIJr87bafiPtBUzaxSVjbY
3ryGvhKAvHcgpHSQNxdOfbGIGX/mybg2BGd95pPgbacb3Gm6mUdzrm3sB1DhQmmFmVamD3yfouMU
hKZk2BL5NyLPtXbehNNkAkaHIxAfIWmZPIqR85vGskg5crGUTTAAIPUh3Bsgur1heG35kQCFmnNI
M5MXhvTvckHiV92t8LWvRodWjk9AFLd2GuV5i1ec19GCBSw8Nuv3mm4qzJFY6l9kBM5zAwp+2kms
y4xBnmcZmQswCXsejpSe40Gu9WpndnIZdgSiremgfIVtIMi6NaqIkd6PRmauAmsG6m15DmcGIB8j
LMHTUzJun1X66ruQ3Wjf7W8upgsscMzQFrDFuevwRoH8rgi6zW30Lx2YhgpOHoAxCbB57g+knphZ
Lv5m2qeRh2GZNWjsNvjSAk8b1bEfZrnmiJdgF0EBzYNOhoPmCuZn1JP55IGNYQ8Lf2KQe1A8cW/8
Drs4fXYuEV9WQgkOA+b7URsBSIE13XdHTQDATqT3LPVprsk4/nNGjypfunHd0E5l01ewxaSkoGfL
KA6hUaHb8GPhanxyWP76g+EfShnICZkMTh7/mkxcTCE0Uc723T9/nUQ5kc09OBWrJZ/iTD0nkAbe
nyksp/rDFj/C1GLhzACPDeVrxhAdnIMd9t47kMr4alaSvYHVuyfJeqJyBiKaOG6ol6Ne8r8iDBb0
7j7dXzkUm0XvhP2WIUQJftJ5f4D9ti+gfgAM79MIldVEPjn8z/OhcS3EJcMGpemCXhO7K4894iRL
wOjzX88EwTsTRtdMDenVCY2mIp72C4W64OgtCxi0aYaSxwOpk5sRRwhocA5ApZv6Z4IrPEOXEcBg
jKxPPkn3F0bSuNah9e5SL6SHZbOQZUAYLVka6mpwBp2QaODPCMVaDOJtxYMLxyWUFTJjBuqerQ1L
EnrqxXE0wZAJdbhkSOvgxqSQhBxBK34xbMYy9JDIpwbjbz6vg7+UY6iBiuIJaXNAgfo14PcVvcks
9DklIM6W2el3EqzxewRvqMO2Ix5+oO0KLMHKYc/daI9Qsi/nSM7jl47QemKNUWBmXPRhDPYeZUFl
77PQ8Tdp0AU3Cq4EU+tXA34gTBfsckF/B3k/WXyWxwSwEKaE9sXrKamYACDTJhw3K3N4kkVKf0C7
xK4YRqYXf9gFoM/u3nBaseckhcU/S3vyPM2cVyaBPI8N0/DirepXukBq63a0dQkjyADFmmIxNZMF
lbLya7f7yesU3anN2bsT+YuMIdOCBh6zVEfrcDCwA1jis2+m+QFzSnelksQ/NylhQ9Cv/C8EXjaC
IoytJ2cT99rNPoGSePUDMO9AQJ+6EZonCAXIdRiaAUB5uHRHztfpcdogZslptguIDWLGt3wBHIaO
eQl+RrA6/GqbDneAJ+wPcRZw3Yoxqh14U6cpREYRXrX5HAWANAH1GvYjVFBE0TEVD+mUzifeKA+v
XBK2RzqwcDlmBGi8xbiXGyF0bSbQpQS/HrglV+7GwGmVzaRlrbHB8RwCf7xSuGQ8BmOgy7QZesi5
nBcVe5t6kL1xVEismryb3cpfWJqmL0nWzpd4gWBY9NRB8Rr4ab6OaM2sVembLwFFEe6DUsDfYpkg
y4Zb1wwL6PUZREsKcPttANdjQeL4yXbWRowBMLY1LBdjRdW5CKI+uJSPh5CvwD4hagAR0xl/eNeM
/USq9axq+KXZn5DOAvqZOozoOwVJW4yBSJGbCbdLkfRzW0xxS694IbIPulj9ZIX0cYMwj+ZkEphV
0tUHsh13KVTLjU6rNZij87bFy3uDS79gaUbnEfJsfwBw7qEA0xAjw7LSwTPTAqLFTstryHs/T1MI
eS0MPgEoJPygjHhNg/UWUNJctOFhZdNmv8CTTXxKGIoXLTIYijYBmLgg7ak0DKMpBtoeUrdR/sY3
o6didemd50eq4ezRpfIt7+pphIKrBzb0NtCoLTSle9nErSwtaejNXwk/jRAWXxzHj3atC2q9Q7Hd
LkkDA8oW8+MOoasA9ETsG0OzfZE+IblYwuA9ymSEJQsinliqmquW2fTqFBXf04aNJRh1bfwBxmKg
gxeojKooHeM7TRVBF7Uz71cIGdNNzI2DDARVBSYm9LnzI10A7cf232K2axQJFEqnvVvKKCvwHohb
mK3jk5pt9xl2bK0XCHCu2Sj4zaD/OIPiBzIdzAPJQ0x1qC9g3lnq8QogQlqNPU1umUls2SHV6k2h
+fqUEii3C+PmujHp6k7F6ffAafczgi75rxnTLWdQ6RTxHo4YsiJRZwP2kvKBifgxdEvyK54Hl9uo
77FA43gG2yus1h7TLmnfORPY+5wbYMfEQMXr6DIWYCbCE1Dj5qeXdcMzg+099us7/mOPe1GOU7L/
YSqcIHyI1ktHTHJcxrsgK9qZA/y8ebkmABs9jg9OKOm+BCStbzQd9HWT/nx2UyjPfNzRKYSomMQi
g3hP/KjEroeFnH6UBUbE9a9pbXcxke6+zDawyvbYOYdgnWYFmhqkzKMDa/tqDzsM5Rq6vT9iDin+
j8DH7kAGVFGi7v32h4x/z7x/QZNoj4uha45d2OkLwvXl0mtsYTc8iRfI//CeohKnnsrhw9P+vuf8
Htr7QZPBQqYGjLeeU0BOBY5csNgNlg4WrMYUcDja6j624clgk+UX2v32bwbl43sAhWx7IAImV17K
UMQyBTbivreUQfQn2BvrDDj+1SfZMUxsVLoEvzGE0xHIQ2MPGOSnBxtgIcfOu8Fgq2Ek28TJhJGJ
nojr5wAVbV8rDCvJq6868HxYR2Oh8X8vWKr/gJXXerTaDwsW8/bN5xMgArtQQJk9ABw1tVClSbbh
hurIPt3l4HjhN9dDErHB7JnTXeUjnt6Dsc5gxoDXfTPAqgQ8541DIPmPpApIyuojujIgBstISnE8
277dV1eIdGu/OR2jYzhtaR1ALg3OJhuPfsdkQfEKoSHPYntWeEHRKWnRn+b7HAbwxZ3prLavJgua
d9bSkQLJBatnk1R9w1wyqWkLFVtgZ9wMz/kv+2CBpwR3zHi28+1/0wYO1qk9O6yh6G4m2UJTYN9l
LxUQ17dEIzCuBTx+BL7+HbR+KIoEBxkwGMTghE2DPOTG4xkicMkmjkHnEVwhpCvQCMKl+owiFTyH
aYu/oz6P3mOlhx/ocdJCeelc/g+8djZPXsuOusnmo5Dh+g+xO/4LtM84KMUUQWwnCeQovtEVjH0g
5tLNXmllxwLIy/9RdybbcRtbFv2V9wEPLvTNNPtkC5JipwkWKVHoewS6r68N+j2ZgpXM5VyrBjWQ
ZdMSEhlA3LgR9559pG0W+PW+ppV7VUAy5vxrfKtoAbgynYyWzi7tKPmIzCRjtBWN0queJl8EtdJk
HVOxQEmYUUVOG72gOExpSF14ZEwXsiGS3RBL+kXVTXvtOO7OEn/IdlGjhWzHfQo0ttWHj6NVUN/k
LaSqRep0Q7ZxaTeheFWGTr01mjh+AM2s2OvCohDfa3Q7RlopLtKSXnybHrNVmzE36sYP79JeejIT
Es2mStQzjDeDszyETdCPQY+gI9VvfJREZ1ml5ytLRhkeRUNw82+tadmy61a4q0clXmql5GwKw7I3
UNHDRVjQAhwp9yxNFOubSQXReCE9XpUxshmRyuYb6LRwlSgxYgqtSCeD84yXy7LU6iuBIVuzsxk3
6Ie1lQCVVCz+HdJt0+dyZ24j0p1tFAR0f9TshP/d1IFpB1oS7Hp68NzIo+FYMod4rehRtw3ZuWwF
UqL/M53ydfGW3TXV21tz+VL8P5ArG8h3/+e/guC/qZWvJnnxW5X96/KlCl+yl3/t6+Ql+15/FDxP
V/hTuoyZzR8yCuX/ipBtoBp/SpcVXf+D9IuuUEdDUw934Kd0WZX/MAC7I+bHIw9/KpW/xFo8SZcV
/Q9FUVVE0Br9Aybg0n8iXZ6xJbi+aeAHYBProTHo+owYoEhxlvee0buxxC5LlpSv6Er1ZZRxbFVm
HJAFVZ0uP4zWf+TTH+XSMwoCn0k5CWApWDzFMKmy/KqVLqiHwvVTOmoKot2weR5XQZmmR6gZM0k2
3F1cFagFYxeBvajDr18/Bje/pEtVpXUrZSo4ReluDKJ+lYw6EkGpZ9Ndq/5l3MX7PrPvOJPwt59/
z3fIzAfShTwBw7GZNsAlKBpMkhlbKSfQDOM4VK6dY8WnF7Gz6QrD2NAD0NHkasRnaSqrKy9AuJSW
rbqX4hglZO6QdCocuBhmNZyLQIsvlUbxz/228F81sw2OjNT0Mn0kcnCfFgJ6VbOgjgLlmHPa5DHQ
I1AgmRtpWYBqgq5YI/OlbZdR1B3VsSX9GBFsOVp5RSYL4XUsnpUgiJapPn5v4Bt8y9RGwyK4Ks9S
L+kv2WQ5O5Y4Skadpm0pR0Tsr5xip8vCRfPbPSkoixa2Qfd1QHFhGTdy9hVU4t2RR/CrLn+CL9sK
w6/iUMC/09X960uAEbc0tJqeuAbngWdlNmUQdMlesLWrl06VyEvki90VhSaO77JB3mRO0q8+v4m/
Dy/+oDT4KpOZLqC/2RzLa7MDLxvFbpc16nmSGI+Rr2ZrrTPFZiChHjnc0swqOPb6/e27GzZHjPwC
3wwt451R9QGF08hO3ZpZ6rvT5n052spjEoh+GUQUfL2odnZhE9xZHsLW1KcHDvLPMbqhOk3lX2YA
ihbKGKZhEOf+xDZ8pPFkipPTTZ8511aU11sOC3RaS0fOFzNEZraHS5ky3Ol+dF2rCAfIFhd1WHkb
RajjKg/L/DzWqGXabTLcIFbb0Zu8VbHUXsHzeoKGsGxwtbFG54gH4d8ClOEAIscScDLvwgN1Cpof
Bg7pTtH1kupcV6Fj3Q1G166boTzmsjynqeBIDu8cCBYhHNMuiq+/fozao4jILXu8DqN03/tC2vYK
L6kNL0DERkSjWNW/aIX+GgqLsMXuIhW2dSQYv78FvzwiU+GjbWt6PhPcZXp7P3xZiX171qJ1vM40
T74yivaCU8PkuZ14bY1HYyp1tRiJeBpxeh/J7athYNu6EsUEm04hOT4bxmVQOx1baJq0xNo2KnUP
NL9eeORH7S5oymkt0auvo6i0t8/n1t9jrKnYlo6LHuIyprg14z35OQzIKnbk6yA1LipY2M+1xrsV
YeIw0Ks00CmChDO65BA4v7RC3fLQprTe3moNWdvowaSYHQLlq9GZ9SXFGq9ZtHg0XmaePB6bkDOK
zGRBrxmKJRsQbCyYJbOFT3X6OK2ztrmG11reqobRbKlmWPXSj5WNJHFIvmgz6zwbiv4+zSkrsePJ
B1qtbUJtGXEcGOsIlNjgRM01B4rlJsiy//qr/IcC8wve5CdX5jT8zP+3tI5l+MPb9fu87l/nefX2
8jGVe/9b/8nlNPkPQjlvm8naDluOJ/yfXE4lLYMjaYO4mLzXzL9yOTA0MkbHcCJUttQOVuc/cznN
+sOEaWPzKnBFi3/+k1zu17AlqYrO3htn49kM7tqQKhfNarcOYPcdJ3nKNrBH+R8Fxb+uPguGlunR
ieOV0k0WGc8pO43FgCbtwzgfzQj/uvY0YT7EnloREz4x9W/Z/V3TsA7f2bCMEy8+44xpVHzKVG29
myyJvhaszVSPoQ2cduez2K21NYUzOOG3dcdhHYX9c2gDx7xHfmWS/TUs2q/DgjWFTrUq8W+pV3lr
0Un5S5LJdDTT9nIk9zv0zsxCUccnSOPIRyiD6M/zLt5YiewdIUkeujgv/MfHahcOit/I9m7GBIm8
p+sPfSMz535uuX7zyhwam1lCV9NfNQ5h6NxYbc55WMWpIUccwdIO5CPvza9p28/Rn4BSH+++yft+
zFi0b3yrGC+Trih2lVErdBGEDUcSk25NEa+SbMVH1ocDw/Xu7vdhFiQ2XWUNtcGbSIirEYkJNTP9
mLnmoYvPpi+GChkONqZ1I/smHKM2WeaV8fj5s3gfkr9yiL+GajZ/YxhRwqpFe1OXylotKRON+cL2
9mrzYI/3eQXRhcPS+DouozVkEfQzu0R881h9mw3/zJ1vtI0vPr8ZdfrQ393MbL6XuVLrIw0oN8Ir
UdR0m9E/l0DaRJcmxQRDe6U3YNFTg2aj1dpPFiWbjCmblJyXyRepg9T8z9/K1pj+TEqrV9Ba9M8M
ayn/MXGOPr/TmaXcX8M2PasPD5wjOC/tg7a9oVFsr2mvA+0LJiOi9efgIJSORA/uhlTZNEhvJFEs
QWAtrKRfyplDZ1V5LAWcJvvvRmwWZxDrRVKlDjRqpZPE1UF4Vi7stNkqJiOEeF/lzJhK/A2t/RNw
mvHJh6WlQMlCiQAsdNE3SA3MfRxvkG4vON76fISsA7P83fzkwwjRlxuj8yrCmzLFB0OtrH0HQsbm
ZAIjmgJnc3nZVbkKNaS4U6RELJK6RfJoRA9wyy5qufwRFs5FWKRPjhbeqoN0KZzwqa/9e6mGhwdJ
CT3vWcehXxUM57YiXVqCFt8+qPeNp93TO/Map/IKY7EA8Ej/la5jfC1LLNKCcyHRteZ5u8qOaIgf
r8ymvyMvOKORfiuEdS4FPr3V8tk0YiFoNupCV3UrtqOu3ERS/TXMMHkrFBkdWbnDSGwbhMlNaDo0
sEkonxOwP0ny0EndJunjdQVmcQnobKMm/ZkRFmcQaLZ1W55Thb7SlOw2SYqN38YZbfZ4VpTmiVFw
FsOVLvXBRsSlq7YscEEPp2yCZmxFoqaXcp3pdAZpZKiI8T9/5ocC1Tyw95QUjWHy3aiKjRpWlJKO
+asduPSc1Rp1sDIcjlBdveOFGBsTmEbxfNJty7PkS8/T2DYLrXRLdN+LwPSubDu8/fzaB2bBfB/a
SjXAAssoXc4WayQ3NLzeRMhcr6myOf+M/fszGE0p7cdghCxisHR/qN2hc27wbDuL5GNeRYfGfRaR
rapWHBg9JSoxSSzGJL8VKBVWpw3O9KEfQoRk9DaEer+GvAGoWjJi6jp1LG85SVLXn3/Eofufxcee
85WiNJXKBeHijpJE77eJQdlpF1d/vX/hQDRoaf/idIb1xjH8aodx87FDoEO3Ppu+tBZGta0ntZuw
l6eEvzBN/+20G59N1NQJhlAOROUqqC+pFI4u+PPiyJr0+/vWnVnyZdlS0rQdYSfxFA4cufNlllon
zVV9TuuPNCnLpzqdG/fOtzGhgpSH8pFc6NCNz/KsRK2GSM/DxsXQY5tVaPNqGvyOBONDF//bHB3q
Mra5uOp4GwpuI7rlelid8jyhTP/6InL4X0EMsYkyZRXswB0Yq8iD1fn51acH9/ccg0OPX6+etnSt
dAhWXGq4YgHBcgP1/q6Mo3M6jn50eniWNch9DKrkR1xADg3WbNbWpjmMcjwNVhH/4H1aahmanM+/
zaFrzyatk1t+3NHB7KpVQbR3oEPlur77/OKzU9P/hmJKRr+OFQAV2w8LpLxtY2UvHL5Lz6M11ljt
efZ6LHt5E/OawTYs1SuI8UChSqAWy9hQbkkZyuusxUR6tGgy60dTu0rwGltkBdBAiSrMggbt7oIO
tO8x3US0vCnmiS/QLCDQBm31vSQ3bmHbb36PhFa0zZFr/34zhonSr0PiidSrHNrNXdWKpV1qYNsg
NOtBBjdldkl1IZA6r5NCrvefP4MDD3h+Gjo2HU5KVGfdPgHKUcl0TjZA2067+CxGWCoy+kpILLWD
6S2lymoWtU1s/vzq03z9zUyzZ0FC0RDHQ3tpXCgbIeIKIz3XuyZd1UJR3M8/4tDozEKFiAz60My4
mlz42DH0pg6yjyLhaVefPvXDiu6VWtGEvV27VjOodA3V380BEMbnF5+duv+cXPYsLMDyHdKQVjbX
URx9Lzc5ZIAu/GapQGm0shjXUd+iSbeD+HKgPYVOMa1cJwHNMJ/fwKGxm4WO3EqIsmZVuWNa3+ZF
dS4y58dpl57FDVoO9apKmwY6uf6tkPXv9KR9//zS5nR7v3urZpMbVYkmvIlOG+W92CvlQBFAyxz2
qxLabB8syapAa7qKI+vRDAJ91ZVKuYgJVmcSqGuomEhtnRHVPpQhcWdha3yJvNDbdIhD2d0MElBQ
L13CVWY59uJqO6pmss4K2dkmgfGlbL10pYxduQKHq65biZ6fwA4MOsmhZrVKk+4amiBWyP+0jQ2T
FR5gWaKhMop9gAJ90QBsvJIcOlpoUqtXqTraTzFdm+z8kL1p0CTu8qFvnry4G86U0ihWtGwM68GW
v4mhjpZyZ0WrIa6LxdgpKe0nJqpX03my2pQeYjTiQJpbUNl9+9qH8CTKNDxxtbFmE6LupGQY+rx0
aYeNV2CdaMttjtXJDyzM1mw+0MVo623cFi7YzHRJ45019bG/ASHhzAEqJDyXwgtAo7HzGPPgWHH8
QJSyZgG9rQK99mWzcAnlwR4hLMp1Jy33vdpuP39lD0y0uX+NCpE8pshNZ3blXUgp3bK5Wv0zW7+f
UcSahfBY7XKvBavhchSP1Z5ToXVwLImTA2nYK4MUn7YOzcta/RinBX4wtVsX5TWeQV/lLP/y+fgc
egKzIN6HMTKEsitdFLTas11p6W0mjwAazVheff4Rhx7BLNYNYxlnVjgULiDqCzTo36PYfvz80ofu
fhbrqmJQo84nR6qSUD1vBEq5AdHCpcHm+LSF1JqFPKGpsQW52nTVUAZsCoaU/seqWBYDgq3Pv8WB
ATJns0BIwhqqQTVdkyZIml+H+8jp/pFh/c9X1JydSIyWieNUwbWlpBILEVWXRX3ayT5+v78u0TGa
FR8TYNPFjLwytsFpm2F9qp59XPqt2MaoGLKVm7TNPnW6F19zTstZzNnrrva9WVa1bLpW6CAU8Px4
EXVA2E57kNMD/pCzVI40eoONoL4MFBT0wDaWg3LMGvjQWzIL0VrXt9gPpKZrSHm0qpLmyhuk/Mid
T4/sNwv7+4L/8c77slEFygwXQUNx1XkUUnwHkapwFKCFjg5gwkLC/PkwHZi15mzWIgSurLrVDNfu
S1QiEfo8266kK4Q32ebzjzg0WLNZKzlOjEpSMdyuCAEOlA80cLyddGljNlv9kFb2ohp4yKWEz59c
w2Q26JQ/7eqz+WqbyIijVnDjg9cuFDu7awPltGXEmM/XAKYDApvKzaIc1wXkdEGhP31+3+o0sr95
g6b2xY/vvkmzK71EaEn76CJrrK1sxwBrNmr2xcOXvi4u+9BYycq2T99U7TXRHmV9PNdM9P7IDvmv
8iwcYzBpR+Lee73sd/czm+l60OdDHKW4E8GrMft+aUOyU2jdHhwUc94FhQpdXFtltI/bqyxDkegR
H0t9CzIwKqciRmn+M8ezn0F43tvTRVE+mmaSuyQHmzwxNDT60T+ze/rr4rO4kOlNWLCVzF3PNi6B
+p51Kq0jR57q9PR+N4rqr081AIMM6sNOXRsm1DdQUGKicb1wOB9uinHiX5RALqHSvAZe+0VXigf4
p/ZtP4zasjAAgIIghMkbA61qTepWeauEK61Qu+tW0f2bvObP1Y1t7fK8eA5r1FRpr36l2HCpleUx
B98DwcCYxZue4r8hvCpzkXr/UFUIHI6N5uPzITo0QrNIM6a5WSJZT92yTy4BjdIRwcYOTGH6ovrd
aTN33pjbUUEC6NElruX3LwLZv9k9fH77B8ZGn8UbFEngbpENuF7vrFMnol28ODbu79bIv3l79FnA
oaNwLKFEJa6gZrkPMCi6K7QcX0sJNGABYRMuYV0US8cuq1XjS/0VSr7kFgIlvPquSDYd+r8VLGPz
NQjz9sLWMnnjhxwdNuwE6YVQvhhqr+LQ1r31lQZIq0MIu0qRzW7S8LSKvK7PIpufQM4XWcvgN5Cr
1GDLjuK0aD8380PilmlJ5ccus2gLyfvBaJIjAfnQg51+/mFFt2yDnWvSxG5sZ29O4Twp5pHQeujK
s4Ajdz1dbSKPXL8y/LVemxVa93p72vs4CziGVdGLOXahi/Y3XSt+qayAgR+brFOX1e/i2fvPP4yK
lklGMaLmc1Nr0wJ6I6vhcOwmE3tK7umkbo4gTuUv2rS0h0ijIKnqYAbg0nA0Fys0pyfGCtgJ5wcP
th5sDMhVvhMgwEfwqNwxTxFvfolB1djFI40N5MiLWFPvvLZc15xO8kmN/dTxUywI/vxYxT/Wxnno
ycxiUSdLKqq/JHH7UX6FYw1DGynQSQ9Gm6U9VKOVSIvz2K3anFp5v8lD9bRnrs1iUOjEvon0IHa9
0r/I1fq6EKfFTW0WgBDkR1iPpFPc5MjHxoLD75P70wZkFhYSAkwAEyJ1DXPv6W554nquzRKXPE1Q
Q5h97GrIwmARpP4ekZW1Oe2uZ2Eh9rAMY8PJ1fMSHxjxxLnc42mXnsWFLC/TOK1wpZHHGNybiIGG
o+5cnXb1WWAIjNw2+1aN4bmgo6vzmDZ91Tnx4rMMochVE4a+iNwh8R8VM0AaPHHkTrvz2az0xs7W
UHBn7lBk8cZHBKdZ+WmPc24DH+sy/W9kta4SOfW67UBqpw7k2JPufN5LOnLq5JtKmAKI07Fvyl7p
Nz5WCqTL/fexWJ1NTs8v4liYWejKqrQlEF8w7Q3zgVhrlPZeTqpFmO5rzAKJ0Wg010HzCFh3rQ7q
cvBHEONssVPpxof6qwltW0Eq7+rvWvyFKyQcDGuJcaFyFROkhmaKHWe/Czzh9ppygZQYF0Fe0vwx
Z/dpEtu1GBZ+Azt2dAngRWbscrFv5c0UqmurWxRytOUnI6+F1Ml71o9SC/Ad+ErjvrWsmkv+pxqj
QKD1qbGHV9v7Ltv3iqcsdP2aze4Fi4E22t+rfo+H14roL/GwbMA4ZRRMy0IuJrspfcunl1YD9LFc
9HyRsLhFEBDzfaTgzRsKnu+3WkC15HO4pMJZMPLzRUtTOyQ5WV9zHwZ2BHbKEW765zDW0J4qbdvo
5C8wnFGipy0GFpvIexNtsWFAWM1auTjzEn0lQhk4uAcwoDxr5I3j+fznZlrjBmScaZtc5wp81b58
9Bw6LYtH1djHnX8h2NYo6SQONx+5B5/zFR/Skqo8VTUklcx4hn9x7mUwtMoMAyLkqj7Sz+ZSNS8s
CkgBLE2TE1RRJ0sfbnE/qpNR0m4aQgXzNzZlQt6IygT/sWmaZyDGC7kbztHcr5KA9sFiFRdoS3FV
FE92bOKJ5ODqIK/KEw8V3nsNPyQPQUe514GL7daRj22hZ3yFW7H8fKpNL/1vUuX3FPrDtX0g6aB+
2EZYTfcF9wxECz2eQBreCYuwChrQaBCNPv+sA2mCOlsD7ByoVEtPiBsH/gWYwXvdN48YKB+69GwN
KOMSiIKoY9cUgb6HoQGivv+HdvE/t7rvpfIPg1SI3jHB4rKPlvKnyes+btIjZ7DKdIe/ewCzJaCk
aG0YnRa6Ge9+0AdLnKLOmGCBMCAPbaaMp45vQOU2bbALRuVKaR4+fxyHHv1sfUj6Jkv6yItcW0t+
UPOSXM+piy+pacc/tNBwrmwkv0fWokNfc97PXA2ebhajGbq27pTnnQMoIqtxkc/QIy+EkPrLzI7C
pQ8FA0QIKG/mpOLsCwR6ELwUsYeVohxZXg588XmrM7bYSVIlaebKYGou0UMkVxCnk6dQ1oGX6oOP
/VhSn/bSv0uHPrw7sGvAZQ5R5hp99wJd6Ckd/JfPH+CBhey9s/fDpZNGG9OKJhZX8cFLp47lwxsD
VDDp1PdyXDk7yUmGFSju/LQtmDLLESFzDJ7dx4mrZlG7pMGFamNyYqFxLpW1LUMFNDokbtzlzxlI
FGSpXz8fqQPh4f2t/DBSGvphydZF4k72VorZfuW888jLdOjSs/xwEFLcRLoauY0lP3h1BIPSOHYM
dujas9iQR3XVyLmSgHeVH/FZ2iRlcySBUw/EnXfh8ochUTw7F4mjh25lqelZP8jQcAzsmmvwYesg
UkN/IQEc6sHAlurk73AzCeAg3BpptAowEd7meaDiYCWlK2ko2zVmR1iC+E654lBB2VUYqSz01jc3
MV9i1alKFuNPUnpHvsChLfW8n7aqBwxOCydwBbY7sQGPg0gC2glPJ3vRZzfkMwMNFfwm40cdt9QT
SLU689EAghUZ7pRRjQiJWNXr0VVjbEvOIryWkwgolrxhU92Y6Tq2UhwXMZzS11Pq0Nrecsq2Qu1r
Gt+KGnNWnZp8re+a9rssnlpxZF048OjnHb1masmFEfHtSHzDYascm2Sq9d619JsVZ97QWzl51XE6
GrmJUgR3Q1iIDYen471udvauhTa2xs28WsdKCjoX84ttJkEumxCN2laxZUgS8P7JcPBYdXCzUJe0
WaQPsRpwXiHVOtZ0tZKuwrqrrroq5NA7N81Fa0VgW0SAr6vTtVd9bsTAB2kNKwsDf8hWzQEUmY2y
aYouPu+arF5WfqqeyVVBJgKfrt0E9BzyhHTp3s6dWzmRV0avXAcN7ltaD50diJmxaMYhAXtXVAsr
KCYsfmbliyxrIe2HoXYhBY5GJj8A5hGpdq93+rgZ1Awjh0QKf0iii15sgGxvbd4Wb0ER1dcjSCJY
3068drBq2dDCDWFfKOIRl2Z/zQxBVtpbGYfL2ACFUS9feDTxb8yiT/ZaJNmrXAOmqxivUaANaw/y
0hKgYwVMJOjP6LOzSgBWES6Gjr+Ny/IltKt2UXStfmnr6Zuuqf5DMAbPDsaDj/gKGuf4TnvbDieh
jSEX6VJOIxo/Mq1rrzM5QcvZ9GI3mMJcJTSoLCfDxTMdPseK3goy1Q7mepqHD0lYFVeRBOtMSrzy
gT2RhXmVXZgvOiYW11FT3bBcLxsp0HdDqftrrp0tFBmr13gQCn+AqjTc/w43wDxeJ5blX3txHV6H
+ICxCW8k0DjR166HozvEhJEhBYXepoO6qqRJag9V706KLOZpof+gcQjLVdXPrie9OL0s0r1IaKiO
/Z4uwRam3FnYhsN+GEMPclJkSq8gIdWVlgl88Oqw2WlKKS38URObMLXUVe0H7c6PM2Uf6QpPBwYO
UOJm8PdyllhbU0v7Zxlk+Mopdezmsl7eNg49WFj2wtXFTnAtYwbjSrbIXifbIigtNARtQKhFZ54Z
+Qv6u8nKrGH4kmQJ7hmyFHC+D9MOnlNi2vWiIrbSPgaEUTQOHUgwP2F3KfCJFlCfu2QJ53+8cFhD
b6pG998a08uBFCXaq+7rVcq+0MPSFjj6xpHw3FGELG9zT7VXgyPh2WP3kKNHWXtMjVoDESR5zUuU
aNY+6wp/XQ/JsIwCGe8nVbT1D1k3eENzOT6z0du9YI7SLvWB3aWYAFsDAI6tKAGHtaYfAZyCpscJ
Lowao8CXuRV9sxvh5+0rbIVePAMPhqKzAErlSdEzIxr9rLOAclYtG17BlkorMXhVnwxAhY4a7KsK
sn/am92uDK0RqYzjAMYMsrPMGbXnWg61S2UUkwv04IRngolJ6pnA5QQ9dxPUhbP2WU22cmfX5Tpq
rPRBaTMIdpKOsQQccCpmODstHCvR3ozYTs1lpMliQ4NJfV4Jjms4OA2VqyBwYm/XKpOVXiH38fmo
GYC90PIoe5xQsmu7lGNnDTyB3lHDSB+6zIi2KYqa+6aeAPyGVubwfgK7x0AqjYHQlaEC/zhHQDUG
KnszfGjGO3Ci5rIvu/F7bYwoVuykGMxVY/TysAFbhwjBtlOF5ldbYvlR9Ry0qFn4gj7wvvkWSXAu
uZAhHoQTc6gVV92PAnogSHExGdq1qiZu7LE2162qpuM6cZJ6JfSyw5WixAilx+Ub//AR6aAniqtS
Tdvt2OTa2igE6irdqtPVCPrhLArhG6QG3yYLlAQqrYZFHPbe6wo7yot0rJvzslakdZpXHGLmNh5/
I1YlOH/2/trJOnEjc0C46iNTXtcNXW1x2znLEAU/Z9iYDsIJy9+iphlfanrjFsYwenh+hEtRlksv
B080ZhcFPoY55ok0lWW88D02opK1i2qhrizJ71aD6cB1Co1OX3gt3qMwNOXg1W5LlEydbLiar5jj
glChr9AWoKUrGpxrDRCfgJoxflExVxWGAOcKYmGdKMG4xHuR/LUGj10EDa7jAKyqlR7VjXml1Lk6
Mbear03XiMcO+9ELn1bcXWmJHk9Vz47voEx6N0ETtpyaVHjsGPgOroTqBBD1PFRZCz2Tezw+qdlg
mAXm2UmAuIam8qINRvM6QJNd4jlUXjUA90jV/fRM77Fk04KeEwQlw0ctZx7VRlnAVNPMa3MI634R
mznpzUBdPvPw9wmqFvdvtdXXspNm9xggZbtAN8KrAjb2jygwken1/bVde+QtYa1d8600mFp99+Z5
w3DT0uS8bAqnfYWoYG/GoZUedSBr+04U2rNIsZ1qVRjSYNGJbRgnLfxI/qqE0Tc5ta7B2EDnqRXt
Jsn1EXRBi5uaIjrc67y7TmUBSHWA8HYNVKd1jGhl2sAWdasXKyGMl1Ef9IUKf3Bpq32CvRw1DDuQ
RhytYOzRJtdc12lXL+qRtLJtNdjVGn7ToYKLT6KpYAGRTiyKIMC2TiO3K2MJVGFCiyYGM8ZSWFi8
k7UuhpSf+9pLkUWQw9KlgjR9iYlucUM+803OcN+MjMkMIXWkS5Tz1T6lO3aVFIZN0trT66JunDLZ
D0EVbtNq+kZ+42+qQFG2NhycZ1m2M3zQG+uqkrx248SFfNuZibKmcBevY93T6OqVY20bQtnl8yuI
yRn2Kl8w69a0TV4rCXmWkICya5YarErRyntvlDMaOYdqI4TZLXFgNDeDZj9XrfiWY+CLxYHqrRP4
8VuT3H2tpaG0SnA74OXv0zPoF8wI5qi3VtW+2VixwCjJy/VmnauGs2kz/w0jaSDcVpjogGmzNlyG
KU4CKCfD6os52BjWsBNYBQp+8mCg423t5MOWYMQZnl7L2yoDwxNN2swQmvKZprRYyxQdqtGi8p19
m5TaBb1rt3qIJaceGuVi1CVvoSFgptOhfJsy2yuEumKB1xIAeXzUfAOHZ3YSuepD8Q4qfK9lLJFD
ozC2kgadvsgCkP8Q69apiODCsZKcpbmKswvGTOeJ5DwFY2Tus1CXLtKiu/flFhsnun33baloz6aD
iVakxz+qobV2cZM/WIXmg8lVBEenMf0h1WhI9zrs7BdOQOVlVRjZJiOdw/QPBqdROVglDJvAsMVz
zQ0ua13J4BAZys7OS+/eFDDzR5bP1aTvxMr6jmDSrRoQT/flKAffbOwpcLHtx71a+uUG5Hi9Ysbm
C3B9PZOjdsKtltTONoPVvERkL+Fv02vqRda1+abMLOCOWotS2KkaGEjKHZhSEkUHbWxRW+YFppj+
eRGZMeePmXYWkZtgb11lNnjJqn9zMCG3ll09BNOQAQ1YSDrcOoUAsSj0pLPIaBz2UJI9LEVnJFcl
xosXZtmT/fpKKzB07u0veVUJsfDVUPsWqLKyMdvKP4cgfE3OqH6J2vYB/z9v2dH2D5nXl1dYeKa3
UZyTadAvgnOPBs/Gq8SbjMv5me+EP0ynkNdaEar3owk6eoG0HT9VX1V2AVR/Ovsj6zLJwfhjKsfJ
O6jQ4cIr2VIssyQopzW7XOSiHRbESo+Bgcsjd6Us4fphZc9xhnXk0sTBZyXrYUwsxIYgiBx7I8L6
aih96xxbnPArtGeIuaIwF2OaJisrDIZdb6c/OMNnfyPq4Dwm7p4LFCabvsGmxvOyt8SwGmiz2DAz
YMHVoOHc5SlkfIXaVnSdKsOmiowR31nNQQARVwsgRclO0TTCoh7oVG07kXD6NcIDHgdIp3bULwcp
dMJ1jE0lAdtRq41TyXqzDHQsBil4Q+YMiqdU9uwL+P5khyQxSHPjb3nZYlQx5HivxdgrLSjR0MnV
6iPK8kwmu6gc9bwL/HQR2fjC+pO2N7eGfi2F8ZsO0O9G06phLTig3fT46zW4RUvpFwCxKRKIlJN1
7vu7KNIW/rAvLSI1sjZ9VZhbSBHpvkwsh3xXZBtwULS5N13xXJoYtxShYS81a8SemNNxOKohQMm4
BPXUdmKLlV590cEU3OG9lF2KXsl3VdNih+ANGKbSE7+MTOFcCfhZ91XeFBdGU0HhpRVg4TS8Uj6C
ClzDCW8woRM2A9i85jnLTSQNGGq2uX8VY0jDOu/ZS6oO1t7UiuzBxk6UvMGUL2RuAYJhaNJ+TkZs
DiCE+yyprpTAb9jBUjsrdVxR9D4PVvAX/5eyM1uSW8my66/I+h1tgGNwQGatBwAxR0bOE19gySQJ
OOZ5+nqtYJWqLtmlomR2H4pFMhmBwd3PPvvsBVxYDtljuvAJUM7lgRGaRHHvNA+2BBHD/jyW70XX
W+bGrWL3pelln/rzAqbFBZR800bTeptz+AjyWlo/VnSFldxMUBLUsVH3NC6QqVx9dr7FUWYQrC/b
IHNIZ3ZnCcQgTuatsp23apjcYNTJn7A87YdFit+WQBiTvM+IjFamwggSZmr6yYvZ9SDlFKfYGpzT
UulGWFceqbE5ZCa+3roFc3BtEvXOUS8NbC11Kb5WpPO2JSNfLRUD5U1q3E4rwETftkpSsFV3jY7/
sDN7rMB+5MmGHNFvU5SoTWEktZ8LY9h3HTt2XxMFrg+dfqESXrHBM1KZtY29XTJWKHfolttxYHUj
b6gKpjReHiilvIdFaAAD02TeDNqkwlLnBjH1ADqAkHe6UCtAtEgygWG51Q1BT/bRFoO3AbCuHzTd
dTYmZI9j5crVhwBuP+YuJT2rEEXeoo1l4PL0PdRdlWwiBhxw/IySN8ExH0uzIZ2XkpOM07ZiYk0U
WuBiytv2BmCDEfh0AF+9eUnnGd8GC7k/JupHHC99MPY1Ga2Ta4RMKeVbwxPlLi2HcVeNjrGZUiaD
SzGnfjzO9WUUrYLt09U/kipSb3mm4hMbpXyumj47aLa4luuNRWo+INs1jiLIAS3V4zpUB1JclwsR
fVFgEiW4M0E+XyJ+6m7Wx3XP2aAJDRcbZHTNmK0H+LWMGk339Gi5+FWi7btRrN+WxnRCkrFp3tbe
eqcW2j9jWXwWudLunXzUNnVbOc/uWkT7muP3qUH99d2VYmIuosV355VTh+mqrZUyI8WwrP1U1EAd
1tyK7se2bMPRZv6h4HjCKT9PFDxcw3yADQlsCX/TIW7WlnFAe3xmppmqgkrjMFpju3Ga6W2yHMbq
CJ6miyhdGpWy2/dsUDBa1XCKaCn4apHy4pBhx8GidG86fSjP/QxVrHe8BXx1EY/7xcByUBZWx3NR
ljujRbJy4lG9iYLLVEobcGAmLbINhi8R2VzkJDvFO6z3blu2xUM7WrdiXLzdvCR5SL5reukYx/Nl
NYk7J2nuYMrqDpCT2TrqVTJ05Hfrkiaq1JJt37gvTiUNIrjVm0vAt9DTHnDj+p0K7C1Povesy4sf
EFdU0BKwpuSsh8M8APd1iB4Gijd/0aPKPriMgW8yoqkDUwBm6tnnnuhGQwZFyNl2qs42VTKPDAWN
6rzYGmNIGq9y7PTNhpf9YxFJ5qNZ2LxT3veIgFekMkDbRk8dO5idOiJ03We48K5ByuUGSB1YVCgB
s59zKtoMCVEW+ZDbT61oxbEqWa2sctovczM8GOusbXP1FWLDypoHtT2zljvKI0lYHmKPvMYTDXn1
mibxrVWMPMltN1GdOfNr3+nyW9ahgfHO1e5DRuf5JFJNPCSWYr7SHIoXwHfWXdS3wMnNBkQGQdub
JG5xuWdQ1BFODJi+FMgVyWl4j7y3blgvZmKdIos+Pvn2VZjNApxl5SynKMlUOBHT8lwgN9zoHE2/
pQMoTkBi6X7sF8/vk+4mq9JnrhnhuFb9jaS/BjmJXLmpcGhIV/3L0ruPHMjuyBKgbDbEh/Lyp74o
0wNmXhmAzCtHP7IBo60RW808oUIs5oVapfd5WW6g3gfRlJYQqNf8ABKmgjOny/RmUFp31pjpQW8o
CZzO3eULCN7rIaM1gh4gJtzdNmwqGwSfd/aG1PKzUpPAC6OBv0O69zos8KYcCEIQVRC7vSF5MTwS
M1P3TGChuel75424xGfLsucXk8d1r4yqPTtF4jwh9SvQIEm/c3owDW0RudxOO4yGYVd1bvFtiAcD
sIC8Zu2ZenVMnBxUTNnre6synYBioPHjxYHzMJXYT3y7wJI91eb9FZypl667MUsF2IeAlKNmdiQO
UM+HVaEgjZPNHeqJZ+0LkE/ALgt7S+Z8HcimSDY556DQ0TRJ/jm5ekYzF69N4jnHQdDvHRJoYmmZ
XlbRLb4k9e+AjeSo11cqbpewjxrTlij95UyeuXYPDSl9NlOuOnfaO7kC0vTg9ZwCNHErXYNK0bZ5
vVzgAl1JBclp4NPuAZyoyiK1s1xuWbecsGHzvGlW6zRE1VkaygB71mCuKMcWOCf50ZG5fBAXngRF
zSHFlvoYVHOR7zQrGzkBrJ/OVYXC7fco28Ej+pyYaOmSg0tfSRG30X4abfOmJVdboq4u44zVj3bH
ikpq3M95cRJmRD5BbL6shSS2pfag8slzMzEsJLrh3LYtxEEeEx+OybmrQDFl3gjJczQ+Tba2Zq4B
1hQQ5XSiN6Ny+DKippicQY05urdsj6J9LZa9XrTqFRCbdiUsJrc1BcVhWipxIlTODnrpOoHjeVfq
TnKUqzg6HT1dYewa0NkGqqc0muekEe4dEL6KpUV3jwAXyfQW1HmzRsUntJFt2dXDzCGUVHe8g0qq
eZMAq/NlduVh2WB4MJimn8YAtrLWn3ki2AI1pYBC9tI3hL6felKyyKzhrLd3xvy86vFHZwLmzqsL
tFXiIrUZyMN9tzokac87laiG9sSE28PW4tAl73ZrWWLfCNh3UvP8tSmv57437MGAH0ovHBdW+qV4
GNfo6LpatpeJV6NCDOgh2bppTO/Us8H1vbtd8AbH5TqSwF8CAS3a2xT2RquVZHwXwzPN0zuydU5G
NN93HXe/tABzGpltBUW+TvtxnO5irFDgLtQQLrYq77LMq7bTvI6PbuygiKv1LS5FvVXaR1unH6uJ
rm+RdhA4AA/4UGTi09FTW1e28LiK9VgtI3GYZOP6KuVRSTimAeP18vplGNKnnJ5X28vn3CrDpgPN
NGvlu8ya73GX46Rms4jK3LhOZZ4VGz30VuNGK+MHWizBWqz3otWLgxAQpHpBM21tIBO5RfIya8OP
dDT3poP7tfZmCqD2Abkg26XO5IbuWiZ+PI9narpzPuk9YGRjP+ODDbIsSgLZedlNMuvaRSZ8fGNa
N1aqnxqczCw9RRbAhfUe114nE1RxzaBiIISS27H2Vh40jb0h2ujRHpYyGFREbJRXhF6LkjQl9V5l
Me5YUThokGXul/nQvzYw/jZWEpFu0CXnrNH3UH7emKrSN5PBMYkz3kDOeecFYx6hPi3zTV1j3jXm
r63V7zlIalBvCkCD6afTeuNx7ZMBHazdu3O5K2v1njbqTH1+shf2/qhP6qfIME+N/Gbb4rXS26Op
x2E733I0CDOFGOJ4mTqlaY8rGGmeumbSJ9hxZadeS6f87ECRc9TNtq2p3qaolydrdsej26P5ibgx
bwpRPaDl2j6W9acMhd1vp/XY9W2PQ5UxaM2YtEDI6V0JVpfG7G+ymnao3d9ZS3Xsqvgd7bMCGfzh
lRUCGIgRbPONT3L+WW8oqVtlGIekFVdQOpjlNg5HxXDLOIhbct+BLrQGOa5CpodmYFbDW18LTwf0
NNW7BWNLSa5VMNBLC6RVNzxnwjqua7yN40dCTUDz3YHqqf3Z/cJyfxOZ36cur0GpG5z2hrW/mSUI
Dyufv8eWN0AmZ4lYLO1HZmp7QzjNgRmVAyVPecDpldJqGfKvU1Tl2nE0FtfeMR6TImSvsWxDfGE5
He3czjjIm4NPmf5ca97CvuKaMUumnD28bLL90onpyhBcrl1O8z4R43N0fVUd6Bk0ESTlm1FbHFa0
EWdP7SHQjmCsMgbYtWa4LC0letFwgqDcz57Q979ruVbvNaZKybcVYZ7V9wBCLwNYaD9TjGkmum5v
zNF5Rxp3QlEbP7rce3CwDxol4XBxkvcBomazMaOq2DXRVwWlYtGGKtRm0nDLMntdDOUGVl6A+zvj
H9cDHc541vHOwhmNfQk8FR6uP+b194Hzny7IOJOR0XCSLfHILTqdH93aaljWoQZCH7adUz7oQRVT
XIHEzRnRKU4jl2hcoO3qCoSIDkiTP8p0LxT2XH+8bmeimU+D3pa3szM/MCqzScx+J63hVXpK+qXs
vW8kfe50hw0vohCiJ/4ZFwbonGn5nmadr8NF+9RdmHVtx8DaQhSalt+5bfygN5TctVlKmpIQUp1o
O7pVulmidA9SIiLOp0xubCXSnSf6l6lrZbA45Q09zpxliDaJORJsEnGgRp35WuWY4Qb21vVKCY1b
Fy06fUfqQhtzkoxkPBptw9CEnQbGqxrLjeMkC2tP8ajN2RNRvFyf7mLaGCSi+kvP8xl0Tf/kAqIi
8HtYmTZdvzSG9xUk4xfhdV/pMa4bzRV1YJRzGbLBODCKq8dhFedU/2ZYrUQmtdO9hav6PExZ7q9x
Dzez9KznmcP6xuySo0E6Xli6NDVSzWweAPvYYd1X+0IRWc2+N9J6RhePAFn5mtHk39Tc2kGd66/1
qPWhliI6NEtRBPaKOa0x2aCkKOuHIaFwimG0UEsu7StV4ENEitQOrhQWTzlnrEqLtXcjrQ2UHOtA
t4xs7wzji11p3UWPVLQhCRwrql0Ckp6z+TG3muwFGjvCsJV0j65EikuSeLqh8+dstNl1HuUwyvu6
Gt6bxFo4f7hgnDggrHdz1Uc3lDbWY6Ep/YmdwHyQccUhDSxlRLOAxJ8WEIoYOKI4iXzT17HZSVKQ
udas5ZE+mQ9NXU6bn0dVCDSxGTLpM5xrtsCzoUrchN1SPZlLZW1sO32oXODaGoG0PlVJGa7G4N1P
zuqeRFOykpBE5StLfTDKWu4KDsmAhyaiDAzaWDgQxI7OwkLr2Y73a1M8LY3qWbnN8T5v7YbTYZn5
3kBeX1Ihfsc5eQtadzNyNDg5tVTgHOF8V1qUhZkxgLDs63m/TtV2NXh6lyTVNk5rxm+s2ADKh+7L
tJK96VcwDBkP04DB2BVkayduTkZWWwdtFmID8nIJCGI45YXoAjAo3iWPPYESGA0MnTA695QQzn8W
YlXkk5BKKbPlXgwSF0CmM3BnGikpjXbKRhmRmZen5i3GhPk+abSr+0b/Yfbcr6y0zSfLLPPQ1noa
j+2whnOhvTYzvYGpz1uqCZr0kxc9wp1AthtZOOuA18NseAXTJURf0J5JzUBYmplx5gFKOR12dr4f
xNDsjRHNAHXRsUPluutpTriI42K3hziCjRZgk4lFCOH1Cgu11FOZdcuxsrU6zCd7upvkVXKwJhl0
UV5ykNLUyzSQjLkunQdbdXpCXYCfQhvdYj2Phj3cTe8yr258Fj2UvGjO8RNMU7sbVQMJXsD15eBG
TlZtquhm7uf04MzK/GiUtYYr7J6zSgXm/N6ik1Vb103BTpJdryhFMnpsO7q+JvesLqyTsiKFDBu5
fjM5xbeos4gGGguDAyI+EoFDfNWjr6R5ZwfHs8Whb7r1MInBOhMnDQUxcdLic+K1uuUP11aQNPr6
4ow96U15D8DW6fQHWfX5FysT5nGeSqrTJKpfLXcyv9Ikc/DARMU2pZMXYO9ir0AxtUK1LskNymcc
zHEsLqXber5t6gUKMkCBQDEBexblDE51KJNNrSTjc1nXHdohR85bRndHF9p8bQvduBu5KQfRl/2p
5XTzlHGSf/CatP0Wj2KBCw1UJtQLvb822/DjG1hcVI91xpgaLVy1IbmbEc1+WFpS7IwVuRUUcjWN
wRhlCN955JVhlWY5cTGNhpLfDxH1HMsM9mpIrwO2BN8YKnlcxyy9gPVev5lr2fOOtKR5jvXw0eoN
9UVVevts0VkZAbPtgOhY33nqYXfFsMXwL7oP69h3gWvywNNlKpIFPdq232ORJDdt65bbbFwp8Y2K
uF2fDq3FmFbVz8lukQmfYUqcLgRo3J4nc07u+jI2zrKLtbBQstqkFkhUPaVlhxjq7hq+J94cU+J/
a2b3Y7CcYm90CNdqGK5xA8VqaAjUQnxxnBmmqFtWy/coxxtKt5BmaVzGH6Mmp4Oum/JJNnnaETFj
TaEQ3Uy/hoWXhjQaH2qAowM0tTxkwMptfqQ8uUZadpdUcjOxxVnuh02v9Z6maPkhlDP9qLzR9dM0
QmATrn3Xt5KFvpnjH7NjZQ+qL2QoB5O2XxRNRxjyMgDpRSfHMNNtYXHMjdnuz7nVMYGzTKfcMdtD
7lhYJ+bMaV7Xis3Hy78msYy7q3KT7zXRTMHUtMSzela0z8DYT7jcN9G8VKhKGnMD1eQy6e4mF/pi
L1nNzgmZg6dEjx5zL62f13aBQh2jalSboiucTyuekJY0fno8zfnRE6zDada3W2HAJSjtXg8gL/dY
z7DxRKjdH7rmxZdajrSZMhjTtH3l7WBaRJw0LbTltmlhpa+KNTFZ7e+gqUbG29BZ0hTMu+cqeQ/8
sLiBHd9nfk3X5K7ClrcFIZk8dl2NRUBpmAWgsKHQlSz1V+P2tgObuTVHPo42xNWhZl41TIAWbLSs
oVSXlXkq3Sj5SDOakHqSv8ZVqfklK4EWEApmq7AxyuaLjJ3qdeKabKQ9szswX0ywGhagZcRW4yut
zHZN0n1MGXDlDqqCcuW8Y3a6u8uaCZaA5Yk9EJL6kluO+SKzvttbainowplIU3PNSb+zF+qb1tjq
FTBlOeY4Pex8Coq1xq0WQ5huDA6zTbV8Efbi7BZ9irZ0cVxKZ1duZAqUqkyNDDc+/eIVDtfWczX6
xZPX33Rr5tAwoTcUR0QwG5PZ+w2Nm291hL9uymGFDhh/fJUz07KCo9uZ0YzQpcfZTSztsfB704x3
wrR4KFVph04HT1K5vAnsz/l7YrbtbTW7n06vt2cxxSwKXamzs4j8mTV/3CQOmmf/pBMC9WgtNVJB
W5mHaADCZSUyOy1oZOdS0DXvy1GDu9b+KAqnIIiqL87TlDYcb1MyOaepf5zwZ9JXt6cXe45SGpw6
/Q0iwhlIzhBqzLLqblaRLaERAa8nzyjbOjkxfIJkqlvbat95/OUB0uscUrEV+7no9PfMjcbjkky0
kyXeJTBk+nPaajg5s/qB41gdgDEruH6JdjvZ3RwK6coQh5pB4ZdntBkxw6qoVz6BltTVccfXT7F0
wp77MsTTiiHIMXkt2nIjk6ra9G5LvVbX3gXTf7rtJadpje52EDn5t8St3d3oIVoliQ4oHfLkns24
OzlsQxWdtkmcxmpKz/VsiQclFoj1QKN2pha9RVEvdnMCMHROBvERNS2/bPrlnMnRPiSMae8sXSWH
DOrxrq7G+CGb0QX8cbK1i2rgIFmjOX72EMYrvpv16M2iIW94XPHXJKreyWiljd+On8B7MRFT7d9B
gVtqOsuucbZjmQaLTUeqAQB1tDD71GHRDe1HVkUzt3Cgjsg97zMbjPIEFNW5I6cTY36mvQ3xkp/7
hraksESxaSIEJ02OPTREc9qh+i2XNdWGMC7KMujXfn0z40SGSSHNwLSW7rFovfapmYp2O7WmdSCS
E+Qse8O7msotjjd/bKsR6SQJLIXLQtOHB4R0ZPDOtHxgw81tBPBlo4QjYp+GNj+7qtqgLxKWQ0Pc
0gD6FtOv21ijGrd10uAELg40wsPJXRJ4ll15rFcCkJJJH59g5DQbbVzUk1oxjclYDJ8uGhWi29oe
m6W2N3KJ+GWs6EBwhqh8e7Ze+Kvd0WbP3ZPs/JngouR69uPOiVT+sZKL9zxZWb9lYYjO7TAmpxL7
J4ETprdxVsYeFiPrPwx8FV80q3Md3pwuCotRfxn4VjuurvUQxVX7CHGnSfy6HdSmqdYmjOYujGet
2SwgB0/GSNSY6MXyyKDkQoacZYZyycv71qixQmU1nnjRuOlt7Ln2njg0zt6tMRwxLswPq91UYTov
fTiKxrsBt+S8UipTYSbg+z4BVjFyF9XUQXUqkbYH0Z9TY1xuqaCfpVksO8JUbeKD46E5x8b0XK/U
taJZm2A03Y9R2eLUkoeNCwZhmcZjRisSVyTThg9k6Hyx0+rTjeIUKUChrxLWgGzh1NMPXay0frJi
WFhUyz6kVi1Z8KkxSOvTvwoZmbuistODVXs1o220DCNfxLHZBKoTc0sMPP83NHttv9hxtndNR4KW
L79o04IHdCWjbu94qjoXasEX5TLpKGtAyG1Zl/RfbXDDjrozoooOl1Tt/dKt85OShNTVdOsYuaNj
nhTZtMtS7Us+u2mAE8ve2zWtk+yaHbkjNTE+5a6dhDRFzdCMWRwIHR2bC/7l50Wzq11r1fmhJDcz
GMGI38LbfbexrpxUMZpvcK8K3DtjsvXm6MXJ56+K8L4wKwprgyGCYcCKR6qNzOihyty9bl+mFcOF
o4AfO4W6NG5bPtitw0YJtxLzirEqjbnBZCWjHtd7TO/Cd3Ltds1rhZJvfq1ZkAN29x8pGPDe3sXN
vW52/UX0VXdxmE5cByfeRABQN26ceDd6vnztDKMMjXpE7O1Sl71rKNlt0e3yQlLiABh3P72GJDa/
l7ipkhUI+WLq3XZWDbl86BSb3sYE2nm48Zi0ehu7Co6yGAjd0SOphZh+nUeHJfAWBHpy1+CAeE9V
tf4QS1U+CR0jhuwH4wFjR8ZCNJTo7ZoExz2mr7bWMfaJ7w9sOSbHENM9Lk1N7KNBq4+aRwW4KW2R
3/f5jJcIzbah7RfJ5qsnmI/FrlNvakxYe4MWLD5tRVg2uEzswbkR4INl+5gqa7cwm0qLS6vvEqS5
w+wJtV9getPcMbozueAcKQESRN1UgDCbBKTpIaLtHsfT44DxbofZix1ryqONhyvxqdGrPORUv+zr
KI0DA639nCg9DrBNoPiMFDgO/RT/Z0htpCFLxF7mIdGaX90+QmiThoaMmK2adzvNHMSnOPV2gBSH
bw09VsrxFaOTGLNNN6rypXGsCv9hixYSDHCBQ9tpxI4pAt09JW5G+y6ntrjJlg4ABAOXCreNY98r
2bNXkvHQU0386JDxL4OVqjSMndH9IUsXi9qAbyeiI7qLitW5ALdG+lGqfAQuCLZ08FAl+3T56uFM
PVYa44R1hnw42ozjROmYPo8YpxCkxunUtzVGiMirnC3g68k3gAPxRXAAa4vX3nQ4V5HiU+wGcS4f
pF5gKdFG4aczbj5OKvquFs0b4iOc3Srnh8ZYyNdk/EamSPHV0+f+Qg0ePRfoWjuvWatjtWYz+5mi
KKl5QFvlLHsqIhEYZtEevaFU4UBh9LKqFXxDN/bsQ4DsvcSJj06VdcexnRgGkClejlnY487NivhS
RqX3MY6oeq3TRRtZzO0+yTjNVGM1A6+gw3Fcp1HsGdkYObw6nGc8SrRkwUM5Z/GaIg+7zXtrW+tm
Zi30nVTNZ6kYVORE5MBW5/gAMIHupmlAnwex23/vhTarwOqq6g25uniYO2wflQL53RB/tJEmvd7V
AOjal8N0ngfMlISKMjNTUJNcaa30wHLnQRrJY6I30U6/cg6zwnjHSDOkQcZm6JpttMcxW+3KKTIO
fS1xcFmxmfpV7FiPJiDg84Jjjme/zYKG9whtB+DzBHeZCSsHJV+bHX8iQviVlzy9RBbmU4rk4qX3
SBzwxeQs6Ddul2y8wZxuRRPFX2J+P0jdkao4ZfOs6ogYj0UNR6Nw001HRPCm9uI6JHsyDnIbVSMm
mY1EK9Zc9PpHG2t7SH4mfcRYNV87kBnUA+m0jzFuB4a2DKfRgEncKFiXped2W7V68w9pR7wLHjvo
ju2nDsC4ZzRXJ2gaWjcyk9Kla7xhHId1uVM5Uk28vIKalgH68OeqD8NmNHFW6mYMXpDcdm1vOc2X
RDS0LTEYbTDugETAlDIxIwJ/A52UEQ/ZzN8me4UDn9H+HOSYhOmkkl3DG3jR05Vpo0Hv32gZ55sq
YyJ0pVg96IvrHPMajCQHu/JLlkGoM3SEzoQ1xJIMdUTV8q5p1cpojAU6k9jGoMbP+5AxwcAIfc6r
vNjSznCPAKtxwO1xWgYP/XPM8f8LnvZUFfz3O+b2c/6f/8Ct/a/d9+ryUXzvfv9D13/nH38KKNvf
/90rquyXX2xKVKjlHlTJ8vC9G/L+r7Da/9ff/B/ff/6Up6X+/l//gYG57K8/LVZV+Sv+jMG4f5CZ
/hs07fFKpf1X0DT+1j+haZ7Q4ZyBqQBba/E7/4Sm0aGGf4hdG/nvyp4or3Dd//oP0/1PxxAmWhkU
XJwT1wnbvwNwTfM/BWoI8ogNU1N6hGf+n29/97chu7/R7OLv1d9//VcY7W9pcTSN+Ggen86SpneF
Pf42i23jY4lhO8R3sFmWu8Se82C0i9a3h0m7wLWu6DWyLrZub/oq5qX2tbrP91CB+rPT5Ql8q9xy
faa4p5uahz/kuAzCKfIkcHVBzvSf5rivH+ifw4M/PzBUNMuSuq07Uv+djdPWCYC6vo3vGCLR7rGQ
ILSJbNjmrYgDZyjemtlC6S09pp40xIRdQ9bOH4b9f53fvn4GHPuCK8Z/3L6fkYB/GWHtMUj1liR2
SEsd6zZapfgoRqM5YPSlT9np4EStpk9e//Jk/at7dR1y/vWrc4OEZ/DNr//j+iT9NeEqUXPXxKKr
7pKuVM5tzyjUu1044rKISu1IkZLnta7jJyJur8MTY2UI36tX18XoHmVqW0D6vRf9FOVMu8TlBn+n
8QdM3q8T4dcrQ2A4aGOpO6AU0Fp+/YhFZHbLUJf5Xe8t5XmyGFZJvK4jkwQnW7PXG2kcGBS0L+aY
zH9Kavp573+7QJ4rpXAs3jUJ9fjXf73T29SUXlfeJaoFx1snT1aGmjoQV3ej0fY+kkmILApLAMy7
ZbSHDstE6OUqPWZQMMM/3K/r/fjl45i6tHSCIKUEfcmo268fZ00ldU1fqTtqBF6psTanzxXn/0X3
5q7YJlrMSApn0OfKawQdLabzfGHXyznWqhI2cykKXAXj0j/rf75TP+esf/10BgqYB/SULV1CfP31
09laaisSN9zbptYrWgPVenEn0b0bxqh2P6V0d0BLYwCmP+Vpqh0ro8r+cIl+PrK/fgjYUI4DOfJ6
18TvyahJ2jMIi7B4N2PJ2Dn2UD8bHCwOE2ar+64EbefbXs9EWQZHNSgSO0P1GxP8eF5f3S1Jwqlb
S3NJ5GKcvyyW9cgxZPZrO+kaeLFMrWpdb5+oiqbPaDLk/WzBZIPTwWhLNj818zBhGSc4Hmctvooo
JSJCN+o1HBhCVv4Ul8VLGS28SMv1Run62jNVsawnDg+9H/d4EJPVq96xH/NR04lxFr9OFyNcMyX2
baWWWy8up89//2Rdo8d+u2qs2bROiBfludJ/u3XFCITAmvv0zlKTc7ZLPWMGax7fEksY+HfI90yq
xGC4qi7oH3blHxIH/tU/b9ssgI4QjmnbbE5/XYdiL19RJyd112mJdqQtkYUGyWAnntJ2X08Vbi7c
AM2WYLvPmiy4u3//7X+GP/769T0dExb7I2R43fydUrGMkYcgF+d3+tLyVIwJZsbGs6+rnb1On4Zr
MQFwfagJFzAumOTLH0br4nUvm9wjD51g5/uaLiRjrXi6wh5LfOvXQ2dQPxBs4S8Q09BKowQnIQfu
5qCp2bj0ja52MSbJ3DeY+xgCdNtq9W3bax8jbV5eV/KEGbFkftjAzAUnKFT2zIfSitK4pBVj7P6k
5njyy7Xn/Fy0o3Eh21yfg5LDybPt8WvN8KZP5pztE3pX8ZboY/Pc0/s6Oogep+Tnwu60urwnNa5+
L1TNz//3V/df3VxXcI0cQSKu+/saOtqdWU6tnd1pbPEYmVnj7mrDjA/CVgbZROvylcBT1AZzSTba
Elt/eLiuD8+vN5cVSbimYXs83ObvB5IC0ztyVNTd0n+o3xcvv75R15tJS6l+t8rO/sNmblzDLH77
F69LICcgoLbW3+IK/rqbS6MYcs2ebjnf8BJnxNofc8AxDJlByKsgN4a2Usyc6XLEx+824cyAjcaE
wN9Ozxxq/y+Hsf++YZhsoJbl2oZkism7njv+8kkiemhku7vzbaITVNS7/5u6M1tuG2mz7av0C+AP
AJkAErccRVISNdvyDUKWZczzjKfvBfrvEzatI3V19MU5EXVRZblEEEBmfsPe66vdTdHiCes8PxCL
ytLDKzpk3rqP0/iyyXibFtj34UPlDn1vPEzTFHVfVfjZLKG/TnUxj2+3mNNL5DlPyf7zuhgI4RcE
PfrRsftwawxdtZemCCjE5/azkSP8lO5oLPx8Cj95G05gl7OHwwhrgT+FM8Iwz08pw2p9hYVQ4igt
nMei6xJyzizPFhXI+Fcqnsa1JF27ESjClj44r8XEMLSeHI5+XhzoxWrM+v5iCMb8QvlOM/zj5cIr
w0ZkCNvW5xXz560p9ZrOYWnKoy765rFtBPlh2bbfqGVUl8E8M9WZ4qDDrGBYyHgS+/vHy/XvmEeI
+d4Ix6CBJUgl/rwA3QbOiq6KMDR3tS/1mFI9ZVzeyjB9kJVVE26d0giv/EoLUGVGo//U+V4E/4id
5hEixz8bekAEeHY9Z+gYJAtpF/eBPNJT+ooKfG+40c9PvvNfgfD8GXwSSYBBuHf+UiijiyrlK+TS
1RjqSzU1LQNVh3yXYfK6bP3Ev4xiyNOZDmSZ8rl14SO82TldFu8ClFrt0pBG8yPH8bg23Nb95KX9
e7m4zJYiCFY2i9k+h/74pOCJlNCv/cEzL2UsG4ZlhbiTSMH1MKHo59LKdDKp9kw2EZ/sZ39voK5h
6wqxJqYk17TOQnC7SRiERLR7U/VMpFkkgd08qkTp1w7m9qXTCJK2j5/HGcqHZ45cXwgbUBIRP+Hc
2f7AFHmTAb5tdGuFSbVsA18Kyic5VpA8x9Exb6PkQwX8FqO5SpymWiZM17ypslZbO0VaPE+Ziyqv
chjxVbsIrAf0lYEz5VcNM8Zuif2GQ49BxPPD6emUtcR5qz98/C3U+VslLek4pHO2ZRCN/hWLOog7
0QKO7RGuR3HpVmZ5sGSJJruW92OTcAz5RozdtcMGRrM7fm3j8rEyJk4pv/TxYhBp7uxQRisa5HQY
acEFq6636fe76VUeZV8j0Fhq0Rnx9E0f2nxL8a/CJ67KBxWI/i3GL3ZzigDyyM53rh1OdwNx6A/s
VvCd9dnwGQ/W8C2dTPNLTPEIPYFHdBvibNRVxRWqUlyYY4nwlEr4puw74NA9/Tgko+7RQ8aKRBNg
dDNaat3ZWmHwYrrpNu9hBip3DF/wBMsKGknSYPvDhbINh4hPiPT+RjnIDqepeNLY5S6jhqpjZ7Xt
fSoJvCbraMopojU0uQuUg9pLinbvtkaWsrbTyTqopjHabVzpAer3ADmq2cQ/A1fLHh0p8p3fFCYN
8KHLHxH66YeIFtNl00bTqwpM4zlMPWenpFWCZyRYy0rLDD95i8/XjbQIAQySVtpIBkOwzjZSy+2z
McI6dERJRyA2tCQL1hy5SStdu100fBLEn79u80bJgaaThZEf6ueLhgFbk9vZqNU4SpvHqq/K7Qi8
IF2k1QAo6uOX+2xG9a9tmfITbzX/KHShfx4TmtUMZqZwlGF5I6IKi7p7ongfHFRaD68pSRakGKzi
C6HRaiPp7NaSmRWXxNGPiq4V+Gafu++DVlghEWKCiOFXEAp0v97OzuULfQy6z8YHnEByZ6c/dTNp
CLa0d3LUyXKt3jJr41i2xaxjpG28rIjcL5EgcEmZa+NpLCrRHBzEzw+OlD/cOSRuka79bHq735ts
FFBT42xh11ry0LFIHz+5tXNV4fwiTV4eimf4TLjaP2/tpCaD8goXWZd6BwEFdcd15sTZRhpJu/WT
wt2Nrus9MH3cuEax2aP9C1dpDunP6sI3i2l+n0G23r1x7GeEzxankHH6+W+RJJ+JobOki15PlnWo
a6N5BGLODhrmzj3DGcIDoxOHXWJGE1aTJP/WNR2xr4YkTumRuNeaVlxGeUNaQgfkVQbB/+i2ncqf
Qpos8XPQGFQaJkBj6aCO1RvXtNqTGyvyvrh9gTi7rhH6RUVyATQmP+iujmWjIN6bbLUjPW+Omh98
Ajz7q6jHCUYkR3FNzlH4eenKxw0C6a43jm7RWweZhcVz5xVs0EmA2HF0zIoOCDfzk7fnr3rm/LGK
ySxUimxXnhf13NZok9mWc/Qz1/9utjjVrZY59QSb9Vozp/42QkV7qNzCuRXmhAP3lAT+D65CCct2
uRgpGb775zvsxv3gawNW6xjpdwLSQNWosuxgHdmGv6B5+F0vJ+8FXyAAjvnPs7b5jID/TkWKgrZh
EMRSFHeN87oCM8hbRwzmdKTyEBzynPPfmJR8jUNpXDtenyPBSa6nnhnhWOSonTGOcfvxjTilMn8u
Zq5BcvpLQnqCtzk9/m3hOL1RICCU+nEg8cBtbOuk2fPC9elAJgsPBTuEsDi2N9k4BdcyKI37ISvz
t7wNg2llS6t4ZsgSZQkwdM1jjAx6p3XSvHXgzR2sOX31wy7fVYZd06nsUcolI81QzDhJuMH+p5sk
OCFhgnJIek91WsYDfJrmc1vnZ3r2VfmaPHGDV0/Y51XsJOvQm7f9v/eIhAbYtXSKcIsq0LnF3mwc
KqYHrHK/fIkQj91xqqtbSV/iAE+dxNi35DbUzfGyysx7P7TletCA3+Qu0LXEsiaQCLJ/w28rrmkT
fq1ER1VjmHpsMEypwWxaP3EwzpAMmmq/SqTDIMSxnBD4rDoXjyoC1ZJOaCDhKJnDeAfpooSpZcKu
iCZoM8ZcTR1ii4q2lgvrQAQTY2/vaL5N2qFronLf1rhC3bix1rHeZ1/L1KeeoYJsjTs7B6JcxbeW
HHxefIN3K0bd3BiugSqfu6/xqHY2TrM93JryYXSL9ufUQKVEIoMYqzP9q4BzZ+sm5oQAUgPu0mna
d/quOqOG5rBX8N9krNjSqDDlVgfgIxPbCBvDlZeoYUvOxqtCVqZuuz7Ld4q+wm3pgv1ICyAeU+zt
pe980bHFg4eQW1/34aJoRRu+5jam2lPg3E0NYYpRqD2csGjPrKlwa1FRHtIo2MQoq/aYsAd4Cma5
Nb1uOEy9iWhlLoNFbdcj+izHt8wJ4uswovabZh5xZpr0h1KUNbNupPZFZf1bNsXuNbOgooKGvQdd
zQM8GIj0JY1bd09Opm3aJoZVFBnBUbnYQ1IkPUh+2nDEoWvdGEnUrVAuXIaxBmyvb418h+S8eUxL
0d1BruIEohv15BhJieymNgamVEJEWZz+ktQTsF1BZd1XRgxZpMUv6ESMLJI9/IJqcJNfZxUARBOL
BFXfqsHcpaF/fQ6i0tqlBNU3DObRt8JC37MoLVwaVJTbdOHOyWMYmDkgJmrGZVtyG04PDWWpufSI
5L5HcSyvqMY426ymzd92boY2gdD/Yuyx2ff1oSn8/JvwuqukMxxklgpDlJV5Sw44myzCQkgB3neV
6J6/teTYPBRQ2tDCW9ZlaNVqX8XJsGwgHyxis6xRq8g0PpxOI4y9ISL9cqKGqWXigfSyuDLGGDy7
VNq+SPJkjSBeXodmmC9HasHf+7zMbzK40Tvf0rpVOCB26DID6mTYFyun85stolwH/I4LbkGktXtV
Zu5dB13pMnPL4aJC+bYKNcYue7zJmLF8BJOFDIxndNU4PPURlEqbIsFbNRg4l1LqAXoyh9rCGGrB
ykCLsTSLSn6py5B+Oz17jblN8IFdRCl2AYgB2coSP9aTUTsmW6n3kvpJfNcMjvPSt8FXr/aNtcpk
uvVhJ94k6BeWRYX3/7QrBiyzR46hDW0ULizM2hUC6XTJYnyZ2JyvS529tK67b6IKEB8MWd69VqrG
ojAnHFGDrxhTTIfhuenECyaM+pGwt3mUc331Vyl/KBNeQl1KjFJjHrzEFbufFqE74XvSrOkctTVK
jFiTRwI1jpV/6WEY29qkQY8lpOe1i9p2M8zkgbrV65uoh+U0ysY/amnj79AZgOOwsvSgGbQ60cdr
EDOURMixcOQ0rhGqRExQUOUXFenetVfYAUUbh+0ljKxh7TTjHUMhGIGl28UzGkk2wmagLcEsqrjF
4W/TgBMWp0xdReVzUKJ7WZwqJae7l4y2DY4W70s0pa9eGeaI7ph5tcUDDJWX/O8KZGbyiivZ+iqs
uv+R+kN+NWihOtpprt1jfBn3dW9am2qoxU536n5nyAn9pdfU6ylMiw3wDBhujAaFUhcVgEqqcmlH
SfPoqJFSeDIRMk8BdZrTVjYOZvOIUBfPMhAv8yJgnvytGWGnK9vB2nPkmE92yq7uivzBDPWraeCU
nTKGXS0KrbEWZohJuM1hvGrGtE/HMt8Cr4gvawWJKfRHPm0cjeJJarjmBiR7Pd8zh9vZNmAIBvdr
2sjirWg8enFOgQoZf7H+nNvhXdabIxJvnDYo+g7KF/6FHSdyUyWTumqEEjtpmNaFAka4NDukoDNH
NA+L5n408UK7lbLWJpqWqzRIb2y7jw5d21i3ao423dbhyZ0q3KD2jWJJROhssUL1fdrdm7qgmDC5
a4LS6Q2c6nTVjUn+q+QYzcFRFGoSzW7kLEMe1TbpBAU+4Wv9EsE35lwfi4StBfolJbAEeYpbQxrO
Md2Wkc/ZpgVf4eRd2poVgeTx+4PeI+JM+1x/SOnTblVTjq8Zcd+KyozvrKIJ3NpiUk39iDeQ1nPr
luGq8IwfUh/qLzIvNBwbEWJf4RnmEm4opbk6GvemKxkbWzkpzqiKnppXxldVCOlxwisKuDS+NoZW
4MCNmX1Aq2QLEQe9b9q/5Uy0uzIQwO1jWlJrUZKjJ44M781Yt7GWtzNOt/M2eE28u0QbmoPpNPkx
yUZKfNIrZ8wbqx75r/5IjSY5Ahth4EQwGt032Fg1hDFKpadwD3hUeFuKOH2bPEE7f56Vl9Wxv6g1
217llvQWKibHM3ouZ2FGKFXlWDpHh/7zIpPoChu3H5+SUdP2U5HVsz6xumZ6ULglrcl3jp7JpdBL
hceRGwm2g1BzZYqakg8L/IvXwrGka+pedacTsowmpoLIEia9yCo6ECam/7qNWOVT63Ka5RMAYFH0
+N7mtWwStPllLu7auXiWuTi6wb2tqSl1/ipOuFOtUpTII1JAwTJT7v0oevvQ4iPfEgYZj7oG0C5G
psRrZynaC6GD+qOL1G3m53NUPKsHet+2v+nJoPH140DdDqbBmnET3XwuCCtIIqqKs7vEBBVBaajZ
eUAE8Sd9X5JRznEkfILiGeU9P8IzH7ECbNXeRTV/OiGCPPjOWH/1a5830FU4sAEMyj0VnGAfRob9
6oIZvK7cGJ62Qia2Q4NVH9Agm0i4prr8LmXJxyX0Zim5TjjokNg8+IXSjioP7U0ppgHugzFlu/zU
4jU1B6pvB+cGb1Fnj/JGYiTQ1mMJROA68pD4hWE83PVZeIw9UU7Lrpslz6HldPc0mOofeqt1Xxs6
ZZeQfOF32CXRhNKHydmdqjyg8MwfjB/QvupEvchjS1HfirYo3/LKpBMNQywBHFyQj+OHbzEC1E0I
M8gM0RibG+wgE9Cicnhm58E939kWBW0QR3BAFGN2qkL/hvreF9iMg/4wTOZjrQp5hzz4ZoysRyex
3cdRDGrHPtphD+i5eEPXiLoyVllOb9Sjt24SaKxHO9JWvOsoZIlXfG1pp0xGLXITKxgO9oVwijvL
0+MdfZtxXdbY+xPNtp4Dp+gvjVjJTSC6fiMczz4wQHsvIysjiAihETnBC/oNIrcAqtNxxBq0NJG3
I4hHzBM3Y7mVAVy9hAkgDpYzUb0OqpixP749oQDOtOo7Ou8SpXTSeNcZQyyyVTMI+YN3z3N3EKLa
6CoPYlUtbYabXzgpptTMLqxrvD3Fz8wt7H6jjWEA19qV0Zdk1OcTgMonHrxBVF9VF9TaJcjqDvZh
ZKblpYNX9Bu+ZWdVGLXrL4Zh3CZ1opYe7sMFDrBjqsR+7NN2b6p+uO5tCHlmlJRXkae/lSFAXvxV
YXKbZIrDm3MgfmFHFCPe+sFNl3bIZra2W8u8HGH0uou+cJ2XuiOWB8VUB/U+zjL5lPhMWACo3Q7H
rq7d9gb3c1C6SKOTMt5Ky9SfDHwD/D41UPV3UFJhiJzCLZjkbJ3AB7qFCOMtMWdJuoUJGcCki8xa
nprPv+KHxC5rtWDQi3csQtEeT33qU4221DC/0vnOd6VNHmuOA1F06mmsbzPtWDpmmrN0Tn8t0o1w
XAEUy3e6H5EDicBAiHSKPYp5q41SspTTX6094q1k7nn7VMvVygXUtJEVzN3AFs0Nk4DUCriHcc2h
SffRpiiVpmH5HEZV/8p+3uPCIJXjGOYTvTlr9tOCoABY+xcdhzYzAGx8t0smDxbPSDOZkOQOof0T
XgdDs0+xZJLNCUHmt9FB2Ll1sO02XiUAaiLk72H+1MwJr5/21GXRoCAlCRV7nRwN8nSQAbRZWqCN
7M1z7a+JJdvOUNhNwaIq3AaRbxNjNlTDLVbq+qhJp3kUFsZE2/VZhoFn/rqMvKj5hZpfnHZJyV3r
Z20D9ilwnQjE1R7SCbY1DCHX+DNyD0V+Rl3U0IK5gsY3D3yc3oEqy03tTsPFmAY/204hbi6Hccdx
cNOXkHc6o8p2aeB6F+wOzqPfM4UoCFsOKb7ignDXv9BiL9lrnRsBRiG20lTi39d5al6xZhlv47rd
sIxkY9zlTds88ti5f0SbMJyHwF83Mdg4cJ3pbSq9aVqKSej7ItA2fWtBoGpqMJ+Zxr/4ycupEmL0
Fsl4jb3C1GNv5U5kEcqI/R+upqarUZUGpBhfD75nIX6qRY2Rn0bKfHMcNb9iWd3dUAsWh0ETgH1H
VNO/Hiz+sUdjMCgdOrF9kXKik50k3YoalHUXFylcNx7tFOk6GUyse8k6k+T2fd2k3x0C73uA3/k6
7NMvWhKQrqL4B9AUGelaGpH9kOqxsSP/A1c16RQ/YgjVObLIaxjoWFSIEO61sOGwZR/k/fC9EGd7
TNaQ9vRATm9wFFPU88GiwL8A4784HRS/TlQBp2tZ0nnflXPFIoD+saNSPuKQzh8DLfzuCGkdoxLE
CyegHFfKJCVHet5e9jVkKoMe6m07VtUrdlR1VwdlLNgauGGydLW32qHCukx61DywJxBH9TIurv0R
U6RmT8G4mCJ4q8AqdIwJdQNReu5eFmk5fDcgUVLX0gkTx9ZLNpiTYMkwmexCBom+U5qTrHs1xMep
iiofimP47VSg8RMYiwumesEJmUpnfPolnHJs/Idel4hHylhfZDKjNWMk0d+0OoaC1QjENCeJUeKr
7EcyeN7N6XUvfZjYObGFT7jL6o6T2F1SDRG3zZA8xHP9WrdzBnqZRokrEtEWu4hPtaTsNXYjZkPX
j6Wt4UvSBCjmX9uRYeIid3CWLVmPjbPom3DKFwnKL3uuG2/1yKxmczeTkcAYUAHJqttQjgTwltZX
AOiThDbFRNqdYnpsII9WPu6MwSsJdnQwc5uG8ba86Z6ZfoO72cGHFsHxtLtJ1BQXpmXdh1Worrua
kG9zqhKeUiQqHWWI9T0xbjxRWI/VHE6e0jvOI4qFiOlIStHN3IImAQXBKeldAt9Xtz1KhMfptBFX
Ol8684JD1OQQvYIBlVOLGmAvQQYf4FoV14MJ7wwDPH8ExLUE8PrdqmxvLcJSv9H1KmCmsxY/W+FY
7cJBrplYYF1THNPuGIVF8jJX+gqBFKsxMqBivGvpVW8V1XMiKyT5SP2wWrfD3amy7QLQOthpT1Iz
pJu+tOSugS10zE76qLm0dSpIIr/LvyRMud7btQ+eoh+1ZVV4/lrL5xJR3eX1XQyG7TpBV3PbuR3c
/qHtrlvUIlsFxkktCsd6EaaTHPT54MNG1V4HLnbXSY9wq3WRTlkEF5ReDXJjCfyXC8z7HnwGIugh
1UHig/K6SJsxoAch3FdnGqnZoC3tMqcFsK4ziG7Mrw0xGTjLG0ZkuLpHVGSojVajZ3Qii5fOKonK
OzUWAIikFVxbIR1kOdS8Io0PMaWG/UAW3yTh2mKTGldUyCBGx27S/jCwwst9O8IR5sSJ+tfWorUa
n2SHp3Me+DxnlDPNhQCn1HnXbCfhOcwNoNwNvWXuWs6soPdvYbAPW6pHDsULmNmndwn1sLHJXUnR
AJjMHu5Ktc2owe7arFAXqrSKXQnlf+eW/brIPP3S0LvgoYuLFwwbwSUBDUGZFcWXgCYv8LWb3+tC
No/JrMNQhSNxbYD2gK4XXBlkBxBGh/EhNt3hAXRsfO26BAY2XM+tFTHbIe06c5NLde2QVF+6uWb+
4H0KnztktYfTG/9x8f8dsRF9KEcpS7HNIIc/awGD7lE5iEXajU6TPFA8/6GmEAJVj2exM6xsX+W6
2vYpcM4w6L50XUcb1NSUWIZu5r39UvCW6LS2id17Nx9f3d+qEppDSscPMEtKnPMWTTuALEmKeDoy
fQO/Duqa+CQzkDIwcR/mcXRowVxAoS5Kz/1k7tY7MiOUlrokoLEVaixxpirxEiuze6dksqMfYgrE
QVM8n3ZkqlRM6wnj8koP9Kc+SyKyiKYQN6LIg7dYT3IUH2m4+fhmnDfrBTpuXVF3ciCx/a1SDCtm
+bSepo6FQzwGRZa+hT6njLpDVTCWbN4ff+A7N8BxlWEjbxfMYzGdM6EX4XYXFamvHUeNsyuhphgv
hlB3fxjmqB/HIpd3Wj7brX3lXgEfnfFVXNyiL5tqb4e2+/TxBZ1exj/bN1wQXcO5vYtX5HyooRlK
YoJmwvyJ8/jW8QL3tZqo7+pgnjdNXf9Mus7d+kJhi50GxnX0/u3YqOKnKxkajtBcb0FPFYBoNT1a
D3XlHfQsIOINQ/UoWfAXbd+Gn/TX3tEhMJLT0B1DoLFx/lJZ6B3Gy0aZ4ohNLV5PddFcaGVA3SiG
YVD23jd0z82Nn0VQfqGJdGsvy7RLJ/KSZZvT850nt0yQMwH/+FDfbiq9qS56H6zB6bxQOJ1uP77R
xt+qTC4ZTabu0uR33dM4q99agrmMMwx3gXV0YidhvkAtNl0g422IpWFDQdk6ND3RtfJH63kAdbaJ
/f6ZCVNkxf+uKTHVYRyDz5bk3w1rrosTw3BwwnB1Z0sSk0qBM7iSxz6ooyeGsnrbSIbtY+2AmYGR
aN6mQ7SKKibB5J7t7h3aPMwIQrhzZbSTvVdzICRQjK48YdevLd6NFXOAsvUn9+9vfa3SyTxtrhGx
uHOuRZjFtb0PWO4Ynzo8pxpYOMbFc0iYv+DKgFAwjGUnquQlC6N4hZ+QSuvcz/v4Sv7eNBQ3al4r
vILCOZdKEnNx6Og0PE8NXR3Kwg8X8zwKLD+99uaO0cef946UGlkPAnBEiliF1JkwBBgHFqUuMY8i
9yKdQuIr7ZhsmxeRRJynrEPPTIUduNSOJgxBwcef/s5ppnTa6Lwdpu7iaDg7zUKM6lOSsdQGz4An
39hUtEdbXbduQhG76fZ0GOJLlcoQbCnqvNgqy1srcHFNZ6n2OuTFg8L3f4sa6bM7886TMJCm8BAE
cjsQ8n922as8yC29r+1jmKCaPQkETzozGsbFM8zU+hONzjtPgj3HQdQxnxfIO/78vJHAVyK1tI6M
vYouLAZScZ6H+X2a5LRxUoFZsmJWT4JZZW9Jy1l88ij+lghRNjXQrM67iBDq7FFolcFwlEJZx1iz
2h0OFf8iU0n2Ws6zBozIWhnjLCGmxfvUTSq7Mkf1ULtMJI3i3r7wmW/1iU/rvZeDC6LIahuIRA37
7AkI3IqFKGz7SM3Ofqyi3EfEJyJ/UyAoopBhOz+lpJ8QVCwQb9Qu2jJutkYQZIwZMDHVG4y2+t7r
fv86TLPc4eM79s4D4y5xqxFVs2mcH24F5ArNF446SiOea96VpIXVpv1rNDdpYyMeXk/B8mm/GoaJ
1sTHF/COGIXDFTeAZSDGpxx6JgRphly6IbNwj6qLxrvanycHRTE24TE+5FbTHFIf4JHB4ISLcBiS
bWxTtv3kvXnnjFfoLNhBpCmZcniukcLxkNsTm/qNa7V7JOUZ/bih2cL/pR2qTdNXNfQw2SrKPjQj
5bAxw9vYjtuDyAMmwiRVDN3LrF9aH8QDXIcQ4LjRHm2NckrJnHbmCzqUCD++de+cS0RkmLkkywUN
zdmrBSyITBKa9E0973FUrJzb1jSRVBX2nJXMbb/W+q9j+n/benwVvlZ5nf9szr3Hv1uP/38yKNMx
+O3x/GVQZq9mqt7b75bm0//xy5ys2epfSF55yXTH4l/EHPb+cifPP8LvgW2KxhiaUaSx/8eebJj/
4m8y6QTjgQ0oYhaE/9uezI9wpnLeCdJsbBFo8/+BPVn8mfRgLcMCZBNymVIQdBPq/rlx56hN8L6n
DA5JG+MLwPd8CUBpYFJjVDFkMx5Uucb0tXSrpHxi99fvK4nGoKaRdABBcRpG89Xr6TpWJSW2pc7c
oVfqjGjxGQkKCrZPcBD2lgg2dUe7tAsn2uaZ3rxKM7YfgdmghusRl1BaYsyDn0r7TQt9WlVeqcrd
MJhAToZY2Vc9vfTNqOhbjFD3NtwYs1wQaHvPTm1M9789w5tfUf7vtu33bgs8cNdxDcUyOznkfgtJ
q8SfDMszjVXdld6a7ly+Qs5VrDFv0dX2ERLVk1etU81KfwXw/2iZ/ffW0LF7q5q2evuPq5ei/o9N
m/14aTDXn6+7/yc9/2xp/3fP/+FleomDunk5AwXwP/1aVcpheViYWolwGOKBbem/FpW0/4XgjpUj
bXW2pizrX6SzvOPE9PZ83vDr/r2mpP4vi2WGo5lZcPPj/kdrit/zu+xv9tWZFpI/uj/szmSyfy6p
LIDc2zSMbMqZlQjPe/DiN6Ng5AMQUM08QOS3rvGVhuEnx8KZ3PDX584XP28LbDhzTPjbOxtik/J6
T0coZ8Oe1pECbeC1Ue3sE3v/2/N4Z3mchZenj2LYE1Y6uq4o7M92jXRCz9I2TL3sit7ZJ6J9ciGY
bcxpwohlav+sMPPr07DcuFRGsEOe52F9Sb0gagYsgU5HpucY4MepMK4YMhBuir7vl3BJ8OXa+Se7
wDtfk6SKQJqSBPZka77jv9/R3hDzWE+epGLWcFDb+s/WTsd1GE3Guk7q/OIf31boOgRks+nWhIHw
5+dVyIUCL0Y/kAZJOoDqYYzuyq+m7tYG8eRuQEk26SdvzRws/Fbl4OaScWNXMHlhWTjnYVhtN8gc
e6vadEylANmPMEjlxmey3/NPsUlGdInnEtUva+Ncwk8SDRO0cvqNpeYp1EUTXJRRZH8S1J6vAD7F
MflCWPVscp5zX1ggay2jijbM/LSMplgyhF+iArDyAhO8vvv4Yb33YQAqqLVQtPu7OtAElKg9Gw+g
7lEbs4Ph0Teh4IjQfP74g965d1AOJJ0ltOOUNc7ewkJEWRYCQdpornPEa1fB53SHT169dz9EWvO+
Re2RbevPV483mrJt3TBXSshXIUGr+5OnPtk23rtlFHq4W+yKSKLPPkQEXmL7TJ7n8La7bTFN0B7d
/DJB27z5+J7NK+W3txrB1pxzUVWyQZgQIZ/twbY59gBDEzoRa0QRnyyZs1+ONXKO1nSK2KQvPPuz
X95T12D+SxpvcNAxxHoKda+6E3ZkNLd5yry5i6GhMrnMJi+ygFIwneyJdo433H38Hc/OmfkyiOrn
/H7OAZAv/vnINMBtaoLwuGn0PiZTyYmYcJvBL2HqSqyKCycLxLehA+jyz1790yez7ZsQbQzINufZ
vjWNIqmmNtnQpk+2I6qZzRgxXrLi5Xr451+SbYNTfjZ7GueBGDqVTKCwYlJfwPw0za+rV/K5doe+
YtpOZtrexaVqP0ne37uz85K22YchIMg5Ovxt3/ciUwduXzEVPDQAybVO03zpwFLvMrthQNPgmy1T
YbpcvP3DL8v+awOeoEXC8ySIOPtcU8+zWC/SDciu5l6zHfpCQZY910lfbvu6RW9sJvLLxx96tvKF
hWyMAhZ1CiGokoj55799WdmTbWSukW7K0aCP2ag+WYk+FN0nq+Zs8f/6HKIsHBGsfEKtPz8nCD23
r5k7udFb37uy4k7eFKZj0SYc809W//nzI88iZwKTI7mXvKHzuf77VwoYrobzgpElzbL5Fh4/vmFz
OZNf8Nv2wtA9sm82YwSnNnYW92xLFq1k7jMdg23XBLT79HHK9l0Q6/hmwCmAI487YNy04YD0OXlk
onXJFHIzNlgjW/SGz6ixhJESoFEkw2mdYgzdxRD57lfZWBL9SFBP8yCuGptupyzfZ5o3k9IYSF46
z5if233CfAZ/KdQwwKwUNWMJRRc+FZj0nWWhZelF1DNYdlnHldi3U1VbV1goNDgviK0QmYe0AFPN
7r84vsOEi7Awg7ssdml51Zb27A2jvDaixnplYojzQ+/07BbHcws0lX79cxhbfoPiT4BahrZnVWgz
GPyzDGofdn6B1yBc2U0+XjRBXjNezMdZsE6pW9+ziL3rtq6melVbqukQ3MVAWO1JzHjPTrrLWnT+
zmpqCwmq0YRwngzmfFxA7ATprMWug8sPm/WavHSwl5bhc/vJEQZ5kZ248Y6rjd9RM5hfg0TAyRoz
I00W+BMZriZ9s9xHbO0jw1wbC0Nm2+YFE9F8SMcOKJqvfujVKWMj9eS2dOwCOWLJ5B58mWiAEga+
ehdeY/tiUaqZI1oxRJ0uCRXo9oLaLshU4pycyYi9Uz94Mf70LKQRunJHXDmLpGJeNFR5OxouPH5A
vdpt3G0iGBRBfJImO8fXIDuWdqPFmz5RxQ8Pi++R9rXO5PMRE+ZOi4vkqoBJKG7Ac/c3SNEg4Pc+
QozLNpyygZ0fBdCiH6ssu5CqNX5MoZ3XcKQhWw+jKb6ZRtjDiQ+oPIOBpGuOOD8L4HpjNy5W8AKZ
j8aoA/jkscXgNgRQXc/UNyWYVWzTKL/r4rhiLCTz335i2i0U+k+VZcuA+PHZc8Lc3Dm5X0Q3yJOH
QykTV9uiCSDWM60hfSboM8Q2Z954vUHgrtUXiS8BKI59kOI0sWuucBA9zud6YrxPM1ODVm09jqj0
25KxTs3EcPA8tpNyVeWlpjPa0zKRSqVl+wox2gANT10+Ww6iMw+FbQbOpjDa2IAB0+q3XE70nxyd
V3PbSBpFfxGqGqERXgmApCjKkiVbkv2C8ig0cmqkxq/fw619mN0djUckQn/h3nPRiwg9Y5bPZubS
qx5s0gf8PSL8YWA/Dxu+Z9C4Bf76uLdMR2MYPeYv4RI9E0oVbDr1snbS1yozU3+yioGoF4v44BNW
rUAnjS11lyp2mc3RRU+Y3cH9nyYkibtWP4nrybzEMN278E2YMq2oUu+J/YuAZXczachhLuvfdhZJ
8GqtFu0lsw233E2JLOO9Y7uUBm608kpx8wC2MElZYHaJGlwOFnICDOeTHlBQIlPN6CE8F3e1p9Et
YFvpiXbaxaT+G0cI2Ukz1NI7AtFxiEKuScw6NZs/tb8ir5tRJffVFKbeviDwE1Nor0k+kuRwyOtg
fcfLHewxY535zUZkLX8jPwleiwL/1LFyK/NpRZN0iAcXk8esxOwa7/zWMVdyC33ZhkBKcuahm2TA
lqc7JWo0K13gj28Ez9dVssAX+Swy2bqJkbVvIeOs/Jk3F6LvOBhmD8zq3LOIDet9f/Oo/K/tIEg5
lq2ThwAtEVKDsBbKO66i6aa49Yf6NBpj5alcOoOY1rc8dYz6fP5el82yY0ig1Y/MkXgqpK73r35o
+THPmeVrbzf2HIddyy3Qa5cEnSCY8n9LlHfPS1CAiLcJoMDJ2kGluq/8Gz+lI7PPIFf3R1KsevzU
J7wlQMtVFlkLCu+ioVcmgTc6+Da52Ye9h9Rw0WC2z0242VnK+BmRN3oOUceV47d30/r/W003A6KN
HZGZqubFSRwSGCCuklwxJ3XeZE7q5F725Hu6/liqjQAPE/BjgyjZAw57hS0aN8PkckpN8msWvhVc
8d1y54Pmj6LUGhiMkTyw90vKtcj5/01b5HE4LoRA1uvsQ0wtFvDnNueAf7aHqJIn5Mw2lr0OnSGG
NE0C2254HzUT8PFVAxaumhL6dLDJDFNK2773oxyB6mCHieU8WbCcIqbvy1T8B2f5k15hJWEoE48N
ztlDi6fq5O41KXUdFQZ8zeEZBQ3Znl0tiF+jdEEucRuyEB6eAVEOaGr5ZqFdPGhKBX4n8kzv0S0u
/SmC4H4jTCyXDDnpdaYc48XQpbOM/rVkRGIki9K2aT6xguG26xAgc8k/5az3l9Wpvp0wOOYCclsR
vtTD3LF8Fu9YkxJ8zO+g5s+oI56l6rpYDFoDNivLB2KyMUPsBHOGNZAHpL2A04frkI/m3tyCzLqC
R8twysWBtKDvrNPFu7kc/So4oaTpYsgF43UkmewVzVueeFXzhL9OpQgDs0OlRyxaS4HigAggcNyk
PhL+oS+l4TrNrTpa/W7ubIRBjxDml+tq+l2nOufFF+vylucrJM88kVLDlzvY/aevm3lLS6INfo1A
si5NYMKDbuju0KjX5qR9G+MI/IAPvXfOzmfnXjsAandedqIDnr3GpY4tIvOrIJcXOGvPwKvkg5xw
RIqTHbXlozeo/dXT9t+oyoIrS9zlEbR3oWLmK8W76hViWZs93uMA/9yinlqbIl6nyfsc/IYBCVyp
TPwacXPCBPEqtPfrYv5lkjAGI5/9GY5Ihd8MYJEmcsp5mUJBII7enGfoUxK2U2aGO39xg+egWF2E
vNpP2FWbVADQhQwskn3jVIIm0EEjs4kATdlvj/9llLJlzN4nM3FY3UT1+zKKVFYuZsSWv1gJylLn
r6tdcUXQT44rO8LmPASap6Fb9RODeAcC/TT8QAjq/lcinFxfp8asbgqJg7zkbO7qMu4FxtHd0dvF
bPtXJ4M57VZresiYAOAaaeTbokTxiZBffuklnMiOrSgs5rx73VhJ/txCxiG3R4TbrRTQGhYFPJJ9
louHRCzzXbR64jtUxd8tat2fDlmWkFjMmfKoTm3Ltr4t8PLXLsqGWyLvex4O4xucBoJO5+liD2wn
DxVWJl5Tah9/rFV7V5IXGGMrGX4O00o8QDiTILGqqAEvH34vG5vhwWQ4NdH9p9UU7CkqWZ2gbcQR
h1kauVrkkY+Nuyp1PZISClRjrBVyguEQazyFPZmqthgc/sV2++wX6zkS+2Nokcd4wFwTXAbZQRJX
me9/6dy0HKMgxnAHgyX6B5qzXmLSv9eUqlQcfOjQR+MvUbquAlGH4x7XjPW05xROikWxJlhuJDol
BDJ1B5PIJUFebv0l2xseWbvfjgMJN8ky+1FSzZnEwKGFgzEm8+Mo316z2a9e+o4twkH1kbkMAvl4
lAlsD2vW/nHJjfg1IYu6hiXpxBAT/adyxn/aEof0jA6WNFdaecILisleqpjq9rHYASejAOOmasK1
unqcaYdg7OdLD+fxRFTEmvg72UObcXmlyIlHDu6KPFugrCsSfNJwWUzMZ86PG3HeBKVoTb0yQWfW
QRMjXTdk3jVze4E9oh8pAsdYNo0m40D6XLgG3CvFtaVjQ2r0U4mb4NXr9eYe3KoYCAv3awDiPSYa
ZL3Y7M1i+rSpOdCP++6oR6a5OwGCrmmCQ1Qu+Foc1lAv+xTul5WrdMwjO7diisCe58gEx2mhCjyM
bQ3eed2dvI6lb2U7YPA1pw9ZEeKUkoL8jFVcfjR2txT3DeHG7p3rc5w+4MKaJlIPh2W9uk3o4xQB
DkTFYrduyvh30Gk4dNQfYcWRV3SW/cvLLfLdQgrbwxDkSsVYDvYVL5PYm+NeDBhMMXI65sbqBlbL
Z5hLv5weSebpxtQ0Pln1K/qCm5GDuJooHPNfPjrz+ecgvB7WmvXV9wJgmQEW7epIxHqW1tF1u4Zf
Q02/I2qcr6GLZpIeMTU9K6q6tCu0eFy98s/s2h4JO9VjgcsSb0tuc0hTlsWBCgk8XElnmg9j2BPc
g8J9xhmT4ydUMwXXwaho+7NXMwpklFbtaVtNddw4ZOsYIXtLv9lzjg/0r21hWViaby9an4FHruzg
rs3th3Yv35SFTjZXOF1at0x9ip9LnffBQyAGdV2sdn7BDhm2J2/fZ4iZTQ4tHKn1Uo0tcW9+X8To
bwv9BJyhvxazV6U8PM4TNv7QT/0eX9dxFAolO7KOa+Fp/4fcyF6x5HheLEq7vVQCFH+h1BMdFbRv
kqAPjGeGM6F3Bm/tWpePJflzY6+7kxsY+4MAAfMq3SqnK3HojiTGgVsEBiZK3k9BwhyoP/INvLJr
EANhFFCswOLD2zzuUdV4hxXAh3tQNSy+lGehvaM0DE7uOBC83MkOvGqZX8cy/HB2FRE7Gz14rWmc
w1YvqiJKp1jOQWG9tQbzTGFby48wC8UTDtw21cjJUcBv//nb0Dz2tmwe0YVsn9xZr0za8PwQiNZh
mA3y67ISjI2jH5BMvjyzHbkL1sIqYtMpvlviecSd3SoTF233B93C7dwkDNmuQ7yWuW3vP7OA8RLg
yR0KFGLKs6tmP8YF1sVt2zhvFA/Fr6meCcUY0cxvh9yaVJ+WY1avp0hv6lfYkLl7e7AVUYIZxNhb
Zf+Xk5FIuBZTTsi7lEqqocAISCSobfW4iTa7C0d/eF/7QeRxuU3tb7g4gq+VYJYYQGf2QtjagpHY
zxB2B03gp70Ntz93CRDF+WL9tlsjtgMmkrCIl6YZk3UW7zdTyUvd+eMWr/Xyz2jslTNlv6pIo8GB
WWLQggtRtFAN4IOu/TFEZVgsRDyCGsuoLbtgG25uYs4fvxG/AEasX8VSFGdsTm/6BuomyCIjx1r0
CwdpFaAWb6k5vvpovNm/c2IfHsZm67ffYhwJPJJ475kDt39InPXeJhXhKXMxlqFXzMP/gs1k5CP6
JDke9knYE4AlaY5qESiBgrYRBIvzTk7CovvyS/KbeltZD+Rzh80Fh6n1c6hvvQMmFPOH/K+Gapwi
4kfWRNlyYq7WNmmzGvm7yC1NW0F191eEykvKxtRfjsYRPGSheV3lIl5cuydfnYHRmqK5iWoyThE2
YnPplpOwbFzNe9mG5KGXpDj3k3uf5S7BlHm+kwQYtA4Y/zlEKtqXu5X0rQWRINrzgOKTrwM/iJ4M
DIBNOxG+Lq5+3BQkZqBid7ajJ3fXSaplgRhtZn96nUNFqY8szr9oHfhvXl6RxZbPg7/wxg7nMcXi
L7meamvbZNlhfAQ4v9SRG6RewUw3zYNDDq11gH3WEh0LMubf7FJRxkU/dk8ZkP+NrZBjC4on2y6T
ZjdmSVZ7Fx+F5qWeoLr2Uc2vjFGwR87NrzISNUVoL5wZNzvBhYmPMUKlvD1gJwRDqJ/XrQTK52Bo
It+4X9CKA2O2v61QkDyx6wnUgNTB4B+gYudkZle1wPW2LaWmvqP+SobB606MFKpbtmvpi7QOgv47
Y0+8JtnS1OQrM296QKgfXktjaIPLMuCtjhZieYrcvbITZG72k4WbjETUaAaHuQ4jrQS13DZdo02R
oEE+JzsxZr10hYgqiMPKFo9Yp4oWBevM7sYjDg0iLb15f2dgs5CjueoJe5o7E62YyW05BhU4D35O
kjPJAb6fug1NHZ3MllO5j1FAHOC656w+MLzcUkZqtok4d+bYA1sO/moa3FsuglHtHVZOAEw7cSQz
1aMtrx26/4g5VDD/VBxVFoOYjQbP41W7kRkc1BU1aB1Y90NtgjINxqnvD2Pejb/qWpNm7G8Wk6qA
mM7/lhvz7DB7BY0Ho7+FibZbFzKJOr9/FKXg0EQkyhvJdyNCioaCaUVSoU4mjzxamr/YMgdeoNvS
LPG2zPLb7ZV8HyKPyFbdR+Sw2rVcAiz/3Sxj1xXmwcNmbUMzdgeApAEB8yS4qv/4E/3vLncoNbNF
qz/SmcJv7W77Lcmq3Y6uRUZ0XMKtMicTVTmNn9G+BzyUhSBGOmfo085fmdnizZvI7YCgVRyhGbjv
kHjwIfe+JeTZH9qRGhHlPBwE4TF3qMRsrnIa7Ok2BGO6kfW7WlImW8ujMmYLYyuMtgarq2WFyYCk
i3m1bDacoFRFPPYtTIETyOZouGvnQUkmfrX3Myfxyb1D8ljvB7Xk7UkivIUvsQ2Qme3OqoKnQJbu
GFsMt+oUBxQ7KdgFtwwWJ/fFoXZ98zcICvmbzxy9FKGBHDc4rvLjrYjG8dLOCx8Lrbfh4Az6yrsn
Aq2CpFZN3rsYcrr6iTb2HZ6ahXMz8x2ysrfZfwlLx/BHKaQVON3syQD8KglMqiNnfi3EiFnMj6bW
+8+ECCh+hBYMgQeqXnc4lHCevzZ7tgsyPRa8hisAUe869YzIY4d+ItwOLqMvLyEyXmjScQbnHrCB
y7+CDADANzuZCN9UqZYOYwE5RBPfnm2BPTypygc8dR9hEGo4MxF2rV0qFgyWpNRJ1ohEyld8rX4M
Faqz1LnrZI1Uf4E5Y+K1Qsn7FHIYoz9k7E433Ve07I4AtZ3UN/FpaqK9whE4E/qHSY/aPmkFYTVJ
PwoXn2+nm+YNDzJ29u4WpHZS1bAE8RxtdZawMtR27DPX64lOFOGSVNUwU3HzsuaTT9jI4UzURXDR
6HnteKlueZQ12+Iyu28Q3Q9pNtRqe1/6wd6Jd63CkskjrWaCmZIJtWOtZY5Oal+gAI1ZP0aJ5y3+
KXdXt3ubvHKl/sBnUHD7l62D2V50Ock9a75jlcN2nQ693Xf/OEdm9x4ecve52Gog4Scs6NPMarF0
YSSMgMHVivZ+66lqEYvqEDDqWLnqjdnBmP2o5rCh2O1MRDixK8iUlfQ9Ftoy9viMCRY1fFWehtAQ
EOIq035r3OgPOCEWqdVga+or6bVki/GJ8ovflvNbWTIeiTEbexDvORaLxLLKCdSMMbt7WZrMA8IU
3Lqtxz2/QTxDlYUTsyvp/XJlj0mWnJnta1qkeO4x7nWHpTBQnbI6294c0OvePSYcUZwyeyPQ3SsZ
3PBSy4OLJd0tSItlCZZYLwBjn+aqU8/MfXEMHvJNW9ZR9JlDBp8KVcQ9BYafmKMuctBlI5l5zzCl
qKsnF29+8pgpVCc/yCywO5ZHhk3f+uYfPBow5NxKwmdkhkIg9VQZfJfrbDNxZrYRQS4KOS4O2AB9
L1m4T8QF4PoAYcsPKiK0dUWJvdo+23AxlaCqOrcN4T0ot2jjOlNbc+55JCfClZu+PeN/2r4puwuP
M4boq5/Furnb36JVPfldvS22BF1H26UV/BEX9AUeakB+JCbWnw5sakOhY0gOZJZp3TLkb5ADzPNr
G7M/z1/C/QbowDcC5AAc+ThiLR36/At90S2vsnP1C/BTdMieCeyX3QObRpoPFJ5dYYA/da2PJ3si
E1KfnL0JCDANyAhI7A4D/oGUwLK489epSrIWYtA9osTdO2ixu0+N13svJNsGVWyLZv6MFCKm+53N
WXEwxBU/9e6ycv5CdH7xaIb/SSfvygeT7+rbFXDxDsQy9NYzCan+MwGtNv/YpKPoj3Fh5D8xTl1f
TOQM/qUP/WG/j8DMqfNi6CGvs5V71bGeRBedMH3NHcdKva9ka2Ekk49DVdQvmwoW+6hdI0BeOGjk
o9tIiGYa3k9UZvMnMzI68H3M9/C0jQxIQFaRePkjy2dFK8+dtsSy3klIzttderHm7n7cdTb+oA7D
OwxkiLx0gthDXD3C+Ot1JjvNitEKyT+FW1g9nSutbGrj4RWHkFaWZ3Iosw9Kl/m+gSLXg8OplbmE
45gvx015+YsaIk7mqBXUj9bUMCUfLK9L9E51mraDqn4PuiT6CeLhSJEyC/KotjavmebYIPQqtG2f
vdq0iVVOcn2Mz0QWXeL5mdXe806tnB90xWxFBKPaiQfddo9gXptvoSKRJ+EUyZrbknS04+iIpUkA
oDb2XWXKuj7KGe5y7GNg7tWBH2+WMwROflW/VyR2X922pOgvpyXYMC3g8oy3bgAnFxTF0L20s12v
6Qjejf2HydwZX+k67vHgtOq9acNbjnzDkprY98Be7vGT0GYHTCA80GayqmnLZ10T8yjLv9G293Yy
Ah/72zQztYsgQShP4UQJ7j/AyE3NQ5cV6w+F9Z0aGLO0uJ/wHMC28Hb/S+5Ckt/F/y6TTIzzRC7v
vAUHd3cHQYxq0Fwmw840cYW7/ec1e3nPIq9ih6Yrcd+AW+GRX7fhD1bxgAZ6YW5NWbjmv22Mwe2P
KGdvzX6gMicuCdubjJvWT20mh0ESWXo/F1Pts8rPOmnAue2Rlc5NE6jryAehunY9XR4ohkciSWTe
5xdC593mtBPlVULhgWhx2uB4QJPbbab+q+jpoDVnIkJ58CJ/nbVhA8zugzE70x7mKKw4LSwsc73/
7kjaEJeo9ML14mU0oHd7GFAdKkyYY4oJfQ5THeLru9z234g+S8ajnt8x7dtEgGFfaGhfaT4Rl5NK
b9X2YQGycF7rtf0S2kHNmCPnJCptyEtgFX1PeA7cqO68SkWFPJLte83on8lkNzNXbIEH053JlvEY
pUqK7GPH7lbzpA4U4FnrmSqtCaW1Yl5y4j0bsluKRtXu6tKw6v7PRGqrUnzKHQMtPd3qL6YwTUrW
hW8/FByO/REFK5CxkbP32fHXNoRVReWWWGZofczebh4dioiXOad/765P9dJzR+LwHuw/7GqdXyNe
wmdXkHl79ncZVrEmsMTixNpll0xl1UzPIxUOe7Ossb5247feGXevvKvbwXmlKKlkUnOsNwl07Oy3
1zmmSviubw3pXvFyuBH553hyM8+kYeWY7DxvC4CGmiSR5o4pfcewMCTeRp8r7re3gO07Se2aIVKK
qAMa1iRq0AFNbefVS4G1iRU/gXIr9Bdf7uNxX31Z/8PUlU0/Jckk16ygE7nOuNBUDG1D0s9ZTrHd
OJLyb1tt9pTcisnsbug9VggDNeRydMAy+i+yHKPHmXzDNa0dTz9DtzLQKPq6x5Je92B/2Df2Lptr
f/1V2cKsp1xMUl5Gywuzs4U6MMIftPIrUt4Y0Jcu6Jwj3nQX76m9r/1jNcC6OO6KTv7HUhNjnICc
xXrOgsQtyXKGI5jO1mYzcjUy7KAntCDG62wMTsGc6eFvP1QEGcVNy0QCJhADnXckAfrvli/BHPM9
srAvg+6GlZgHki6z0vuAyl7+2rl6JE1VxrG8q/R5ZlNwg8EPg4YepohvOia6sOsRy8ismU8F8Qju
HeGPgc9mXzIBSl2zAk6nwA7+G0KvKtmXQkGDAdTAqJF12f1TpP925xbFTxSbup/L08JJOlyc2mIs
vhNpLS+7yj3xN7NzbV+tXM7SMLHLyIvwekiKr8HuMCS+IjDetsTrwZ+/BnlDJUIQt9qm+kBEovbi
NWjov2ynaNb7fDdNdFiAHs5HKHuwOvutc5bLVtHmpcG85+vZ50xbGoQ2nvOVwRMASZO7VX+QMG3L
O6K3V/Ljw7D8cOuVBSloBolUefNH/36lWPus5FqPSTFgLzjUWNuDnzNpmfIF0t9aHwyZvySmbH71
tSCRcFlH0IddIGU6X9NouZ8sOJnBjBC/hjMqlZlE620YZwiAe+DHhZTrZdxGZ35enWX7w+ovr1P8
KASv6mUZGOGL3PvWVWVZP3ik6t96W8TvXPrr32Aq5BO5u6C0LdhD/yFmwpWxugEsm1XK5ueCRfsG
5B1W9gPgPPIkIJnJgCBidXYoHHv79sfyhuIkklXflUo6a9pu7MUfSvp1frCrcR2z2fD+UoYxb+gA
NTZXRp0UTshtQHHwMDfvpAXxXy26PqTXY0h8MfiZLWcVMQ6ziCsg20Vq84X7VxNYZXiE32iTd+qG
OSQi6QLCw0vDbNTdCoAHCKK1iodm1rz/hmoHuu7M5YwhVnp12jP1J+LOdZAoEQ0wxeHqqjL2Lcdt
qakDXsOkYqngLJQiMJwWjIOuyIctuqLa9u1EVTC3zxTN2TuDBk1VUEFKTH0EhZ++xPepebV0tMYk
E6VA8DQICWRd/3RjDwQEYn8bDhZQ1REs6ioHc65JlN7vdd5V0w3GQzlhkfXLktQsIPyNQ4gZ2/qA
FPW9zjwm9mvf3StG7E0ivMV7jixcrHHjRe09V7+MYitXnNsVuLXPotLA9zqbmvawDe3ex3URAe0J
mFZbcVswHoyLhSo83uuh4bemmmOEtXOd7kvPpu5tnSJDij/zT9/lsCblyWpZZsa1M/eP/iR2Pw7Q
H4b88VVtJ3YJrQ6ibDUEsTWG7PPBEAzXlaCCIRFhnX+Egd4ayum5egu0ocofa00SsC7ZasblWDoP
ELmsD5IHh99oI2DoZV5Vf9seapnjNIQM6tZNcsm0NOYHfsrIeUSCyxyaX4u4BUhR1QFFgC4OjrT8
p22hAkxIol//zowjnDikcnqe+rWWhy4ISUU3nev05Do0EsoWDc/Tolr/x8Tu8pXbGF3MWq4Eq1tq
G9RhYDXLAKEZ3V+eN3Y2a2JuSV7t00qL7XftkxtNG4OrOryVNDWiwcPgi+U9o/vvQAD1St/2pfox
B1+5oQ+ruMEcQkeOhe+ZD5zg8mfgVu6fQdasa0oro/iJmLE+VvvWe6lS7T8mmsFdtc6beVvyUP5b
fU99BcxA24PsJu+azQJqf1/XzrPYgjp/bPvBYnQ483AlJQO3D+y8lUuw9F7QcqrG/5DwWa2nMXIn
+1DZqKHOXpn53yHQ3ya2wNseMcT3iKD2paMMM07x4G8Fg3rNq4Fk5cays8tcEOnx19fuyDA9K7G6
qr7Crlh2ms15U2V6PdgDgLqfw26J4HGDAsjPaH7HQyYznNMNlEXnyuIk2BO70oB3e/yrPKsesG3q
+F4+hJX0BAoVyF0HVMUUGeM+Fd8Oj/BCHnmACx+VzNQf0XWF1t1IcC7XWBeMZ4itX8IEPJI4l7Tf
S9w3TLYeJDgoPAVtEcVOGTjXvCQb6Wii3HnqGlt8R3Y1RbxQDV41R+nuAeMriBoFFeJbNlX1G6Qw
r3fwdPqT42xGTWFhYThM3rresr13u0VuMJXjL4iSXgdsRyr3c/Tqcrjutwn0d1GUovjAEVdUadPk
1RhPXrdVcd1ExX+sR0ninteZwIFOUQEfgnpBfJVHmyGS2gxT0sxr+TAgfiqRmYqu+O3Mfk51oHO5
n4I+V84H6oJlTgvmc/sbf6IBwC422pysC5h6shiBmb+vLbKcrgsb9CoAeI7wUkOZWHU9GYKIG228
M5+DWeBCyjs00CjYmPxrqJuXRipaDfix4+DCeov4z0F7hHen1pjzQDDfY//G1iafYymY3SNTyPw3
PK2N/BORnLFfdUX+FlqLgPjuEp0P2XDtSrobDLiC+DTUVy/aaad7nQEjSyrIxoyM+/mWizlbpTqz
9pNVIgLfVOed+wwgTrFZdYKRC+Gq5wO4O8BYWDJyhJSoKfpbkGqDSx1Kp1Y6Ko9Xw3y6Z+TLKA30
kKLg+zvUwb6fl0iJ8XUREBwfqXDwYZWcZM1HuQMHvTSjLccHiwz1vHgwddGxAbWrbuszOrMu3BOp
FsV+s6p7Jw3p2cNrA2tcnRHqde3VgnXNKEVqMtNhSFgT5P55QjZIqRRipul9YYHhi0KhoG5R+MFc
I5ZPcUgSP81778iervTiZVpNIakirLZDZOFzyT5ybyinCzgprcGebiswNTVu7Qe1yDIex02WfwaS
C6rjDE57PG/cIFBrkYokEysoJvbWNv4Te6vqJxtlTJCuiHWa+4g8rAZF3Loy/fe9DThKt47rewEQ
c34wrdPNZ/R+UJjadc9Qmm5FJ5yTqYR8L5VyvzV3cRMPcPy2RHVOfVtKLuTdcl01Ox7BeTjysrKG
+rnnUYSRiKp2TbYdv/uV1Ojyjdt3G08ZS5av2m+K7J5wkgVtptEto9+ahu8uK31oW3xGP+SRQlIT
l2C+iaPw6DL/NZsKvQQgShDGOQLoXHCICJb+VtNzfhQL98kPD/RcSVebTW8I2RC+uWXFOpyoyEKd
QZCFjGUtri5nR9nM/8kZajzSpb330VLkUDoZdLTLBX6mH6oYZ1ugz7vTS4sKmOz54CeqlIaxxO65
Hxlz3zIVpecJ5jstXzCjDFWkWd5qVLCirSQS0hpVV59g7O33oxcswXteuEgUygYxwHGowG8xiPb7
5SLrqDVHX3VBd5wYlTQX2Mhle848Pk7SN1XNYW9V5ZrYm9ERA7q5JMJGbSbS2IKNNZ+CCcPAPbLC
XsT5PkEKb3zTIhByZlaXkxrX6JRFyKv+4KyngqH/MePZMY3I7xFnt06Sw/bFR6wL4sDZLxFHjtqx
oTYyTDwPTU6j/jiLyXcJteqFQOg1jfoBDDO6SC61KO83ZyVNaUAiy2sGn+f6wtNQ2b+Es90WlNDi
BMUGacaZ0/f+1bYyAWdp3Ad8qCGH2d1gjbN98DnRLdBLIU4okNEhj17BQKtx2/fMH9Vw39GdMsCB
8Fj97J3MFHRyLjOgzumt5k3rnTk9+nel/1klW8Knqs86/UpIqbKvkVMazItRv4EEtDuowJ8FOKGZ
0J2cgbhNPdYwpnZWj9hytbZt+1OvnT2/zcoNnBb7hwdR9QCYYNpTm9hd/cdnrEiRx9IeQBau2Jo8
h50ih7t/te3gfUV14lME9l2mE7DN/fyL+18sgARFHU0LyLPNaX54uBdqeNE1giArn41CNMT4cUmi
whrHuxKIo7qYOkDNYfp+ZEbBHj/87Aogv29ECQjrbvbpw37uBIAjXxmyKrcf95UgHhQiep//dFNl
Ow+9KMIwyfYiAOyLXByV/C2YgR1wXZX7ZO475auquvc6pYlrWaIaVAfKeCsbE6IR8urUe8S//mDK
NnZXVpayePMDZDT3RZdr87jqDsVe20RddDv6nGuzC9jcGo7rXQH0bDj4DEkRIUZlCVAMXNqZBpjF
YUEVhxJkRKx44xhb8iDoij7qqUc3CHttYNjG7BeIuEcTPC38jfuZKPnACs6UhipAwSSRBmSnCTan
t52ylWq1f4nKgtHTXTmXrWzPLEKcZvwXiqLjiaxqVIvmPuxtrAG7XMb55yLE7DBLkk0dTK8LsxaX
FVFTlb35aHRH93fk1eaL6UL8QD6Ex3WbGJNxgElPJa69Q90+QsPJbWQPhdF1ujTGRwja91lEGZsP
Ej2A1qEaeHs67AM5jdUIf7ku88bopNsIAjGnfFpUVKSrcLX/nGVZXo4HVpyhq+8QiMntqXYdwVGx
8LtFL65fZOt5ZLFCHkkwKOai8HFHINQ6PE2dW74O1cwauBBK/FzdvfkucMX8j70z2ZFcObP0qxS0
5wWNMxe18XmOwT3GDRGZGcnROBlpHJ6+PteVqiUB3Q0telFAQ9rdzEiPCKPxH875DmlX2eB+81rT
DiVpE7z5MOY/Q0S6/aJGVnzL+iDcjqaY2520jPxTtI37RlxK+E44d6IxxEgS8DYtqa+MxDpy1dc4
iQQulrSC212y3f7TXfr/wplff5fXrv3+7rDm/0/w45vWP1igVl/d1398gyjspsuX/P7Pv2zx4/8H
309a/yPlAoPa3/34toN/3sMtR6+G9VJY+KH+hFzwXyxxZySR+kdsPCmw/824sMUfYFdAT5BBA2EN
n91/+/H5Txb2LVBwWNM8ccdf/DuMCz7XP7q1sNQxP7UIWBV8Qtv518ihUnXstuq4pyMsuo3uDb+8
aMQ3YcU82/bHA36aslgi0NxTPi5QHY8H8IDtjiJUjytBqsPdSWXZZ6Wt/OiC25w2guCABdZMjA39
OGYPbE/up7GM2/UwAq2mL5nlqupHw3hQJqEYEdB8ytEydbMtZGqkbbUnYhwuPWIs+m1BKOCs/maF
+/+H9i8A7v5Ph/b0Val/Oq73P/4nPgJS1R8e4YCeyYHALXAnJfx5XLH6/2FCJKJ8csjZDHwOckkw
QfKff7GsP1w4AAHYg1CgEArxSf4dyWL/ESIo4WzB+74TKYJ/57j+sx/TwOPq3/93Z1r8o2mxrow0
BMgX7p35AbWWMv8vpkjsz/9sW/xfX/pffKV5EpM43RsF48sSH47Vo7wl9yvAh5bP69ZOrOcqLNyL
UGZ4FlkGpCIt4ehbMxWsTOeUKR2PWIdQA5X/wq7JD1rNrT1tfL8qN0TGNPPCHF3nMGHx/mbAMT0q
UTALVFOQvHVRGKxNO9QPc9fVj4GMhxe7mYnZHLz2IyMV5bUBfHUNmqD7njGwrAa8MDEKFbt+yowu
vAbdDCLKlMM7IuHxgcIQHvPcRx8NC3JgyC4z45FSwkQykua/FVTd59Qz7GWlhH113b75ETLpX1Vp
Nyhkf6YAKMoiksxCVXY7q4HFOksEJCRHue1eoixnSMXgdz27UbQs6N3ylYRO+NaZiNtMhY1tNeUy
3EC+ZkqK4udHWYf9OqS0JJGlT5t9Zoh0rbxJkraGEUsxjvo1zjJf9dGYUvpS8DhhxVKCBEFnh/vf
2zWGavDthGBnROucpZVlx5BwunhVjHb8jfl5+HLiWSZLHYasOHN/vNxZJygy0FFdMtYhcEuJJEXw
bq3DronOqNqIjwBg8+A1rOPxsk3jz4Flx0efOsg2umx+LGWUrxmMuM94PvwVvz6WsnVqXf0sCXt2
jm6wCycdMWBCVjJROUpG7j7BGoY5rcfUyEmULRumJSKQez6QSzyNJZYjP9sDOnd/lyLdBqMlOvXb
MqaamR6JiTdUUsELGHtUW1ahmGLyG4yvfe9G2wg40E7nFgNW0zHIvdG53kgekBtiNI8EJqntR3Aq
/TmtRxql2aYWCMpUXfPUNxbVGKQ7voXs2Nq5eeqZcxSr2S2ks+xrFp2g1cwHF2bdfT4Q5JKB6xD9
RnTUkagrzK2j2epuUjJtdn2QsMwJuuEJZXK7isOE8I/S6xfeEChzCeA7epmrqVkOJdMWfMnlDuWP
8wodMH6seiv9zMScnF2i9B4sQpcUmwGV78aitzYRlALGl/ghXjxvDH4MSvXloqOXW8Hmrs/xlCe/
tZs6qwqAHMvrejYxFTaV/zjxYtlPHYKUqI8R7YH4QxxWeL+kcpKnviVBo05kumWkDqM0kM0P5SfO
McvqCKGRizocoNOTDvng0ggyjF55R2xCaIRomeuo3fgolnaCcQd9K9/fr8Bp1V4aKDIWeFe7ZtFa
PtQotppoXEoaKDLL/BqkMrzLbIXfFCmyLDIiudPhc6K3ezfx650okwGVQZt/SU126mhO5EMWYP+q
kAu/dVbpvIRqigncmfsvjVpb0Od6auPxkznoOTavLufxsbFIlLK1Lw2WoinWuAY4EzeafajYTa6b
0DSvcU1t6ZejeHAmaTfHmmQWPhRZO88GhryNW/TGGc0pYS/alJqmodShgyDDrTC7MYd5HJAGHzkK
NP81z5c32eOThQYNI1Qe2h9C+og9ERpZ/AsatXPhRv2er8gjxfr1w5uM8SUyaJJHux9vfe3zy2PR
scx1MXqLvp/Hu3qKNI50CthpmD1AchytTZ7b76YxTO+xk4tt2o5KLnTbuvueYepm9BL8kb5UR2eU
/satBxeVblIc/MxAQZFmw3uIEGhFcLLYMPwS3kLPxnCcaES5GrNeP3egKch67AZuOUgX13k0zdtk
e4xGwRU1GEEErQ+6aH9fJEzHFoHpj48Z0qGTSlo+DavY+DuZjOy3TcRItyogoa+NCDIe2dKj2MZk
iz6N6Yyi2JyD9hlFlbtqUive6jhTD5kw1BNmbr3v+qnblf0MdL430gdMee5Ze3O48Qyt35D1Botp
juvpyRYxmbgzxlssrKNVmYhimUXTpaoo2rBXdtqlrCKSr+O6qheBW2VfrrB0y5gtQuNLwsxD2jpI
+mWZWchBGHR+G2nlYVWJp3o7p3nNIKjI2ifYy+2+GR33Omaj3mnHCE6tWUzgyR3rzWn0lAJGk8XL
kJv6NCOf+pyMYt6wLzWJfpjsBwan7LcGHc+nkIvgiUzwu8g2bTf8atEBD/kzxcdnmk72ZfLzCRgO
vljU4Nr97RnZuMExnm9EJsNbVHrAL5wsvIuy8qPpobJfhT3XTK3b7GddJ8O+Y2wNcDSTHwld/Is1
eOpA1IaJfw89zi3J8+ExaRK112qaf6AxNlY94R3nfiwRuaOfKbFpxTiTeOUNR8EefuvY9sgFnIY8
rPGMrHJswYoH6ZugcFrrpm2ug+uHPxLL4jLhOCUv0smtlWgMNj5cZvGpmyp9Mhs5f2tH+eHCjKP5
HLd+uAJ+aazMIdIf1WgbJJWQUG4E3bQe0EzjWU7JljQyNsawbwjtaV0T8SC+QIljohweGMtGlDFD
HV4gERIu6GnzdJet7jV9LH8QF4+ltM3AkrQQ2yQJzAgT7wPNLhaxcEZrGgIGXXjmhK8PMN5Agog9
j9uwkcFTHaQpL7EcVUDdJ/tgaK29bbTFdahH++w5lXNAA+BjiZru+DtePFsRJh1aGZxFaz8uBRB4
O8KPLL3kXel2erYHotZpyvHpc8mU+VGUgx1h6a7DZ7ezsydHi/LG3dxs0bjghhgJtMGPPOHIj0SI
EpbNGgEnblWZx4hF7NkFY35QOIlP/oSWIjKQQVAPIYuPui48R+Cll3hNgHj4bhU9WJGbHVyVdT8R
KiGnCdJ1A6s3xYmbY0ULe+8tGTP9k9gI+xwpxznNVLn4FwumRFILe6YGisYd+iAWuZb8xkrAii/q
SdDNc1p+/spzmGc6XrKyqRi/BeEz5IXsPlAiGLSGZILZXz40rfQPE4mh+LlcVvMYxr1PJyYbrR87
tqbEuSAlYA4KxUK1b0DYM+BbnnnkwZ23ZZyRa5NMyaHLQvG7As+FwrEKATyREO2j/Wz7k/Z8TJYe
0pcPwnQzcBlVsEGRRUBXPMXnovCjnV8gFWFlZp9HEap9l2hVkH7kZ0vY3QNqFW8itoD9Q3EgaNXg
eetxM+DKAKbhtOKVuOngZLdifG6ywd7ntXLeXEIQEcFb9RMCOXcXVvj9t25tGm8sFzpKDqOft+gD
w23C3fE44pt8lmGRb9BA6WTBmW6ubuLFq8pJMDzWCgOkWzdOjKM0K1ZR7XSgBz391Q0C+ozUl5YS
Y8sNFu1nJPYDhaTtbNDTiD1XdPQ2CnN4BUka3EwVxrchGtITKQPdJ+uKZj14pbtHe4+ZPK+97yjQ
FCWOegNtsZ5rHIcVQ8JVnRaRu6TQ9J9TRfCd5qAegrRjDI8QjPg8QhOh1/bGJXB5HNaxRSyEVm60
xFTUv2Qz5I2lSiSR3DDInlI7yn+6uRV/IYpq0KqRv8puw5qf8EfDikR/fgmsMvxN79wQ9sJKYkSu
KBlDu15HFpxtMGD2B972iyqR3qGLUIAugJAwy/LKYdrgDdGvxEZWr2aFeBiaLe4PWjrM+XOQ1T9b
w4vORTNlORWQx1JORda0sxikPc5lI08QhgukeJoVdNUpXa6l6MpliBN8V6Zs/JaRnPDoIkHezX3f
rvoyCy7swYcjGhKPQSE6xm1iRSLC5glJIGKpZrMuSrxbUAX6WJducKzb+3fkN9Jfiol2B29F/AON
YPsI4hYn1zh6v7Kid64J6SW7UbLPXuR2UhlrkjnkE7yP9JI7s79EhcNxAhDzOk0xj6o9lP6Nugqv
Kmayc5lYAPkKhLynoWc1XGqLNQneKk0QH9FeeIIrnAk2JfHaClj5868o8xfIlWDZGLoxFz48uM00
zPJUI13YGqIkGg4Vvbcso9lbh70930SYxntFKtmjOyHvC1OremrlAEEmDJhID+ZATEvUAjfWDWsJ
3avmAInI3xlJlx6JvgNA41uVsYtaUd2K2cDpS5u2rNwsPoUG9mFLG9Zvv0/VtvLs5j2tXSSPHRCZ
Oo+sXwRA8Rw6pXsZ4oTMYq7NaV7rsZYnPx+HLY7E/i0JkpFXdRtjMbX8x7ZX9RULVooEumsIEbBd
InkduOHci/Evq8rsV2sWGbCnyZoYzZhjQgYPcWkJub149AM4UCViuA7qeBSuVesCfVdsvRdJbpFe
mTEt6jMVbh3YH0swB1O5VHMYb/rMpQW1TXHXlHT2uxAN6YeOK9slq98JoZyP9THS+QfigeoVqQov
uMwx7YVwcG9WnotYlqLOxRJnBritpP+Nx4AEv9rMl0zCy8sci/kIKcDktzziH8msgT0KvqMbElpc
VPSt7nYGKPi7Rp7WLca7PDZk0/VmYUom2y9sEURMbnlrCYne92EUvkSV5dOVZt20bALkclwPd2kL
utWIvYnbs17H0IMszxOPkzL9n+gg8DzmAtqBS6V7AWCBH2/wavlYKMQJMd7SAV39tHA5SRTco+xe
bZkGP2J2te2xmwjlW2qEkGxiYu8LNnRBXqGwHkll8G9ll7F0Q60drHI+xd1PzpUOlLU/pVaeozDq
KCxIXOcX0s3x2SIWiZAVzz25vU8hzbt8lWdhegFj5n3A0ci+RFVg585d7xmeW7waZNharGVjd2+r
oHgkpMfc5ixOfwVC2pvaosxYBKV+B2G7kvbcs09pO5tMQdAoSGesiCDZuDkTqeifkZmal5px9kYN
s/9guQanIieQ82Gye9QHLRweIq/FC3DydjsiqoBw1KsrGYHmCVH6iFWiypqlQZjdebDa8mD5aOcd
Qo6KIScCJwNWZnFOs71b4UNyIep++4hwP4FLoNaf1RwjUtb2LQqVIjFO5lcIQBha3BBDliv0Zmah
+mqDifgNy0ltu9hPLhNRR0swZIj4A1d+DsTp8Oqh9l8YqpZHjzf8KmCjs6QeKE4sZjNwHcmApG4O
iQrRcgYQRc7eSBOgab0nNiz44fKjxUfZOqPZb8I0tF+ZMZEImcbGjsL5xupsvgZl40Bb6tWm1GVz
Lrn/7i/1ftO21Iu8ffx6r0MSfGPKyvU023oZo9q74D/gVQgJBvNV1n74LjSTtdNa/UfCMmGRggx6
Z9pAu1p297MfjNBDGr9871V0JUtXY+oT05lQOro+3nkZtVdZ7ZRnYAMlNJYZikdAETtyYcw/fD9/
UWZerQ17FMmm83rjCdqQca4qVb9pW6jvzCidX0l+/9CNVhgFKzPamLyr1hO+y6WJ6YYNDfTUqZ5m
mpPwMAqVIF7myqAquH/fjtT18b5W5V0QFjssgMbZRd5CqlgZAv+Y0S1PVuV9slCMEM1gZyWygkBg
3cptxXp+E5Odfukar9hmWd+fldTFRbOGGVf2YGIsjsxq3swYEdUC4SP6jMBs6kfF3h6xnQzUjspE
HOjHKbiw98trZ+fxR5JXDHiaTq94qMrnQvvhLx9LEqt4VNgnHF9svdsajj1TOZuwcV0E/P2G9stH
ovHAWtvaUuOhsMn9Zm3W4i2+y1vdti4RHXYazHqJqBt50BhvRkZQgtfJZB3E5FAy5RU4CQrkqnm2
Ze1uMUDBo1AUfe5SdfxYxYhndtMg0rAW0rFIhqbL4S60HF6Hq27ws53K4Hmwixi3ZulzMWc06NA6
YotXcwfQcbwTT+73nIoWKQ7MRzrX8Bi2SYkSyyzrDXup9mJ3hnfq2JiZlF72sAb50q8omgoUF2ij
vEVQp+AS7XL05AGmiPhdp3nxBsQHP1Ya50a3aEGPfXs+goMF1LfmTNR28Gj3KhWrMenk/MuP5ulR
Z75XbbgAEPISFEU/o9OBPHPb9zhLWerGz70vmOFYs0saLoCcktlg5bw6RT3sS+SLd1U+YBePlMe3
OGLBLlhjHl2RywPktoR44gQLV92E+lI3GPxC0umJz5hTV29K3h9oKVHevqUaYREyOsLqlrFbdpuy
iVyxCFXpvdgOV8RjhO5kK8leODFx8OW6sxFnSMTbT7lGqtB7g/rlzGo4otO8u7BVS6Cf37nlxvP0
8DK6vbGkjXReBsMzfgUYtrdeXbdnT5LtuaAAI96daMit78jqofOj4aPEkA7zxzTutgg5P9XC0U+u
oeODeTeXUb8HpDIS7TUundLRz01cpd/SgsCQz35uLSyP7Mewnr1VmxtoQ1IY1F8o+wFoEYHmN5iP
KszGEaYvUAjzNalVhz4mJXCvKA3jd8MFVyCaD8uDO/r5JpQ8+TJHqtFNFLRYOOkCrRRnW2VWxiVH
VLOHYFGhLVZoGabYnT+DMeG58xn2Ic037kkh2OstxrAokyYieGGgRVdWvtVHD6PkmxGl/+45mj1S
Uba/5t5wzibq8s85nomqIwR+65vDuytmtN06s5tTqVzns7LU9MxKABKe30v7ULRG8Qalq9/CcssR
fiC4TDNb0HXXKlYvUdYgvyiLpnrAYtL+dDw0z4hzre4BH1KxMiNq0sWsUwfkWVVxhVrBKyZyyHu5
75wHw3LX2szhhkzpLlfxQ4RyiEjOYkVO3k6wmeiS6N3qUvITKpJt/SHQ1wjBHkG1eEAXlTYZctXY
idepQjZp1kXwxuw8dri5JAvvIECij1ymCt4J+p1/60GML5Ms+4M3ujWr7bbstnFYcXxdXmoHyxz6
bMm8b/7q25grx5GIk0OydDmZmVOcmZO6P1MeTL2o+iFaYbyF9yBEhHndD7eZN87NViCZnpaS72ON
PTWr7gmm0O0dboKlYYKxWhAMVQA/IRbqaGAl4nbF/rlptBN/gPOUH60fz1eLMcxzyGljOFHG5zQJ
0YsxGtoOnWFsazqffpEJegI6J5qZZgLP1SdjUixmz+9vvW9mGOgM70DElGZcBuMFiwkqwwn3+M2d
uf3i2MMKWhOOkzp6Whcm0TCqGbunCQrEkkhQNIO6SZdlW1ooHDJ/XRDQ/gTXAzRMMhskQDkEJbaC
3ifS/UHmZXUZmIq+ZWbXUw/3RrnPM2SyFKnJK/gJ+0GCB2g3XSXajYc0UbHfrJwvBETNDpj3tM6d
jrzGxA5WbqJaXEl/tZaWhHAsnD5rVvzA5E7MGpukE2EVHtLiYhYRctu4x75hOd4F+UK7i9WQrnkh
OCfk3S3O58l8LVwTBUMQI0SI0LJtWlYnx2KU8qmoOrw3SR7TC9uYwETAFji2jeAH61eSe4UXqGYL
uj3bkhrefaMlD85d0vvZCmlhjOueO+5rSAqyl8syE++F0MGtbMEPHcoKGcQem6VnLr3CT9HFm4H3
Ovn+cJJYTPciGfTJUE5hLB0XseS7KgccJ40Gv7QRVjWUe8ZK+mXWhkmwsadu2iTZCXB8blHE1TZ7
Lo2kLFlT3Xsaa64tvrB9969MKgFPplN0ymCsvGVe5J5b7SRMojEArU04GMzpZ9SaC98O8PxOSeYH
my4gdfXeMXUhlsi02MGHoGTmtWOoVYgJ+5r1ApaRI7rIWHmqG25wXMWF0BHjs3Rs5FJNNzNo9Bpn
CNmv2dWOW7nvud/n9q0dpTtgw7H4E8hjhUNkJMOPteHW+a1y2kgsHW7an100aXPRYXNIaFxU5cLT
hBrE/WWD2NLs+7hJMO/L5egBOQLFHoVPJfS9YjNVra133GXRtiKcND7yZ+vha3KEjD5dEI16pxR+
AWRWxkyHy8kKSQRN8fdxbRde2649eb+tncGVXylZre0lMdwk2SbhbCEETzr2HHPp+QQJ+YI0csgy
47fRGrjh6OAUoRBBS5PmhLMd7hGJp9XSyI0GzXethnHfpYG0l03F/eILkjQ3AebUZxlQpq750lWD
rMl3mHIGcSu2RM1nm95kj7SMS0NsTZOHZDbgvJHgOiW7DHH6uCE8oIUdp+1ix7xQPldZ2C6jIjFe
0tQyHkSO+WdJyV29lX6QzUf8bfVzWxfZrxln1hb/dvvYZDFZdHQCW0JogUeiYgQeOSF+OLqG1aIr
q7L5t8wI3VuAZ+uYFPcJ9i4bv/miTivqMtNTNEoFrr4XNy6lv27H2TeJeQaBO83zC/mdBe6yrPYh
F2Da2fkDNkQ2Vml/LKxR39J7NHZitt7eBCrkblSsu4VdUFxNpkv9nXTdNiAA+Yw4yCIZDtM1QrF2
k1lQLHGVhtkRY1nzhn1v3vPclpfaj5Md/K/iiYVrfEjChqEMJg3nVhel87s3pfzoBn3PFPdcvIM2
I6lln4eq4UZpLPghDXalYswy3DhW+91xS5I7G4ZoHCehrqmwsjVGQbmoZxecfeF2V4lXByNb7xgL
oDX9tZ369Bk+17Rk7Fs9W8kojjxW0BeCRJ5jr5FLm3iwWwEtBNxa7p2UbU370Z1Z0I3aWub5XGzM
BEeYrmv3t4uN5xLG5cSuY7bZv6Uxq4psDprXCS4OyPkmP2jTtoBfTMx3urxtlmleDq9dKoNukeom
26O0u5NOSu8LqauPALRQYjMC5HhMbdV4a54U463LIzT5UdMnwArjWG9sE2qXrpyMucfgvMZdS263
gvX4AEwlOQfWHaxlDrHNAtFrLhBP6CCw1hjr0i8AweFpjO1FZ7vs9E2y6HGp9aepR+zvl6jNAwle
Z4EE01zroZ+XSBGS1d018AGGALW/qgr9SVJhHqxZ/wQHwZdr0bH2BZt+V0zeAyJoAarFaMSvthTV
CkLbfEOwro31X9Uj/5aQ5lZJ/v+vgq7/qcFGwkV68r9PYTlXIFKL9OufRDT3v/I3EY0I/0BTat2T
B00g+Daikj9FNKSz+MQ8kFBkCQu9jIeS5W8iGtf6QzghqWjCu4vB7vKav0ewoAYLTHxArm2HqHYh
9v8bki8KL77UP4q++NdN7y72Qm7Ap4Ag/89ymqgzmIeYvjwnxLcuGaoBf1zihMMm3pi5Gs4KIGlq
rwjopGh7HYm2G1csAROuOxVYRv2SYbk2v71EBMED2myYeb03DT/oF6T/lYfkU+/o6h3vixp5EIuq
scl8yRC8zgf05XX/iIUtL5H8Ou1K4aovwN8UEePIzBzQOtDUxTT+rWBgRpY04yB79hSjZyO9Fcq1
lxjgBnlTCivSo8dmXJ6M0CmeaYs9E6bwTDEcl7l6wvnuvGI6y4zDFLpZRVuZ2RLQwdirHdA/l6c3
NyTFZ48fwxaLclAyPYu4BRzjUYVRPIb4URuW0iMQ5LHP4ivBBtykiwFD1S+vZgFqZQL6AS7g3gZl
0+tjESXEO0FaKRATlGVXnhU+yeo4arey8SXQqOOywC/oHanQTXRGWSW7d6ply78Amk2TvdW6ldoh
ObfULxbqdbxHZA9w0+iH4jOea4pvIniHB1HZqQl+N/HTF6hP1UqaLo50K0AZ6zmD2vaugnAmO0gP
c2Y5t8Hs/GaD0Ig1o1MUe64NXidB7Nb4DFitltYyiwYDmoeLV+E7ZZSH9Ld0ynFVAsXtFrFU+J9B
/lk00F5KoDGHgs5uc4cvXuKuZ5YpbRRhJ3rVDEX1mIALXdeIfEam6DCakA2l3JMRhoEWG0VV4kZf
0Xq76onVcx0dHITElLaNZez8MQvW9lD5z5xk4maQ3dPdWv6YO80akbzRXyXz22nbB34a5khPqHoe
3aCOGeq40rkflk4jm13hsIFNzzBXzkDyVKCG7lIEUuRvjc2EHL9jBOkIsaZF2nTiJaGJ1r8Pgl+Y
cnMHZGE2Tu6GXVA9LfRAzANLaN5sbOOl66+Qi3TDs+yC7jQLPTgfgpNgvw1MnqlIy1aiadEjKyVv
gQXULVk4oJp8Ydpi5gcIQ9JbhZEPjNfVZST3DKWG5BEDgw1MPc9bAwiZli5b1TIW46djM7Sn6IVo
fu16aVa7qQwAYoZeTOA88Co2JYM5j/4ujFIKY7Z9IIdG10oV5u4Sfhv7yZrIMTabdKf23BrivQ16
JHDQVcO4WQq+82k1FiCd+JVbhZOdTb9lPgPPOw4muSJiCpqAx4bOwK1V0xgmK8d1xpZYnhLmGVTe
vFeODTNi5CpYJJVyw7dQmyEyGbb86fTtJ2Pl/uh8555cD9snN8Uia3PcsAuz0W5HmFBVu691QPUI
lGkKg3xewLKN/HPCmtkIABgBctnU8r5JOKT9nYFzQMPqSYpZWhr36s1pMG7HaWjtz9qe8OjYIfOv
pQ8Jx7tF+ErNJdorsEGdDHXxohkDAfYobZWuC1Z9eFznLnqOTGAxC8eKHMmG2GQiG9nMVo4h4CH4
7pOb5gfwXX74GFfY5ZZDBqIefAbavm5yDPr6xJAMeZFVLRWC/QZomOPcpFESyq4InkVRlZouCz1f
pfa7F1QTF6Obts22nxCYvMM1RDeba5N49CGqp3cPvGW6bUiBbm4NwZA+wByb0SvMZeddVmC9mlGM
eydPwvYY5ZBq1ajgptgYxU6wiZmqZQ0u6jJOY3frVVCh8gXJG0azCEWqnzE3Vu9NHM8Xu0pLTMJN
eHQLRz+osGKodu8RHhxm02jn1UiqSpmSOdAL218kNQIi2gnjI56N7iNXjb3H2GSHi6pofXs3DDgk
TIgWLXtKdphk7EEopnM8eIPQ+6Bm8xiIOnoAZkFLxjw2fg0mP2aZUQhvB86tWafkfj4N6Iy/IcDO
75FIWS4A/ZjqDeuEkSXG3NIXRBxim2beqmm+k5GRyDRRay1l37pnhJLVj9zIzfd8ZFyI4a9hF0I8
zHS1GBOcUSADyumaqd5PJZ0R6wQHmFmketA6S8hpQYcCQiXlAS+L4Z2JRuirB69L+2slSJreV4My
+VKu/TzZTbKJLObaPf7EcR2UNcClqULFuDYBNzyac3HL854fyWSwpYw7EdBY/NVijUAVQDHO1oE8
VEORpGRg2vaoFru3qRny1/jukFjzPZjLKARHtYxjpz43tZg+ZDk1+wHc0ENsBtwLMZMiGYvkeewK
4wDELz7RfHH/4O46siZso6vjaOM4QSzG82PwA4kB8Qw4wnWxHyJhqS0qKVzYeekCoZps44PZRIuK
0Akf4d4wZyFh+zwMyXRoSS2kG4U1CnbWeQ+YQ7Jqm5r2iDhw5jtQ6kWj1Vt47WScA+xFS2twraPn
dFfFVoJDZuWYGaZArCZYU6SG8hJbp31rcpapdQf4jr88o96lmQECR8X5U+ur7Jqzed/BsOv2NOEh
N0FLf89mIXhnOFJ8WBMlvRk4nB1cMYdoquMPc6Z3W/TzcLHGYjpGg67R/g3F3il4gQx+nB4Cn5Fj
agvo+pPF+t/0i75CXAjCngGs/+xBc8Vo5TW0Ev7sLVTbw4DyGZQscmfMvpwscNDEALKBvtQaQELq
nhNamOGVBUOGLoqWE3N9cByyudn15ZRtZTfnL6mhyT+QkbfJ/Sy8eAN6Kdww4itiXLQYYBtdIcGa
0KZ1Hr5bcKgWvNPFxWctuIf+0C2dbiZpo7LDC3Ds4CtG3ZUXYG7qqPOfEEg5W/Bu/bGWltglvhk+
tWaYP0cp+HkMmiZOG8uwH7RdyUuRNgkwy+KxSR1UQpSa8OWheyHlixa1QCvcl36IOiopj1zGQIqZ
IG7pkswNa3g8lKwljxCXiXchliI4hlWS7kZf+zclYsCADN9OoyP9JyOL5JtFz3UIOZZcl+2SH1P+
6JRQSmrCPzZe5Thv8dwhRzZx3kMJBrBsWuJWVfNlGp2Cx2a2i1UFEujshZSkHSqTTNTAeBrnw+30
zwRmzTb27GjjFxkLD4HuAkIELm4z/tkhAL4FLeu/lNfqLpNZwX07WWtVo86htT4UXWqe6q7d9KEt
HyespOz6FcTPNLv4NvS6xrDZXQZRvVX+UJ1QHt23bAlTK9E0cfrImbARW6Z2WGz9SHj2Y5Xl7cXp
o/jb8cPs06766hncK0m6VVfttJdMpywaa6hXvC1GLrsAYY5E7/Hrv6g7k+bIlfTK/hVZrRsywOFw
AIvaxIQYGJyZzMwNjDlhnmf8+j54Urclg9mkpXatRZVkpXrOABw+fN+95+azUX+qJJJJ3ZIuD1+/
zTGs8YvH5sERC7KAlWYDUmynnDncQ3XCWJylOY2HwQZu4mZfzdkcFoU09RfYEzK+DeBrwxpsZXtX
cia8ItXNOhVzh5iER7SLa2hSVpXWFuCEsHfWZVi7J4oU8yGnmAvtTj1x7o1v2wb7WdJ3abgntJhj
INrrCTwMaTWi7YszPjtCfWJmLJQ1xTncr3oTjMDogxiB4Y8LM8f5F/7SNNV6M4auJYtksh7auAnh
D/Sa9tJJ3Tj5adNd1yamTTyPZbdjf53XNhyK7+HUJWuJiA6rZF09Ma2ddT06ihMp7uF8MtxNRqWd
61BDL360xXWjYiCcI3r6dgyKc2FxdrM4DnlFDDJAhNwBosSNaeMJsLwmtxYvpIyx4j7EqRBg5CoI
0bLUYUfrKIycU1Mm0XMPvIQTtuvvEGzk55Fvrh6F3Ni5bA4aIUA7aosNTWSTBpQ+o72gsuhzA+Fi
sdKEsr4G5K7S50q60yRZY8a+F19oPvUHvcnZO1SebejR5b/AKl1jbMbEysZyzvK03YQ2mQpCdtnO
qZrxZMzVTSsN4760qEDJNLEPmTs7n1XYPOUhNjoqcVS0wjQckQjp/qbS8quCo9chwBW003WXRHm3
zpFr+ChyZif0XNX0D4asPndJhvZWcLLvmhqxW9ax4Ix5zPdY55smhInOXau+Dwi03VuEPaxzkHhr
VKbNdYXYkIc0+NOmhsW0HqgBY2IH/yoCtz/SX9dWLekon7uh/Vq5YXqykkjhqMwUH3n+paXxxKlw
1j0X+nG6cmACDRu4gPqmNedyF6veuYJWZpzCiHJUb5A8hRNUHYyESSxi8ZC4TvmYR9QeAwrMn1l+
v+b0y70gyuiQKc42mgEbtAL4gvgKOaVqXphg017ndLhVkyzup6K0yRfgWdemnyNN9pNbw8Wg0IEh
PssulBsOA7AxxvJBIimk0i6no9XCVdXr5f6bSfkrNbGczgYKm2m2m7U+5aDtezhZncY2bo/a557z
MPZpFrBVUFnxKU9TsoFic95P8zhtm4kmycoUGeAuelfXw5ADK0Cc4O8cQCJHAydpvIRUIYZCoQLx
2K6ByLfI0OyxPDvlkBzyRg1bM3WrB275sGs5ZizTesi4GgHOHkMkyHEZ3AWFoz3ga5TeTOX61Opg
1rD7L7IZ1lI0kfVTo4Xui9sN5V1UcE/khsoVGaFOsXYm0rVo6yUIEm3wB3obPpS2n6wpincPOKO/
N9Klhy1K7A5xUAFBKCIsvBaGYB4WDKsbvK/JHf9P4z3IKBysjhkfoEvmT1x2+y+TM+m3PtbYUyJL
c4vvPLtpQhUfUbqOq3TJKmB1yLwmH7trG337yYzHZ8m94NktovCrI9DrGKNhb/k0bSrvI0AR1aRH
PPDyrii6x4KmuFEnYLv7eDy5+li9JKqfj2wz3d7QS/kl6sjMWzAyN0FfjJ9KPpbnsidTDRA5p7ow
7CD61dqnCgTzNrKa9EyRGXA69+gXFXIgcCY6MpT0zr0te6+YVHBS8wj+abEu506YHE3bRj6RWXfZ
GMvd6LYQ7DMBQ9tPKSKbhfrMDWU8j70BVBNSZe21rMPHEjwkvZz6cXZbIF6WYO0MMHFEI707tw1P
I5lAVy3qn0OXlFQ7lhgkaJzdpgxMf+PmxnVPvvU2tOen0syrbZsHglWKckJUtzcs2MPPuSZBifZ0
SastMJ0D4roltgghvJSWcbDH9lamneFhWOw/RSAStka5bCrKHYEZAPmPnK7yyC8tHgtX3YHKNtZh
LoIDdFtQ7DWAWdMhWiUq0WGjfzPOLhKEVTFwr9d0vbutbRvDchxbEVe0yc3WoVErqttBVQOJTclr
dM1ruwBpUUOJ3SpDf6l0P9gHTgSSiTexEnGv9nEd1Xva4uYmrXCK0W/MD+zn3YlO3nQ3o7m9852k
PqH35u5pmDUHjdA68uPzY9YQC2aZZcXBUzzSfzW3rt4dIyOxKenq3SMKwnTtDJH2iMIzu9d1RDiw
gAB6BJX8OiTTvM5LPGZR7qMEl6KxcSCoaF85QXDTpHDOkf/8QO0SnhBkTcCfwJgLrrs/gbObiyQk
QZZGgfCYZjVxZxGHtk0B2m9L0RLTFt/iadEecNrs5GfhzOVLOle2u3OoNG6o2zREZqjqtq7L+Jpl
twfhYCcQ4Fktg70d0PAFAam+6ZAc1+moWVsc3orjDVIYFQ3U0Kup7pEdCH1NCF68gXnprrm65kda
r91zFtcLQ2RQt01YGV5qIPrSbcv/xJZM8JOpkpfY9JutP6NWKWwbyiJtyhMVdOwwuj9vtIi6fuWY
yDn0Dv0BJ2AujFaeXuFs6k9yUJiYsL6s527WjoMRn0s6pNscnN2NW8/Dgm3KSUkIyLlC665DSPd5
vg0cY1hOwaKcDnYNVp4t8e0IzMrWzW6jMTJiOs8ouuMGiaAyrZc6LAkvGYBSV2PJHbqYTWr1Lt9t
FFf5Z4JHprNedsle1Dq5hnHV3lq0u8/TRGhoM+a0qfIppzWN6qZBMvJ1kiFJKEZho/ZtnelmhNv2
DDufbitQ1EcJXFmscGPU59TGnOaD9b6pJnPy2EDQpnR99kNhUPdXbZaZ8Jrn5AvI2fG+iZ0fvi3m
q2ych4MIKcusSmBRnp0Fzi4ihgIJbESOB9f7s6orB6MbAD+iFIetCjSnpp4zVLSm/dzZxqam3VEz
pQ6G7vHOiqfoIQSTtaLqbHl6K2f03rmKiKXTATErE+8WdOI7EJ7tSRO6cx9i/rlyEwVwy6alM6BA
W5Vuj6BPAw67a3N2QzceUN9xb9+NZQ/BSxWIinEefq1bLDdNTHddoKCG8VeZ7HzCrBeEoZFwP4Xe
QXW+8xKnHZ4MekH0u0wTYYzvdBBnutC/Q9A2bbU2nJFXuEuZM4F/yp5EK/xHobH+LbVdahMUdGjP
0d0KN0TjoD3tiq5em2idNr21yFCxsj1Qhh+rfeOM0bjh84UxF+upJwKutYS0ku8WhwGXo7Deioyg
wt1k9803lanl/Dx2xovWtOEjWB6SNNhphqcQ3CClqMLx8CvSejN0Tn5WSZiDpMe4ELMo/vijRXwE
5pF4HVTTyxCk4robOG+KSXKi1JzxwemW6EmQeT8LpBw/9MiQ/Bm28TWIWjLlqDDfSVW6VxiyNIOL
Ox1YR4XWp6Dgpg6YAytPZfdnuuvBQSmN8ngnKRgbOvBa8iVMDyYM6rpG1cRINHdOWtg7yezknmrB
DFewnJQvvmYKvGwZceggryl/bvqRLh4CkHVWQWJvq/kKlRD3ExwGlBmh+oHR33O0/elE3ZUWY3mi
avTdqbtrMEgJug+7Nm5ns5Qkahm4J5Nh3oUxODrsPsmGqrM4QglHd8F8XAIq0Y+QsLBgPygtOJ/k
yII+srlyZinvZFQcy2jZKFLtTiCyWXF4fexVjgZ4/BYE2pemwEhCzp71JYurHwF+IooVjsEJJIai
JUV2MwGVBtXBE+cYURG8Z1KTmMz2AbUcXgK3cNL14CcCKVBMFlnRcuVVCfcqlZW/2tRIn+c42guL
RVPRjN6E+NYOfRZGhDdFEdf+3KyhfVvGy1SxXHAxtzyW7YdRUo8wwQxuKKad57biHKg3EElAz95F
Pb3fBO0NM1n/XOfB+KkKzXZT69DWKZiHgM+pdNTaHN3WQ1guKXj+WTmm2laGvKeG/lQFhrErNe3J
mujB+k51tgY8sHxPEXiU0bmF7XZC7jFeU7ZxmGncRceuPydEt35vJQtiZ5cjtCoqCrTIuQbR/D6U
ATdSqIY6Zrmh37YAJu+dOHG+GgZonkG4nNwQkB7GZGy+mr0gBdYXgqs27GnEyPmDmYCPnKcEJW9d
DTvJZW/vz4W2uBPEjpaJe6sCIz0pO/NXAE7tm9xyF05d39zrCOtgD8TDfSH5KIfZITJSBu0nP06S
FVeh9HlIlkVWJjhhMmOgumZlhrmG0QROJdL4iCshmr0+wRYBYDV4cYmvbNUtjKMolF8dgwIrEYsM
2JIvVRm59q2hJHCH7YvMFqhCDEMZrdDL5jaQ2ew1wRSfHd8aHgODvNBF/3DdkIJCFW1S5g479z/r
OSFClRvfDk7YbVE01ITcTtYjjajCKynYHVvTjvatq2gIN5Z1yAyKwX6RXA2qCbzRoSItC3R46Bf9
qzod5mNHaO8x52f9nB37F80bfDipj9KDThMOcyNwwato8f1YhKxrcad2GGD9J5S5VGrjquEdkO25
NuZ6eLRJ/6yQs1juqUnNlrtEz5eA6GVE+2CwHvvSOvepNRH86g8djLw5JhVxJLGUE7IyVzIuFWc7
nLSCZs2ZJhhFF1jP12liiWBbonwDOtx8sVsTgwXSURN9ZIq2lF1lK0eqSHo/UuZuOvtWNx0WB+Vw
t/MDN4YRVJ7B5FGLw2QqRfLgYwu7tRrfOFGQ8MEsIyPZQxqMrqnrkoJRddFjW+KHrnELsYhpgOdM
p0Id3VFdX5l59Bj17UPnp9lNgSMENaPB+aghytJr0xGPK7jPghU1Ldj1p8Lro47kszYtzoumYY+e
iRs8faqz02f5rds68kWEGhVPSh7jfUzcFlQXhzyPfOj35MrYV3RdiNBzOkA+iRt+06buJU8qvOfC
DOtPFKbiYO2aKrxpVYQiGQfgsSzZCkEq4zBJCuTTqDAJ6YRHuJl1Ad5Q4HJNKf4SUTTE+Lb6ArgV
J6G9U4k7dPTD9yoDqDv1rkb1rP7sCi4jK92qiD3omm8k3QwHrncTxUgOSbZLbLCi71taxVlYnPbn
xCahBToSkS3mPI1bATJ2uOsZiOJNXcMcIgFlmN0NBQ0oN2x+flne0VTO7uMq4PzvJtJ85GKvJH7C
Qj1PMTKdaF0FfV6sG7ZNY11FoxWthQCu8D1rOyoqmhjowThWbCPrt7Hzf86rjgg8pDOyIiUtLblg
4WNrtlYXie/oaV2atK3w+1uJwYuoL1/c45UV+JsygpF3Y2GQmzRa2KLWbmS1+iL0hSUmUgJ/gkGY
901bpcWuAUz3VNTs8FQqC+xq45QTghzlu2JUwVGjDRYcoiqP2jUhBWragFJ1viKcAbNLb53/O+8g
AbP3QJnmRT93bYCObdacI9Wx7o4lk/qCASthpSHcBXhWpQ/a1ITfbcu9w6ltf5toDhGAikenzh1C
iCV1SDxw6aah13EfZQp5tq/705VRzCW9cKMxHzUhYIfOhDMcyrSW3ZWV+sXPIpfDnd5bfPU9N7bh
oPm2dVcngfwchQNS7y4uY5LnmjSh6DMgdlWpA718dov+WuLpm486BSb3MZEO6ZCEsmrWiymhJawH
kMvECLvk5EDqpa3A+sv1FcoDD7GjghaydcukvG7CVqMiheLlAWqWpUAwS71/Ct2m1g5pK4Pwe6tJ
grlTjdlj4RngitIUv7DhyXivJM91NkV/009BhHmFo9ne6Jv8y8TmtcPjGnOLbq0URG+O7C8fugi+
XhT1VE415FlKs3Y8MHggml5vkhD7hUrFDzmwoC9LolXDweTeV+0dUmOvLa4Kh7Edum8cecEym/XS
ZW7SDbzXdoPyWXLpTmo8MFSLi3nQ95g8CDaKIBPWQmZrvTenXy4bwUMmcN+QR9aqJ8ey5V3Cofq7
jpfmcR4G51kHag5sI7IVKmI6uVDPw6sObNwRy6//vbBK/BRQ9Vi5OjIkp4pWLa13C0Fzk1ZXinwX
ql7EirLKU2o+2+Qv/OibKtv3Fc2pZGieZd+xmJrV0Soq2BRN1lSP7UjkEIpeUirCVN80zXK8GoT4
UhTjS0DS3ClSBtFPsdUewsTpbyc/pM4TBZx2WaFhFYccNkXcUhKuB3XU/d7xqpxPdug59WbMojXY
ueKOhB6xDzVVnHFeM4U1OLPIz9t8owxkC4KTwTniqzwQq/6cjqH4WilhfIsV8yfRivBxhJpw7dZw
w0uXXkqVA+mFj471dY6TRzvp5wO9mQeO3ZhlgbsNiOvhrCXwPM9IMulidf3knJDHOXtmv/3QAQZ/
UgEtSafALlzkpDisotwsNp1WoiENejQMRBcAMoht/RrVjLmq6dE+O2WTPAYgPs86kr8NsofiDGng
iRVJPLYVhsIOgiEeqJY7q0gqm56hueQbxEtYiWgHBBuUp2dlFU+J2x31wbYfyPK01lM/3/uV/gPy
C2T0NqLoYFBtPeb63HFFs1zai0S2WsXkE+TKCYZvN0cVQiGuouu20g2dlA4jhxRqO/tGV+EhQTjM
jdus1G5m8VqPLLqfksGfd61dfJ8DwZLB4ggVsVfiHnR1sYZ4XjxifLQx2fRztxxtlo8uSa+rAjGA
UmGJ38rk8wpMDvvBQLpSVYfhuTYqsaWw9I0gOGyLyGOMderUIxFYxER3k6Stk1nNns9L7GlVW7is
OMSnTERg8rNzPzk4DzEh3AVSmXeJ2XWfwjSNfrXFaGDgNAFOu/0ozm1ZFd9GEr4eBpaAlWa6xmOf
t/0vdArjr8ot7H2mxcTT0BKXZgcpQ/fHK03wmcH5vQ+EcRvbHYFyrr9lVwBQIcz0kPjut6AgHdoR
VXmK+BsiL9fq8oZWFOJt8o9XpmYmK3+YxX0cT/XtmI7fIZq89CB4dQDRbr4n0flREZaw6xEh3lK3
RFUNTih69IG4Bw5q1a2EAHtyx7HDeSYLc7dUYVeaTYs1Yv/c1yJHKNrbDd3gkV7AOJKCqUvsYIlZ
hKckiD87YRgC/Eni9lOCoHCty8R6ZGpgYKlkAtxCqT35Ki26/Io/qZ/tqw79GEU/SwCVmeUW9Yu7
1bFv1Ks+w9S1qlx884Jb+RnEmXlbZbHntE29maANvDDrNfBIc/sQF32ybV0UJyGEaLI2QOXhz3M3
RtfKl5GewV6Z5JXQADJQb9Iyfwi0JHygVTQ8WtToDxEZw/d123NCqBLwwhY2wAHTTy6eC1oJEAzd
z3rjq6Ptu/JUFyBPtCQIf1L9oB4bQqok+T7k819VRHOHPwqZpdi9omzOr5xegixM6kNh8M1ezTyM
m1EL5uYKFY4ivLkgGbTB6bMkIMdrjT7rhllGu6qZq4fFkfMFIzhJO2Ebmjd1p1rKeVLQuNfwO3Pz
Sbs9Gmr7YCwIiUSTak9QIanGZtxeKRV10acMK91Rn4OFwVtbXgL8etu4wjqT2Fqfc4PIAK+m3TJB
yNdz4wi7O5QwpcshwBaWSFC9NExjwoeEro3HuUK5saNDAoRH2fMVZHhMRQYOuH7XzsqMvsQ61eyQ
NWuMBq8FcN7+ypxOgWI1UDethimt4jtigkR7Vk1lPdoFqryNDOfO4C1xqdE/SVIFnDvDhlZ0paFY
56ZOc7ePtm6m40SnbAXG8FgEo6U9DmZkOecuQXV0kpkJiMTUUuFs6yTM2m/tJKR2g5YsDe5o5Q4I
wisp2++TdPsEGRj5q9nnWav8GHekgwkd9wd1eZ2QVsjfdvjilrqR/Aq1QfO3NH3pw6bJvLc4wR47
q5pRYZeUNUBjk31Gjsp1LsZ5rTvxiFHYVQ/UY+Z+bSAtPIESn65xTjn70Gnq8EBEs1ttWgP1zOiW
wdaoQM34HfjkPtIheOjSf2iF2JMvTU0RHQ4OsquYVvkvakn1VxtWzoulWalN8YxMxk0eT+NPKhTT
j7kcjGOru+qlN8zWPg5ZUeKunbhs7XLSmuRxLCrm3NRYeLsJsVyXhatvbZRRtGx86BhI1TTdw1kw
/VIh16WRuGWW6wnmOu6I3rW2YGQaC2+nZexahztRFnTl3mIvGbdZUVtshR3thvtW98UvB6bCgWxQ
rj8jhDco3fXkU6JAiEnMLMky9p0F+LgFqS9Qd69pSljTjRWVRbAh7D0W8MDHIRKfuwqzM541Ixmj
H4g+CeXFUhbXXf+oJapIbwBp6AGiODKNu+q2xOiuxes4lSlKrtSpOvu6jXAiHB3XTdxdUBJWGu8c
p+3upSiJ8UBeqFvptEYnElDyDzvoDTyYMCLgORjTZ7sWjbNpy25sNjaGuGtK2gMRZzaA7Ok+NOuW
UDrSbsDzfskLItxw0iwJOaZLFWnagNCg0bwtJpkFzyyOafLcNFy+dF026R6WOJ4A+L4+wTS9C9+A
a73dItNIi4A9UzPNoN32TlH3NzGRFskjGiKzJX+n9Hvt9l+LEvmvxNjn6DuphMWv9l099s3/ZyhO
gVj6/63Jfgx//sfqJXzJXl6xDZf/0n+psjVb/KeNSFQ6lqsMFyjh/2Ubkjf6n6aLJJviyULbNBZK
53/rsoX9n8JUKLJdVy7/neU/+m9httCBG0oDzbYtwRsK+69YnK/hhpaFNMXRTThcVAUN5drua1W2
VQ9EOtCt8dwQwY9lotUiCbf8AHW4aLuLdAqK/PDj3//6P6NwC3ToKlrCvdB+BwAHpDmapRegwu3B
D+ISpL7JDjSsRuoAi0Ak/C86LOL+4Gdx+1//9P/Iu+wWJWDb/Ptff/xl0liOFujOHWdhL35/uY9o
IP77X8b/mouQIBxqyR5G42I7YTjDAojz8LfX/YdRlhfx5qeZkmKwrivbsBRQy9+HIV+8bbg8cn0y
sirYUGGUaqPjGNwUuttSUiGNDgVWG5EMkrbatCISKD2CY4usHQdO61DpFX2SLs2+RWJw0VblRWc+
xKo1O4/iL3eNcGq0qynMNXHbGRYNzo7FYIn0MtjJpCNvSiNLMVW12vn9H/cP4vL1exOSLr7LGXIR
7kvz9Y8bihnQjtsXXjNr8pZbeTABFkS+nzmheOoQVeNPKql7tChL4lrv91KW8W4ycrB5GovdB0/b
eA3MXCaSkEhDwMM4SrjW4lf4/WkjqELSguCcXr+jjtIQZNqP/bCClTB9mjQ3vdU46XtU2BW7DSFm
mj7K0/tP5e3EEpYNVQtfBOhauoqv/warkD4RyXZOdzEdniPVZPTFo2n1/ihv5pVpKGVy4+HfOO+q
i1+qRXquc4tKvUUKT2u2SI+60pxVCgP8g6f65utk8VH4DFhsGEi6LF6/P1RptQLQaB56MsurUza2
wC1oVsEgK/In/IHaD6wJffy33yejsjObyLMNWwjz4vucSrOamDeBF1ghZ0I9HtNjlzTZ/i+fo81U
gWbM4+S1Oe7Fc0ST1FeAA3D1u7ZzDKOWLDb0DKc2xRD4/lBvJsY/Q0lbUdsCo2xerHJ+SW1wbIbK
09omfgx9eWo0u755f5Bldr36JBmE9wRMVrGU8i+vXxaRrOnAjav0sH3ibW9HOrnt2N8Q1UwHtiMJ
8v3x3kwOG/OcxACkO4ZhW+w2ryZHxObl0vLDgesMt8KMYPbEDcf1fpuN2ndax+UHE/8PT9FVFkOy
HTmmie/o1YA+qyDmTod12yEGJptif5MT+PH374pR8CSZ3GZ1PuXXo9jUOqg82qVH4AHVAQE4DS95
9j8ZhQdIfx3flSUuOL921PJEU1l62Cz97RQP31DyNB8MYiz/lIspwUkB2avBVodS9uIV+S3XZGYl
v0XChUOgDqDJmNHaz8anDE8e6Txxsq8oda+pDyMMEHmwLQZdfbCO/OnN2Yvza5koOnqZ189UoPGy
hM+bw2dbkqDnwsfPLf+DCXlhJGMi8kCxRPNF65JQicufi7dS4Zfm54JBKjdOK1qsxAAGs+FhyvrH
sCIOJDLNFcHFKOeqg18aX0ktRalWW+m6MHwNO079wV/1x9/OQsbzNxxD/+eY8NtpQ1rk5OB7Kz3w
QY+aLzR6gPgC3v8W/zSIw52GjQFIthDq9QMGGxYpvWaQsmxzT9N6mIISHt37o7zZeXi+juTcoNji
BEyw16M0QHYhG42l59e5vkd3ED1iz6uOYwOe5f2hln/U5cxlIyfHkEcGpPFi55l4GVz8yMjrC7r/
CDmyrQP8clOKuFx3Y4LiOKumbU1wygc/8u1Hg7nRYP1E0czZxjYvhvbxLMXwF0pPDU3/JYbfecwb
UHElFiVouZF16lBP/8R1Zp2XDukxlRiTcfFHH7zU5aW9egYOUH3bhq3PAYvD/sUfounKRGXtFogz
ql+6rnGrnPp067c+ibtdn2zef+Rv1vPlymABTUAnCzf9crNvfCcg/lTLvVhmCJ8hhQdUdZm+14jd
hn0CsnXaZlSmn94f983cZVyXs4xOj5NPd7kh/X7IaC011CRVk5vCbekMErJdpW5gfbA7yjdr4TIM
53BuXPAm2PlfDzMqnSzbbso86LXtU4Wd7OBOlL2AdOIwKWFiO+00HMIMnkCr2em13TjmNsMVsFZd
Nn/hwU0H6WToalJrUCWdkngkoKhwHxdlGp6v6S7R2Aa5u/SeEg0vKamqA9KgdjPWQXk0tQ5l9yKg
0zSruzNtZF5JUFOzS3v9BFkXiZxeL54/LdqapGavQyePPHzbwGgDqAlZOibX6IgBms+sa3/9GvDh
6i50eMn/XB5eNbdJB2FPuUeuoYVtkyM6Rvgv7w9i/GFOM4rNcUstF1zjYgkZhKalUzLmHsDO70EZ
3YxK5bBF8QO4Rh8hys9vQ1N7oDFAmUxZuMuUF3bBTpik39LwvCpGEHhjCQr6/T/tzYrDbVfn2uyC
vVoW0YvTBZnwIGmqmekvxu6Ae6HezCUuMTiMxro3Ar4AwSogI4TW74/8Zlm9GPnimVgIJZxu0HMv
G5BFdz0cjjzBQZdF9EffH+oP35qpk7zKCVHxib858/azGHQC5j2aFyghVRViEQqtDx7lH0dxSXhl
GXU4lF48ysSEBRJryxfdIJ81M96rOfuf/v6nCJvtXlKA5NB7sWzoGqGj+qhlXm04RBx0AtDhMBgf
vJs/zQrqEoKtiLQUY0mm+H1xUgj1CCSJeTccLnY+kbef6QxYm4nEpzPSL3Uc6AGBEwR++T94iorz
klwO8zrm69dDQ3QGRJaPmRfmMoIKpgNaqwdr//5j/NMH6UobxyoFJdPSL46IJL9PuuVEmSfwAqPW
XzQUaRduiiCi00t2+8v74/3hgfLCKL4woLVUD17/KjEOY0WpNfO0vtE8y4SWVSPb94BJdSvMEt1G
9CjGsQrWHzzP5eB+sZ1KjtssPYahcw+7GNlNHUBAOFE9ooLrjdWYJKXiy9yg0IofFC91G9g5sQHo
n+Dqo5V9/4f/4aN4NfyyCvx2DkSbmZcaSBhPq+SIR4oMzFHRQnx/lD+8TimWygA/kaqadTEKtktR
+oTneAAIrP3IyXMfU2hCWYaC3qKu/MGC8vahsliyoEji3mkZuBd3dXA3nKrJXfew85HoFRefB1aF
L6QoQ+7ukEolRShvtBANTTb2zuH9X/t2MiFr5dukQcxiI5yLyUvcr94j6Su9uEpuWKPdjexs7abq
8LGkZU7aad/o13YafLAqmG8fs+FQ9lqOFOxkjn2x+BgmAc5R4BdeVUVtc07IgyvW+LBs7TSmlflT
8Hq5gdRa1dyNXUgGnhVYhMVO0Bu3WTC6z2NKVkFnjywbaqrVl7oxentDjUt7GXCcxCsDYQE6oJhm
G8LxliqoPU/tPWg2G4Fq13FtEYFPwvk49K2xE07cfMqttjuAeyy+doGNT7Z0SlQQwdA4N9xzNqLS
lPPFDBxcYRopZV8TJ6t/vv9K3k5zw+FGKykWcdkz5TJhfpvmQ4vPwwdm6NmEGX9pFolSG9XFl/dH
eXtWNVzT5DJlcpBbQqNej5KTaZlpVVt4GgUOPxivjMF1MMHnjw4k9hXNFfeD1eNtgRFDwVJbZDzT
tlgvXw8JtK4JnTrKFz9jd1DZ4B8nvSBzykQu5YoFcZvgBx6z0qf6UgtypmwUo3/7u5c/gu2bQ8py
R7mY8NnYFIlo/MyDCMrpPHX76thVs3MwxmCeYBoFxgln8fzj/WH/9OPZAJnoNks2R4eLw7NSfhiQ
25B5bQR/Ky5B5LL1axtpo+cdh7a9jsLY+YqBF3QZCcEEqsaz9/4f8XapEbBhXOBILjsxXY7XL4CQ
0pokypmdIzfLxxQB6QFpOEHbQxWvO6TO8YpafnyKwxadbZLYH4z/54fw2x9wMQOKhpNMBdLN68yx
uAOmFt+RPJFsSd3WNjGYE/qOur3TEhPxuCzIO3GF+mAavv28Xj+Ei8/Lbyfd9icz86qoewna3Lm3
cMd8sEf/aRCQQ+qf6h7/frGotw3lbbr0yywzw9uml/rKEJm5f/99/nkUzED/vFEm1uv3GQbJ0JVg
56iWS4yQRiZua1BVH3wxb4tCjqA1QInNpAAj3ywVZo8ATzoVx6g4K2HLDuEDtqh2QxdBO7dWlK9h
6/a3uc91Ps9TUpOaMfnpyNTEbKup67y0kn2AmXJJM43/+lDw+o+7eAadwnHkooTyKqeYPZHm0x3S
xW7z/pO2eJKvTz6MYuE9Mi1Yg9ztLp40EsiqQxbg5bJMn0yzylGQJNE2luEHt+y3+yIjKUn7xUI1
xgr9eiS/rIOko0vukSVkoI/LTfTZLk7bqP7a2vlHd4CPhrtYljTBrsbmwnDQJtdmYaoN6a/+gbTw
+OACAfjgQf5xPDo80qbpRa19mdK/bW5NGwxV1GPK1Hs/eMrMwvA0PJubsLJbqtKF/9enOR6n7Zgc
W9lG6Im8Hm/wM/I1JsaD9a5dpUNgb5NJlmsXsb0nwEL8/XimTqaeAeWNK+JlzzcnrTkcJlpLYZTP
a6XwSJPO8zIbc3OyceLt3p+X/1S5LyYm11FX6K5AyWZZy/P+7XlqZEWTQaIlHnsdEY1x8ouMbER1
7a4I8htNBwHVA+LFFXUVa9Ux8p2NTb4yEhBUH8FVQa9vk3TxjszYTVqUC9HW4yi2QfEZfvDql93l
8k812HC5PZCfSm/q9Z/ao43Le6iepATY+sqh/GCaN3TqS5zCEDmz2nA/eBnLt/9mRMV+i8eFD/fy
jGMHkFFwSCSeqdeDZ9raUqGKEnRFMWTCXB0DGyBsRJvxgyVzmcVvBnZovilOGKDeLmZ5HxRzjqgm
8aahIzG+BPCKhLj9YCczlrPKxTCIHTlJLR+Tzf/y+olqtj4PhU9WcJugC0xpaO3sPGxuxta19xgl
oqPw7fkFqgW0EKPTr3XYqwcLvcqmlL1zHcF5+OCXLy/x8k+ycW8iRKApyP3pf5N2JsttI8G6fqGD
CMxAbUkQJEUNluSpvUG41W3M84ynPx90NyaEIK77bLzptotVqMrKyvyH659Uox3gwfWIj5Bu5bOW
gSzUIaI5WmJvNTlXhyKSgP8wNRpOi6HQT0AtM2f2MdyjY4ZepqP6TXpuYvHt9ilb+ZzEK9qpJK9z
6WeRNwG+l3W7tiPeKh42p1qJ0m+Mj9ztUebfu1g6KIR0IHjU27yyF/Op5RHrNlh/x7Rj59idIl7b
qJOxUPRwAyq74PPt8VbWT0DDtkxOIxtIXiRC9NU73oNadBS+ot/RABlcVHzHO+B7ufMfhmJm9D1k
+jjLzB8Fp3QI1SY6Bmk3ccsEGNSMmno2kZ/euD/fd9hiGQWCInQf2RmW8eFj1Uretp3AO0lX+s+i
BIcPwDA/YlpdoXWe1qdKruQTTFx4B6WpP0ySmZ01GogXDczqcxDq+mGkIvaPZvlGCRrd+BeDhc7J
hip0ZHyg92ZM/0DDh+JixomJza3XYRepeo6BuOAey/fkT2ERNoV3zbJ5MtNtN+35U/4W5VvZjCH3
MqeBZodjdoUJPRD1k9tf6WOARsTPVkxAIABXreXzAA3hOky6Ah/FcupcaAXmoTNsDP10bL8ghHpu
SaHNvT3ox11Ir5HbeZ4VjTFrkYDMIitdmgThkWpL7IYWgMYyB69jWd3Gfl95ffDqIY37f/19e5mU
D1IUyIGlBce2yqVj36K9DihTvYO8ox36ALnxMi+bJ6Ong9Ajw7Q3fYRNbk9X/3DI6c8ACKMJo3G3
LaEneDXVJXik8FgBOXKNPGkOxoAgyu1RlNVhdIq7RBQkRq1FFtm2EngJIYIj+FuQmZ0vKUhSovci
TR4qNpWnnRIQIvdFCswsQAPiaRTZD98rjPup7zTwqGN10UZk3zd+2FzWuT6dCGrRsMeRmLIzedn1
TlbovWimqs7fQPLOs8Pmvhx8LDfSSd2NWTYA2+2aQxp1qZOok3WaihzVmSqcDh7EyY0bdG3zUXSD
VDPHdt42178GHnevl2i4HyE1G3954yi7HY8hB9VM4/H2zD/mInx15ks9mnztwxGGOEVq1Bgxkqg5
FlExnvJRS+cKoF8JkR35/MYf4KWjfbKx5db2PW8XVRcWkrMWtc3rWaptE3YI1sVHNRLSYRiweSGA
6tRduv7UTMW9jlybZ0CDwZVFPdqAZ19vT35lnXnT2DIlToPQvKypWn3btnBvYrLwMj9o9OhOWj62
+8pWjI3ZrgQxlYsGaCKe1pTPFu9BLYwC4NjzrQZt904KTPsuhf+x47fFh9roMEVt8j/GooDx5ESD
JlXBKn4ADllmVmCyxqCjqkl7pDcrhyblZr63toyoCSMPCbgGQMRyblkJQQN7zCMX3yM6VvYTdjXy
WQS2jx1xjE9dVDQ9BhUKibwshWcTETwH7+N6l3l+SePTlu5pHVyUQim+/vkntgC4UVei9Udku95k
geYnpj1M0XFKxsfY1sv7yMa4DrCmfnd7pJXYhnLyewva1ugyzv/9t8sQl9imMBNIKBCXIhSHUIvd
WTquxxvBYf7Fi1CFojPizLbxDnKdv8bv44ypNClFRiqmoZHk6ZBh9RCLI1V+Im4lG6Ot7du506eA
2eNmWPZWmkqVAwMs0ZEXJAD/Widnhjy6A6BeuvDqEmD8OOzcXsq1DQVQgScKUFTDXj6Q4NOIsh8E
KSd+eG5RmL5rCrJbDWnAw+2h3vvSy+XkTYCXPH0GhltcSTKeH0Eve2wQSXkNGnOHitAjCei9Z6iH
LkDdySjPdUxtFOMjDf1FuSwBMNePdlg7mU/VvUdIzxu+WEV32vhtK7eSKlCTo2AHakPgaX/1qTG2
ws/ZNyLMAhCIjUPdQooE9puFX7djprHh9lFVPE6wvM9M0T9AY+mOltSawGn8rRrCyruOCq3+jnYi
WaYRcP1zSoiw+FpwliJ8IQ6hbCqXIa1+JpBlP/l1/9JHhoxzuUFjANjqPjab4S7pjOqglU3tBvDE
N/bJPOCHb2fIM5x0hojpi8OdgfuQ1Z7AExWWfgbuIXZZIc9MVFk9F/hNO1Mg4EnigYVIGX5Wt7/P
2olHdJ2mCDtnRhVdr0dnWXkAN5mY3hc85pVS3+cAuTZyk9VJWlQoQEBja6Nq16N4eUb2KyHSSfBV
9wEVz69IaCkO1WgDrznUjUYb446o19PHOte1jTV+n8WHReaZSWfVtOiQLDYhmsq+BJuaV2ai8HgJ
ntsOnYnSPPdKvEfN61BqsAj4wGYrnrSMCCTKCDMonAt7LJ0Vzy1ky2mQkkPH4hQjYKzayR3M6ksN
JkXPorcmLu4tv7sHuLhHF/5ZLvpfxljcZyqNLhU7c8P/7OfDp1H2H3EY3oOR2YOaga6eRMdBQHIW
6qdhiL+lZf42Z61WVbo8ju8AveH1qD9oNudjbM6xhPQ7CkElgBwkI3kh2ee4LNxeM05I9aEO410G
X9yZwJX6pnXbVMVuXflUmOlZHv03Ke4vQQ8VsQ2e1BhLYAYjCCYOd/e+N/PvjaSdOts4egh1oVIb
owtRnqW6fL298Vbjo8WGn8uHhiIW+97SsJvvew5ikNEPDbVBdpGUDPkZQny+PdTqHrdntBplPI2W
wfXuG0IxtSKe7090CLFjGaHQ4gj+X06SrTMOJQYyiUUqWKJuCQpNjnAXFuVdz06Cv6jm/+GGFjYw
sXcmAVC467mUMPvVxOyjo94qk+N7cuRI6ZCcb6/YysfhIKrcKBQVKH4tVqwYDPSIaeIewUnpII1Q
cbfjzMPhd6sjO/9Li5PJSHToaekIhpyvj98yAeSYcSnWiQwjQqv3nRTre2wQkbvL48iJ4iLfeCus
7AXyO/wmeBHzMNbmmf82Xkqpr2lVZpZQhb+0uHc9jqa3hW1eH4U4SbV67swu4h1FBBh1ZJFHxLPT
XQIL9uB33Lm3v9LqKKZM++g98V/uhVntv0/mtcvMsbyYoegc3nvpRtVndS9Qd4TrBQIHMtj1inFj
TwijtNhYRYrv6k06QvfLcCuyoHPentB7serDbuBlDaESwDAf6HqsrpPDXmqgdCAzBTGXfga2gHgV
1P2pQkH/qZXSfDqEqoX4A9CwxthPFIn7u0pPMRusAm+6WNIs+845yUOHmzX+hp12+TmexD+GN00H
aWiMr0OIO88hRkUIua1RJA/KCMBhVxZWp0N4LVRjx//RvPpyj8ZRoPRdjyw+Creo9ymjv0cjuniz
QKNCrRVQz2QfCY47TnypPHtqJfRD16Xdd2yBo3af4GHcHEujay30A9Oy30NHNo9JDr5471W5iqC2
ZqKHB6UaqaEO8Tk+xBuAlFn5C5EBJ7Py9AmTbheBSAzj6wFdFDS6NQMFI+AYAA/V5EfRCHX+feNw
Ql2Bn9oIo8Mz207N70khyy8NGtDhzoYP/Q2tQERnJjq0e/R2oZFzZ8ffOTJn/iYKpLgR6QdNTgzk
RgsjavZC7cy/MA3TXiqeQQYoqD6Osb0zMSAp4VLPWvzm7NY8mac2VZCFqadWuWfN2ukO7UP/Sxnb
5Xmk3PsJN/vq0I6YhVqYVD2UvdK6sjGmJ0wYcefwQ3UQu6pQqGZaZjl90+oBz1fbk4J0I2KvvAvm
5hW1Epr2AG8XO1uqFK/MZfwtU4PScCHsf9EkQpKhij7JFTKfeW3rG4nQ2pEl8bYIPSAcadNdb/Aq
0DLeldTUrSaVnKGWpkMQmsFGTXMtqHKKZOQmLGD9yyDX+g3rSff42PPWI5dRje44Fcbgqoo3Pky9
Urq3D+5ajKCEiiMPf5BOLh8gci/3+EGGR62hGmbHbD8coeNjn9pfbo+09s1sGyQgUAu+nFgsYIYV
MMWqITyGZtS4EsqoLwh3Ul5Px/5Y8tL7OzEnbyMura0nZBhgNdSASV/nH/XbpZG0aocAOGjnrB/U
O/Znd9bSIUfbGiGKRsgbm2RlNSkSz35I3FGgkBfZKtJuFv5aNa/wIkAnKTZypyjCf1AuUTcm9pEp
yTNfhUYHphhCLSy665nZ6lTVcc6D37Sr9LOXcJnIyLg7JVCafaiX1g6fguCg1VGAaqNvXiq1wMlx
Ivn0O3mLjbLyca9+zbwwv62zjSqgJXv0MmbxjS7Pmz2mNKmD6wpIYKyHzmI28Lu9oVYXWwO7Mzd5
SdwWYzYNcdKqOP91m4jDbEzttAXeNROKDRvxZmUb6XSubXJDSkxEnevpEfZ9m9uNlBftxRMwdNn1
oyhDt1GvD3JNjf721FbIInzd3wZcXKc97sGDCkD4aE3g9PxoAHrk61QJK690jAz7Qnqc0jmPssxV
i17bN2ihIsg9bCRd86FcXOsUzAFcUFKivmYvDm1vwEbFwZ29xYF2uqpBRCHNfqjJIB8iMXv61jpS
/LjlntSi3TpO6hx9lsPPZmBUXilCwOK4XndgT0ipWyoxQ0YPSBryQ44GRB+X943Z/jtZ+HqPISpW
1Vevj87gUe5J4PZsB0dqir8GJf+Omu45MdMnS+4QXW8/q60YNw79ys2gQx+kuTZXIcEDXf/IDmqU
X84dIkQGk30VZeIQt3m/sdtXRhGGwjpQ4hQzNfJ6lBjIu4yYNz2S0e53bavmSLvGysZcVjbezDMm
PNsz05hzdT2MnGhw1kOezZUEhLovRXow4yY+pdPgnekHW/dCioqXPEuwFK0C46CaFUocdfjr9gn4
eOLmRiWPPovYSGdkcbh7xPVGC99SdwrU/D426ny2mVCPPAnzn2WpWaf/23jz7/ktgOE04lcYlmCR
MaLJqEcguTDf8Q8lrkeUAapyg+n+Thy/3to6fQcZzDgFeUobi5CC9JFf0lDRXVhRwUuBaaGBRkEM
CRoROkRIJoC27WNddMVncBqoYxW1kWO9Wmv4Y+Zeq7mlYiHdYQl0pknIMu3SBDVmVhOYyhrlIrO3
D0EXgSSZxtpK97VmpPKuQy/8xUOyE3fLGtXzPdYBkXpvV2NZUmDF+A1VkUquHSzCtZ8ttgQNwmdZ
FexksMj/iCzuf0JwTr+HVt6Q8IKnyHeVHlWd00z1dK4CXS3dqJ4ouWdyj+grxrVIVCoSrmYI+cov
cC1lvBuTsrHv7AzPphNKlKXYhyzVfRc2Sev4ppTySpGMaackulE45iCQqTGw604c/AMLKGspVrEO
OtLJ84CEN/a/Y/gtNiTMWGXPG5K9hVHRd+yP9efBDjEUK7IBGWFaZoONr6nTWx3ul4lmygjjiAmR
eKVLB6wC1ei+Q1VK38djhhlw3MraFtp2BTtIyjpjTk1Kmjbn7XqzqVISgctDbDyq1DN6Spq0k/QK
z3ZcBaK9Po7VAbHK0aVjgMhKjWY6v6vg0Ifhk1163V0opMl3MrxgEH3YQqO9F7gXWxOwBX0xC7Lr
XH25/nn4COPDXdrCra0agSxf3oNuRMsrMxwM+DAOTu0X+I2oi2q9BBoP2cEC8wNdB7/wYo4glr36
gsPYKzvz8MfHFFIz3STkNbiRZjPK34+pVZT48HAXuVYT3OPUa42I98rPWZjr3xSJ43t7uA/XH7kq
RS5FJj9WKQ4trj+/KaMgKKfwqPvolLOj7P0URN0DqqpIr0Y+2Ak02sNY+WsopmYj6ZiX+eozzIMz
RfostMc/oOYwodNQp63DI5z+AK9B/5PZZ1+VOMZ5ti1+GXr36fZsVwek7UuqbNAllxexP5Twk+2L
jouswzU+ibPm1RyhroiROqteIqzcInG2vz3oh3sNUD/NQW55FpkMfREHMwluXNAxS7k1yWD6ROwz
b9za0x+uk3kUchjuEg0A2rKQKOIB3oDP1JBzLs6+IVO2xff6ENRje0CWOt64reelWnw7ijs0KWiA
cm0vSa/ZoFpKEpTzO85CBRDWL0Ul+8Ezs3FH4xdfDbUw5rbFVtdmdTl/G3gRWsrOx73T4sETpaGM
wLDfuV5XbyF/V5aTm5m0G+w+4K8lxm4w9bpTQyyv2jxrjxIit4irDeHBlMfhITY2mX8f0xLIyjrj
cRhnXMISBiahQY5IcRkcvQLJMbNNtJfCH7S7wmen1nZYnJuxxdgCtbiL4lu544UaSs4ikj7/8XY1
aH+S98LYoK+9SMOKISqlIPMDEuLxLTM0/zE0FPl8exB1ZftcjbI4FIgWGZWEaOHRC5Amhg0T7VWp
/pcqDewcro8dfZizKAccYmhIUOJzxhzfZ4uO5k540T5o7OpAL01Hil8+eOZMoRqDwxjScQi50QcZ
J4I6+oTryxOK8xV2XVa1A/5woahiHuqmqTcOxNqOAXow9xJBenAGrwN32RYd3gtxcEQxFYFznjCH
2JS/AEvrHFU3tkh5H5/HbBj0VUxYa5Q3lGU/fLDQs5wayz8GXfmPFSaqE4269imGcu6knvFiaGN8
ADMW3BOAGypHHkbyqJNfOs34Y4zv/FtsoOsgIQhxxqLGkml2k8P0948C3cODpPU+KkH1tMcqkfJH
YuqunUxbBYKVLTR3ANAcmMFrsGuuF5wXo58qDRs1rJvnzI/Uz8Jv01cFjMBnJdDLfdZSHN4lmA9t
7d6Ve4ShKblwTukQGYvdS/FnUsYwDI69lV98BXHLGEMiUDwJfWyLEmKDinyWDN8HqyVOec+Jhai9
Wb5Rz/inNEi6+hK3gbRD3C+mnZuQ7kndT7oeJ1/YiO5W7QMUigjBp/KnhYHwAZH05uAX0p/fTRCA
ef3OOMO5/3m9hm2bm8YoWMMhUxtXWI3l4hpqbNT8VkI2XJX37wSowlqW6SlyhiHsAv+IoiXmMdRZ
4BeO9sYBXP0oYN5oCUGg4Fgs5hLHmID2qB8Bhpn2yBHI+HIlyAebTK2Z5pcEFbSNrbA6NXgbs8oE
+JdlZw1XGexmLc0/1rp4KxvcngysxTZywo9VAhJpTvnsHE6pjzrF9dTyysNhEMgBSg9R8aSXpoIK
/STjjR3M9k6YI1JNiQ/A/6QvUlE2+7JK5APYzfAVcFq/77tBp+KtG0/d1OgO3UBMbrzKmi4RHpC7
IW75E1fBP1ZXmX83+BIEC6hiU369/t1RFIaIzMp8klb0O1NF4sjsgl+375LVT0Ddda6Tz5F3cRiL
GE9Ju2QQZE+bI257+LVUWeH8+ShkyTAugC9SiluMolkNdqR2z4eeEKjIRqvat3NWcHuUjw8nVmyG
ysxiP1Amlxlq2mKl7lkNkdSXo69lP+nnRKa7hP8xEjzUaBzwYVAnelDN2Ebj8DlaIASAUsYg4U/9
MHa7PEYFM86y8rTx4+YrbJHzUbSXGWXm1tBfvf6cqk+j3od97nKXtD9Bk2k7H+LXXk6n8k42arwR
Uu4WSAYY9JoJVEN05SOcM7ZWaR7oww+B/jJLNNHIXFahJ1yJszZuJHdMc/Hkh8N9iX3RaZJT3TUi
LX3Kih6vF+H9oimV/vJ0PBfCqRuecS1Qnm+vysr2Q86PzJ6OySw4OecFv9VVfFH3Faa2klskY+kg
sDWrZ0Ot+dNRZvwk2TYQqln0cXHZ1bkCw2JC+QlteqyWm6g6B0m8JajxMYQyCus5R1DO05JZqGPh
FWfK5LkA/lSnKsbxFKLMh/FCOJxU8CV7GXndjZNFie/D52RYWhfcqfQV0LO5XsI6HLXKGBrPxUMi
V0LlvtDS4o1eEDrcCFn3xwJcssA7Kq+0fZvWyYvhWUOH9roxKLsezeqLX1jyC0C78RmcmMQlLD+Z
kRCvfqfHP3Ant/WDAGRLFwivps9BoKlvpWbiwVZY7WjuJxR/f7T4gA0OTnCjRBWpSfXzUA14vAoa
tsnew9qndRJtij5H1Zh4sBpD1JTDNPD8naWBGXRqJcLhLjRy38O73ZDE3pZU9K+RrPcfurEJ77GP
9/4acGCdCz7Fz9BvR3yUIoiMOxWs7HPXFvoXpR/SX1mjZn9HhV+GyFvKRk9b0ujYziLkXSCFf8d6
Ix5DBI5Mp85khvIoc+O4NOHSfpAsrCzSxoTwPmHh+xbZJScgj+vwJ745SrpDfiD85qt5+9WcRpjv
kD++zmYRSLRr7IFjFKjZsVMb/GMLcK1vg660T2aYYSIKI6c6jYpuPacKfV5QR6p0r1R66B0wf9NP
QavRo1YlOfkRSHb/LSv0+jnRlWlXejL2UXSP9oGR3sdtKiGohntVBmCooOCS9d5ns8PXkehiYXlT
es9lFHmHlHJR7VSZGC/I8Pbi1EhRqM8uB0JyKrsu5L8LK27wdcejDT8yERkVcpq4isx6bWh3p5KH
hwM8b/+Hkk1d6bSK0j5GXRCPx8oo8BH5n6SJENcpVXAkoRXAxcbO8BlJ4+yxkzPjS4JKCYZ3Vu99
GkrRvPjgr/xdZuPtvVNSyaZAhC72F6xqpOc+TNOvt0//fLqv4x01KsjjtMMQh/lAH/ArYQ1ejNWn
XyMN6gUINLS5oh6t2vzy5yOB3JkZqGhg8LK/PopkFqVa+SnVccRGLkUd/GrauHyURR1upJ5rcwIg
psoGSTzo9EVukEe+H3RDwEg8DdzST6vLVHjGvm6l77fn9BEJD7wWZTIUb4iddGcXQ8V2YdsSG9RF
eh2ZJm1KP0sWnX5ig3biIhmdQK/p9AMwdgIMPWe+0FZofZ/P4hvyI/gBMjkwrZ5FkOsLDShd7wk3
xQkBGxQz3RmDGNxcz76oIx7AbVxhpIZfruHVP7PIprjRivxSSc2/vvgRSf2laby/Qtu8mIFm/mqL
yT/VkVZs3PIr34VCEtxCXrIyIXmxWENpTbqcs9caqcaDMrD/Seq0PcCP9na3v8vKbaPT1wWmBTOE
1tvixWz7mGtmWuK5nmHmDnr8tPtay8KWfMBdrkrwDNRBgvz5vqP5M6tVzXpa4NWud7jvoTjOMJSm
LV/+3jXKuPNVrOj4f83/sJSwnKgfcXCRfF4cJktpdBFgo+6KOMBVL4xxYrHCEj3JZtqY1eoeJytl
f9twbCCfXk9LGHHbo+Uh3K7qgcnkXmphHmNgNTBhopoAszj3XL4HyVA6p7QLnE7JJDau8nntlnsc
CR3eeGjfqpTOrn+E6Yf+SKVCuFOkJC5FQxrkwYD15ETDGk3c6nM58DpJjGzrq66OTFsFuScCCnv3
emQcTYJISiibN5C7D1mGdryO8fUdYvs1ji+9/2XMI5wZsRnb+Mgf8z+AdBbUE4M+Hv28xci2j5xK
5cPBbUG5H8aiUOhviC21qbVTqZB883EtdtMSJdyXtGnCbJjtA7wQX0zT+wnb6x50nbXREF+dD68Q
EDMUVT4IVOskQWUS4yCrh2b5SNcwZ+eGW2CjeVU+7BSw9waXjEKpcf4Vv2XNBogJQcLBKBlSTl2l
1a6mDMmDXER4YlB53Yg1c9RajqfOuuUgc6jNfWChV1EwgDISmJ0G5ZMYEb3BDaU45HmXEmU61eka
LZ19lIOnrOq3+vxroY5oyjuBvaIaS5RBaExJIKcM72nYqVnBID6pkSXt8LhBwgKrtHInh8O32/F1
7Uz8NuhSYqrHkQ+kG4PWdCXfatOLLpqVhi48vPR5xL0BTnOlO5Jlfr498OpsqYSCy4QaxKv8+uM2
5jBV4JL4uPTPEA2pcsfWkuQkN2WFB1KQvyLB9XZ7zJWKMiUYFaju3EviJbE4h61pRB5STpwQJfiZ
J7xfeJ4H/3SYvO9bbcQcRUknvG0yXXWtyM/ucNXBMVaqU9drDGL0mNZgGqWR5on1zZCq8lNtNOaj
OiFQgL1q50LWNU+lLsD/0B92ad+r54TiGrBMtFWRg8v4q1r7VmWp/3J7dqvbFzlx9G7ZvUCfr1dU
j3BnzHtW1MikGD8K8FaXthYk8jglvIUJOqqx4gcX2fK1nSK8aktuZSX+UN3lctEpuFKGWkR2TFQs
XltcL01eNQ+yHCZ4c9ntQ2VhaTbh0fwgG116bzeW2NVI1+MWWPafJN5xDm69smPGVnJOW0xZe6TF
dmPbeYckhUUdj6Wx72QQlc1k9xdVmuRdj+SWh3jnCZUtdCSn1HwIE8U/oG8hfzHsbtjVRY2fIyJ/
B9mvA0dWQaPgnajvzUlVLkgMopqmaLSWB2z64vbQajRRdBS+aKDqQVMebcyBHnRU/78rih+fb3+t
lRCK8iFyv8AeKHwtk2i5TUq85NhTRpN2D4XdYawUBtpGSFs53rPUOx0qFK/pZy72RJDigaPaJQml
IVkHPx0QOy0UXA+rmlLRGCcOrsSpm3OZuLfnt5bLzrgVarpEbx4mi+idh0rXdwa3LZjc9FwEWtld
IKqr7d42B9lDhbMYfyRGpGADy4FQcWcFjTFYB5hgOI6B+9D/ysKqfW1wiNH3SD7J97Yc5Bkq03WN
BHOohOdgsjBnvf3LV84RPxwmE3GJLHzZqIjH2JYSaV6zTNFOko+xqaUOBfDsMsfFWW8d09CQm+NB
4Uqi3QIRrp0iDUQv991c5VtiUbGr1bGYyUnSUiC2o+rpu6bAeMZQvI0QvLYFAWxRKiIAAebVrgNG
WNsWMnhMVAk73w1tNPR82Zc3tuBHyhqVUJL3OQEygA4v1aaHMA3TeqrI8Kq+D12lDu1qB94WAb6B
VC3Zh13UvdZV5T/XwpjuerzMk1MoJSHtD7CdvIHysYl3zSDC19uf+h35urjy54IZ2CoqShSW5lvq
txQjF5aE62si3L4xnVISP4YIpKHcpofMN05FHl+6PHkUuFZPvv6S9vLfOAbiIZ/e+VXx3Jb9oS/C
vSFnrx2F8aLR9rE1nCQF602kjCUBrd5nw7Ra58DhqXYq0jIb67tykVL0m2EDkDWpxy0eEGFitjEU
B9vlgQTStQWfkha4Qde6ca+IpnGsGRi6sW7z1liuG/118Aq8lUnkF3ElGeW4nSbTdrFwqj97mNE/
CWATGUXvIWa6ZSN2vN6rvyGuq99BXPfVrm7FT6miJLUru3B8wtkxevPANlaOPgwPEdX5dBcYYfSX
KikIXGK81H7D8rcJdlWOhup+9Dz1e+xFGJDdns3agTfg8sLvJBmhuHi9CYYWDfsgG223ET+TJJ0u
SN+m56wAUWZ3KDVXcmzugrLC+deH+XB78JUe7azNZADXAVELoXhxayae4lkFfBI3oh+8wyH7onj1
UYqqz7Jv0/pWMldqk9dMKC+BKf3SocqoYb0lxbu6iyxaR7yP3q/v6zVQkEP2Y8Bo7uSLR6UP5vr9
xH2Zhf5BeGWzs7x/b098LfqAtuc5NGeBwJmuR+zbBK0n3sUu9sJoEKW2tc8DQtDtUd6RM8udSoTD
gwF6MUzm5QkPZZRcWq63xh9/QNq13SytIKYAEHfUGMexIqYZXtBQwWY8q/CD54YSSmB8wRAV8mpo
6UdT8cvjhKecG4VZf6KVHdyPKDZeECPU3KSgfDuYQfKIqvufNyxnUfUZEzSDTPAWul6letKkrC40
2y07Nb7Q4lNdWe2xGvTV6iimSHrwJWnYOBCrn4YcGcYzDDMQLteDUg+fUGaZbJfKTEQFszQBW5bG
RoawduwoVMKWol3JK0+9HsWcqqLSvN52E8XOXVhLJmXRXrh41EZfDCOs78MpFJc06+zXKimTjeHX
qiEUQWaBGZQJZvLw9fhe1ZUikRg/HiOkVkjHyCXj8JyDjNg3XiBerSTsyQL6aSdbMdVzs1U3fsTq
Ss+wL5B83I7L5qeEmTlpLtUPO9CV3ehZ+qlBcsO5fQhujyLkxVEzwCsOVM5tV9Kq+r6tMxQDhNT8
l7mAl1MAmAHbtxfrSdVmpMBSs1WVFquBVrEc30bE5T/MBSwLekektEDZrr9aYsRaqrcdezMMfAKy
+ZqhhrgRlNe2JiA8+ILwnGYN9OtBVDtrkAwmGg5Bpj4l9hQ+ToJETBrt6KQlFpohQ43wQ5mrBwHa
bGOOa+9Uel38AvyZ4JYuWf6epcW5jtoyRyOw0JmKqgmed9xiblDa9o/GFNF3XYuHHL/EUZ52oWxI
Me1cv9TveHHGYod1T+HjspN5v9qOmttOSHlnOwCNLHodmYHyqDIyD7/MFdT2KgHTFwduXGHj0iqe
Jnzi/L3W8ic+quXcSbFE+kL49F80jJR/3P6oa88Ucm36xuRgIPsXdyCojKDoyoQcJoceDsTdIHvg
VoCi2Z8i3tSHRsPoeJCt8fX2yGv33kwSpqNIDIJhcf2lY1UtTRrq3EKTH3yqsINwSjP+rlTVq93a
L4E1bYEiTf7F5YX0+4iLDawnNgAXmXsILWWHNspbYqkT9r3yfuonaeNMriXfeG+AAUPWF17bkrBX
Vm3Yxi23bNJL2fe0yodyV6DrfShrtCoCMo/7qUZ9Nhulr4HZiLsedUpn0Ox439rtP6Dr/9ggEHI5
1/rM7gMpAZ74esUrIdmtRBPE9VF9O2WZ3t39f7w6Vr7r1SiLEzx1QeX7c2AdESU4oiauu6gCmnQV
6/pT7I/hkyT/h/cUGmw2SDOKWjy7teuZsXd7ScxhVsPTnYfANO7Nubhxe8d+FPBiAdHRwWZlvjhZ
xOthTHwJlRyoIsUltXs2WhGQr6SlMwRKcKh9xf5aRc3ojjU+5rU+anfYiOs/6T92T4rhJXdBLEn7
qQV2cfuHrQRNHgIzKpTXs0xR8fp3oRar42mOQk0wmdWOIFnPnpO8lFoZy+44pXmmSYrbGdo3W666
L7dH/ygiI5B0mtcEiQQY+UvLipSHyEQzw3N5MnbVXkR+/xB4RlfsQ/gbSPThb4jDee2/KOWsnTKT
+oMd1sLWZWpKA6dHMMM7O+OB4kh0jQ+YMSWBG+VhMp8FTtcuthN942evRD7ItLyNZ1IowMhF/LEG
1ZCifq44CbV/GNs2vSulsv0qkgB5kQ69FIvClztbW29wb1aSAtoR9IqhqgMZWfZWY1mhcNYiikDt
qP1HiYZ2H3WTvcG+XxnlHQLJSbdm5VvjelOIKIk6c7ItVxnxat0Ju9DqnaEX6e725/943qGbArSc
eXpEuWU5WU6sSsvrDm/mWiSOjHn4SxBV0d7QB+s48OzZpcKLX/540LnZAroIKMwMirmeHNuxKGIF
6xLdU+tyN9li/JQL5ZtnqtV9XkzZW2UN5kZysBLSKRtCwpwLFuiKLds8eBqF1J8Cy0U827+j4Fq/
jAa1BdtXNLRVqZeWSuE9VgLMyTCY4hH5kMLNTZqYtU33WreKP38wUCbj6FPLnKGuS0xQ0Nqeb9ea
6SbCS05aXLZHHG7Lw+3l/nhzMgo8V/T4wHVBs7te7iLRgxDvMtPF8S45YV9tOSiJOCjqDTxS8i0R
2a3hFlu31kTdsKtMFxaQua/lojqIDgSvbLWeo4Z429+e3sejwvHnsUdHTUOI8v27/1aLChOpkvDC
Nt1BK6rj0NCDTQqp39g+HwMOo8wJOjEas8dll6mqTQ1Lh9p0TU+NHc2rh+dO8zUgeBLjYYl8b4E4
2E84cJ9uz29er+vEh0IjWGxufYrCNLyvP1/iFyJNxsJ0QUBL+zGpkcPTk/Icxla31Yr4OBTTA87B
gkIcWlY2iwR5HBJIww3zXj3DyPPO8hCX0UbQWZnRLACETQbde3K6RSpDzSD1IV0ZbhJI/iUOI/XU
ASNy89LKN6L1ylCwamnUzEhGWFiLy1VvA8QmsgBed4gdeyCmco/ziHCKfNoqBa0ONQvbzV5lwLMW
3ymog7CueqG7mRHmrtQjgev3an9U4BFubMaVqI0nmCnjejEDApZwbBppVRNMuu7igg3PNvYQfwx8
41GewvibUinykZLdtPHVVjoTLCOnQIdRDQlqSZmXFR5NuFNr6NjyCC57pO2Gwna8xNLvuiSu0MHs
9JfeV98ioYWvsQaMEC+Y0B0mIY5BbCh3E1oijpnojevbceIWdSXvGsSM7rGb/3r72Kys0XuRjHwZ
9ziEzq6PDS8Sj0fgRK8h1W2CHbHB3esg0U5V6gUbZ3Ql5vHupP3M2sw46Xlv/BaD/pez82qS20jT
9V+Z0PViDrw5sTMXAApd1ZZNK/IGQTUpeG8Tv/48oGZ3WajaxuFEKEJitNgJJNJ85jX06Bwb+Sc9
wBVduyP0MG4kIY3oHGKAIqRi+mXUP2EW8B6yXaQ5QViejzfl9cQWBpEbLsA2WwWWc2EXyc5bXVnR
P9hKGDqvshTbzWOlY9rUecIoptDfmk4uDlG+9Mj9c5y//rWuHOIkshDUaR4BAd/CVHEkz0sttagK
ilZ5Cp0uQpQg2Qu1r4D98ZfjFEeEm2Y2Le3zeWsKazaQbFUDzIqlW8mxw7ddFtV0pdAxydxEl6qD
3dTzCfex+XtRtSIoZ30+tehDPNGiMe4ck3aokTTVguhOnqNPoWR4rySxO1jx0nmAIs03Rh6L4Fcn
iOYw5cy15svmszYHWa81VW/WthpkBkX2vA5fbLuN/p1BVikXxEC1NSI8nx6lWYoBEWU1wM97BCJX
dV/MqCnfv/4ql5sFm2TSPLSlKBLRdz8fRS+iLEWMgNIyCnsufZjYW/qeNAEYBSrRyZ7z35UU53xA
9XxAaYLknc6mhdiF1N+KvK2oXcbF96nKktv4PobrpwyjR3pmIfUykIklcxwgCzV9LnC6gg1uOW+7
rmoOVkKNkxyyvOlqBPZen5fL7cZj0lZby8c0VLYNPy1ZGkB7lhWIJGu8ZiAQrCd5cMECaDsf+gol
krHQDqCIy3nFVXI+JfgWOWC4sN9OIqQQoZ61vlJViic16RyEZU2lHPnuk1xXnY9Sk/DHTJc8s2zK
nTPmcuPzIJgbrJVcErottU93yNBgfFgBjmTjcQrRlteEs1c8ulK0ZhiYBLQDIMxcYJSicsm7kPY1
XYcIuj9kpWMUxoPb2A3ZlVGj/iKQbMxxIburQUOjEKkoO9/32quurpprvxEc3RaXVaUxaQ89/yCO
LB3P1bjyNHnQf/kkJdBfQcbAF0gtti1GubaVajVkCpJ+svxQTOKYllZ5eH2triHaeVDKKJB4kRBa
BT+260ce2hkWjbpS2ixAgLYyH5XF+j7FFkm3qsB4mrLiViUG2Al9rm2SVeZ8LfGu2j3rg/100yIp
24d5ozOJS23d9Z0RHrowxypcKfeGunZOcToRegMxRZxEOx8KTwVNqgXfaxrm0h9TOlqKkqS4Kvdc
6ob+64nMjxSNFhEI2pWAcz6egtJ1J82TFZiqqE7qkORuPsb2Tuhw9a0439ddvx7Am7caFbEC92cq
C6Vle3RNatLwpDwmxfRBm5v8zesL5QdF7GKlrI04SjWEj9sNnlD3i8EHsvMANR2qspm90BlUMMgi
DNRIi06LNtJCohIBeDWZb1W8ISF91PmxmNHjJVDsfUXu9ZOcaqhGFGPu91LyDSai+kAnTwHya1RH
pVfq2z4bPy859ApHAZswhsXwVJaWdoD0ELlogUS+ghS73yvgUKI0LEH6L/HN6y98bX6pohGcrVQf
eduX1ppBq8VCRUVqczXI8ywMKDswHpwA2o+asocpXT/YdoI51lZvTfoASP2fL5uMBqAcxrYZiL4q
0dkfHM9iHv0YTw0virTa7aDHHNHcNY8T8VcA8wRjgKmNnxJ9so/NMGquFC0iMBYMdfJBnzwhwyQZ
u0Jx0dIfHwZMf+4j7kf6JnZ364T2fLTNcfKHZQV7TpE4WYvTekDA5Mp1UBM+1m2IPzLOHlqHaq1Z
2S6j2GY1Y7uVGjeq0NK7akZb4D9qpe2jpG2tICsgUNbS0t3mKffeQpPx0+sf59qx9fNcbRZ/rTQx
a4wGUeeojdv2hfbR6A3lqQlTzWtQpL9BXs7wHEBT3usjXzn8wXMhJOeQ8lJEWJfNT+fWHFWO3lkJ
x/JoNPfDjLa6knfd8fVRrpyOoOO40tEzXc/ITWgFSnbOTNjNwZj32D7mRn1MtOp+NuZu5xi5TK+w
4/pppM2qKwoNqfM84hiJIsPT1HLCEgOQtrQAObIkLHNbWWr/nUmEO0EMvAapW2cTCT5H33Qpt45R
zjelU0v0DNI9PPO1SaQaT3tsbQAZ20Jh3MRRrdcUCrN2QKFGlkr00ib1tpeMPczc1aE4LVYADVje
rdFxLLVJZCi5RbCZNX7jqO9g+6bHrgKl8PrKuNL+IOX5aah1gf60AKsiH8DsmmYgmYb14FhxHXRh
ld3rcLCC2QnrL1KV/5nac++aYxPfJjax3lC2ltvkcns3lOZLDuB/Jyb6Xx6L/gc6cVeoO/1YOklf
FOwLrZTlG0vBNNMXdqWqh6SSTdeG+4UsRTKJp7pY9NYNjaa7sye97vwGB4yjKSqgZ+gcNb9nvTzv
FU+vpIxU39cmJ/BgvKS2okEIXPHxRz6RHptIT8RBXc13i2N9UZzlKZZAVckKCYwO8y1O32jDfBzV
+GFaEc9DlrwRtXQylfJjZfSe0OTHzpK8aUGA9vXPe3m8EO1RuOPigQ2DONj51+1oP/ZqZSwBgvrh
CZW3wZPRAdxZRJd32zoKGfrqM0ySuLayflpDdigbA2JkS2B0cUM2kD+EWfiojJ3pWTJUz199J24j
StaAkOC1XFRw6iFMDIhKajCoWhNAJswhsXbSh9dH+RF2b+7PNf2A4U5EROVh81IUiaylyymP25IU
ggwYJnHnGNF46JMe5S/8qIJC7epjhPOJWy/VdMTervGJi/ODmLXpIGEZcMgKkR6lPNcfnSFd7s3J
BPvO9XpIzUX59B/QMRRQ8AZ27TWm13JpTQdwLboLY2oP2XgFGseSpdqPPtiKIN7K8ImlEZGV6Waw
auy9iLqrXPR1Rj+VdbTdw7n3JG1UbyS1WN7ETgno0kkofhSFcaSxv8u7v1ybPA5FqpXZDtNr68OB
/+4s0tQxg3jFtnRtgYqRGuk3RqgXbpovCP7aUuIVqz6hnJvf27EcIZ7nmUtkP7pTKw9BC411Z3mt
3/Xiu1NMAUpO3smFeb6YHQlUT06wEHRxeE9IVL4zs6h514+IGdey/N1MrPpYQPkNtAWFytdX3bU5
IUujvYdOF0ydzUWtTmOWmmloBqSKwleSecGsKNnzh77cr/DVUAKlXkQ0iirj+SsOSjh1FL9ptFW4
8xrhMN2XIv+gw9M4pL3z60gmhsMlDjymRX62hSisVI0haS0zGOLQOoSzlviNipL261N3pZHHMHhW
6NSiyTy3ol9FF2uKNNFgKrNscJFRyj1K7p8WtXF8wX9/mQSSG21r3GpRhe60/WBLhh8P88fXH+Ry
drGYR2YSKSQYagi7ns9uq3aKGeWTGswi/0yyqnqGBAE6cnIbSFrZ76zXy1iB4eCM8T0p+6Owdj5c
Y4w6vdRSDfRFkgaXAtLgjnkR36lmpf9yI+h8rO3y5E5F9TGjEBjK871pjt8sFTnNf2P+bKoIRMUE
k1txkbwKM6M1QWYKAUfVHhz5oIm6OlhtT05qib3KyLUJNCBfr5MIcF9fQ9qfbi8secUKGFaC2ap7
t0Kv7okwsjx0hjIfXn+1a0NRwJMpkFDTpvtwPlQpFyhKoO0FPKGUD0MChEzubazXrDDbGeraKjTX
1+IQgSq5bX+i6wuBHFcIUk1df9Kqur5F5rc+RMAA78K6bHaW4bqqz49N7mKKIjBUVnLmFuPHcS2y
OKl4tUWmJDhR1jskWL+S8fXFIZSbwpdgJfpz7uztgMtDk6FVegQwcYk/tj6UAM4TtYtyJcDovr2p
cDBxSwxudib0+ijsZ2SOUN/bln2WXhKNYicKbr6K7vUDFSa0D/b8za6tEHqgpILIDkFu26yQemhr
5Ev5bKsrACwvsWDdWWMiozftzgtdWyGAcrh5SZxArGw2M1LaCsyyRgnktMvdNJpNv40H1Y/I/N0e
EvFOangl/gAerGCrhoyXgeTU+u4/bbQVpbdMEjLXudInbyQbwSBdjgw3w5PhULCAYldDT9w3nVA9
yo28nHS1aby2tDovnOpyZ8Vevj+PQ+6DjMwq6rZtnYQdaSpNbTmgkmQeRGUPoPgyTN2gjR6gW339
1b1/PtzmWijlShk5gvA97GwoUHKTBBP3ZQDL+P3rI12uVOJ9Nv6qGENctj3QOpQUiqJkpFXv48Zp
wumQK2WzYz1zuVJpJXLzUG8lg4SZdv417a5EYrdyFsTmuvJESB4FJfDPE6W3vRbzD4T8+eECEg37
AvRjgQXRgjofyymbIiLblINh6ELNm+Q5/LKUqqH5zYTyjztKXZj5Ux4uRGW4qt+lAE3rIGqreLjl
f5miQ9WpsXQjhVk9Ikwotc9itrXPo55qjbdU1uLHePY9NvE0lBioLGCBe7NvUaktE7t7q0rDi5GO
9Qe8wlLFDeth+ZQuYTu5fTtAiYxHSaVDkU55/hTbE3lAoaSNgv6vxLRkLdDX2ao+yPmkwHfTJv2L
0Q2cwfPab/F/9fOb5PNAUagbrMz1zRGCqxM9U3OUg7kr+pt2TmRy1Dj+/PooV2SzOHPXeiYdC4oi
W/WDmOAUKhoa8uEs0fdNpvixLJcWAT1UEdJ7oxZSCs+hNFIfK7MGiqk99m+cdNCouYaauE8kY7rL
hrB/6pcshBkIzmovMV3PsPOFw7qh5LU2VrB72oIvFkhPeVsrPRXlGW15s449+h82msOTvcz+XOnS
4hqSass3zZhj1xmGDpDeLjeNiTrIpPe+Ay70jpJI+NXo2qRYzbH6/FSboVYcLacnRkj7RgPbkHQH
o7OQCdWaOvlKo3h0bqLEYIAYEdnF7TScI6Fk2RAzK7BXpUsyUyouEIS68fSuCo9aTxUQ5rOqPkLz
We4Tq7PeyvqMA5nc9GXnhxaOYS5qZXHpoTY5HBQVsRJPCQ1ndtNKHmF3jWp3L9I691L4qjCFi6z8
2hkl5q6dLCmfEwKUh6TCceUoCkH1BoV59WCj/V4BGQGp7oUpesRuF7f67Oe2MYz3mlN0ZFxajF5K
TDuSSjBl+dcX1GUAARKHAAzUAogmfQttnOQsUecyE4E2m+Xdymn1tSkuHtteAtBSODFk8K58MrN5
T3j28rxkZPAZVBBJHC6YFril0gZ2aM23hjweVWCpvmaX485avDIKWaOGuwo3n4VqxfkZRpCpS1NK
kaQf0gkp2QXrA302fxkgimnFuvdX9iWB3+ZUVozGQpivX4Ko6pM7E4yYl5iF/W+8y8+jbEKHrIEq
rrXtArmoGfyiEVXgaPC5Xl8RlzcM7wLog1iBCUNB4nzGJjubJJSvmLGsbNyqTTRXz8rFizjhdpLH
H5aDm4MCIB1YQc5MjbxtU7du8lYbG6GC69AHigvxXOSfWrKq9jaX1IUTQcqb+26Wo/JOylpY07E2
4TMTyaKS3FSTbPPQL3r/ta7j8d6x9Ti80UPRfHCoe8deW0tw32pIgWh5NY7kOu0yYNpXlepjH8KZ
9cdGSfeqyFd2FKttrSSsxgvg3c7nL8swiBJURwNhZ/atmPqINk63EmtltfRKu5MOUiGoyMex9ct3
0IqqY2AwVgQxWyJWXk4pjjgpny7SZT9PocdTQpb/nVFWxOAKdrNJFc9fMALXayXCFgGJEHVWo5h8
SQv30ovLOHElBpCv/Rcy5XyUVm4LSIw6FAChxR8XY+xvwCnmNxUCQF7hIDz3+rK/wrGkwkejZq1i
gBfcBqbTYubtQC82KEA+3+W9OlaekiyfIi1EeJvN7c410bAjFOMjbCnnDS7y9Y0FVtLV7LF825ZL
d5KraMQKDO8GaZSRf0sqME2T2hz1tiECr9Nvei/HH6APlTtH0OV8racPpykVEGAL206y2dXWIDf6
HLS6MgVTW2b3sUjMd6Exqxj7DuZOYH0FtLJ2tuAcIkyJ8oO+OScIbsYQZZcZzScHBHeaRLdJ3IW3
syp/MGctDRApgUCC5uGRnKPwlEofHpJa+/D6d7v2HDRs1qB77dRT1TxfKI0IU1Oe+wnAaln/Dmwr
hxxE9+9NVUftn5JEUQaQwFSUB62ZxHOpWK2FH5z1tdSnYk+q4vLwJLdbtd4IA1cu5CZknvPEYGn8
UPOmp6i11nBvIDTnFyJXf/k2AC5ESYNbe0WUG5s7x0pjTKNyhhrHKfoyCmnwO+A7O/nGtemlek09
iNhg5ZZvphcfLMcczXwKKHC/R1Qn9PKRbq1YEIyZ8/ulN25na9I9SR1PRp/+QblhDwh3JYUlVSSp
Iq0itgYUff6JVWFYYy5ilnWGhpLBSsJjUY2ecl1rXGp7FU0ARwvmcii8fhLdbZji5VAlUe8Vyajv
nBTrwj6/tHgaKlZ0d+i+kFafP01WU/oYJWMMisTU3tZdvfjTUEU7bMIrKwmNd9TU1p4n1frNNaI0
NvSIjlGkRm0Q4o+6d/1iDqkrS1q380YXXZeVsrgW21ZJUlLXbS1nmqCEE0830NmKBq9Rp0g+5bUm
/jTVJCZijtqlck0klAdC1npALR//GbUoBv0A9zkll2uqTAe4Fy2FO0Ta9LEtR0W6xU0wbVFKyEsi
WJgsz5UtV28tFH6+5WOFvVOJIW46yiwZnL/MvWRpexWvr0UNjuNpbXcAzj3/UnJdSjq6YZjYADY7
kHXan2ekmV+GUsOGr4/t5zw08i+2lEUnvZqsB72WahcZZ5pHCTLXtT62d21hqcJNM9nhpRTrCPwW
hHQMp/z1g2y7rNaHpQxKhQa40QoYOH/Ytq4lM5yHJpj00vLiZbGIWqZlJ7rbXhOMwlpCxISiNfJR
26Z9aLWrQEDaBIDGYIkO5Dh5XFdumIgvJUCS19/pAuy5Dkd9F2IZGPwVBXf+UgRjdh+vqCbki1+M
yOyDpSE0URSpvtXaOT/ai9GBqWy0Z32O9aMsY2rqFKl07Izmj7SduE3VqDs4FTyPbi6su2KWT84g
ib1z7sr0q3SVV0wvOt70/8+fNAdgF49Eo0EVm/GjJZrkXstj51ntzfakSBXNoV4LW4wo2uotdEzx
NrWqtegvgKikelqr3tJV2vPi6Huq6NcejQOYehnZBWWYzYFTCuzQjbpoghmXdlh8WhxkVbRn63Bl
sxD+MAq8AupL2wKG1cg4woQ1PtSizR9RZ+8esJkavSEpjYc6LM0HZGizQ4yu7k4OeoEHZZXgJICL
EnhzwOBb5lVYqIjvYXUS5EbxsTArx400GR2WNpOHdzMOYY9hB/9V78LPdWYizpzN08733x636EhS
s5dtCulQiqiwnH9+PJwNdbK0MRgXXMiT1uxum5bSFUoae+riV4daG1WrYtEKvD4fCglUKeltZNaW
zP7eZUI7iSr5ZBb1Hg/iYl7XlzJJBkiuyAiQhj0fCanwqqitYgyaEB9SOcaVx8oy7Z0p2ujQZCi1
zKjm+eGUt+8zuVwOuvbLXAKegaR4jcwcQnlte7WYEbOtjM4QLDagCy0pei6Lfu/wvDKna+pt61Rf
ZXySN3OaGosDbzIcYLqWGTjKLvTIkIa7guTff/1MuzYUnCyDeaWeTof1fFLjDjSeVZkD0JOck0yP
8tuqEs3tPO1p4W135Dp1QELZFxTLIUlv1uRiaPMUR/TbY0suvUiizTLYRnZscc12tUXr3mLe2weA
hPZMMi98w9ah0ZOi0sxVQdts85L4tWntVLdDECViwDNMU1yjHuDUO1HrKvFSUqiNy+ZdF6/Jt7zc
mAPAs0Fp6zsRO/UxVElu2W5GoGlFhr2hvrxvwjLdSXqufQvSXAqvCOTT3Ft//nNvgxZGGIMnDeQJ
RIKJQv1NG9XjAaywsfPZt4cwiIkVY00swRFBG3+T9RLKiwFv+SZw+lr2hE5ANEzh3oX5Q/nj5+CS
YQzqYtRNV7gbvNzzN6LgCT4iqupA0wdEv8Gqii8hwPIF3naq3NJfb0ovywwn+lwKtVVcatlpgqam
NoXI4JqaHzeZKFDJ07KDnMfqzTRFSu8azQCTpB6hsLtFlY8Q1aixz8BDcV1xpcIqJbi3XfKpN0Ky
ohSh/zdVSqGZ8npvgLVK26TzcrO0v/E75O+GPvQfal2LIj8du7GkrQoHzmU1cdB0kvxxMPqesCI1
YsCm+iylB7VojSJwQgPxDrtUhmdjVLDWVeV5VFxJSaq7RlraoCsLw2v4CvfF0GEYSK8gSr0EWl3t
FmyHp14fMfV4fVNvwyKmHcHU9e5fmZ2Xx7+T6pOeGnWQV+Psy1pW30yOiw9TrSTWzljrWbT5xIRf
lO9J1gFSmZtPjEaIAJpd1AEQ19YvHDX0kfHNgNbQoq4tKfTR/Ny73X/of52PCkXNxHt1rRAR922C
iKGG4gm0O+ENOwl4aKLnmV+Y7Wo8Pi7Ok9HkzkBTcErB+ob8GIXDVn4xrBgv6UXAS0lMEX5BhGeZ
DsJMxGMzZJVxo1d9Fwe6isJt2IZmRmMqX+rDjGa+OJlOm7wVEHVHV4phcR+Spg9Vt8Tb4RA6MVpp
Gvn57EmpNuMjRPKn+rRp4dhbRR/BiiZiHAJripIMoQhFRn2e9Z+5mIPNy2GyE02c2mwWL7JejPSW
zOqkr7aWQsYKi2H04b3EpsZJfhmdinvBgGXy+sr50T89m1iHwIxdggAfVywR5PmOLZteLqS6y6h3
8DlTKaVvWgzD8iZZ6qyAVFJlriq3WskeyuL+2Pe11lMx66UvS44s1Ulexuq7NiwJ+DZKpe5QFOg0
iTi1LDdsxuHtAHT4SVbG5uB0S9cfdCU0lRsUr5inYtSyCTb3at8wlaIq3rz+ehe5N8cQi2W1gtEA
APIBzl8vjgetz4Y2CXr8sCEnjfqw+LomNW9C4UgWXpGJU3uZFHNP5LDmWn+cayf36hny2KGydYVK
dVj9FTL+n5f5/0bfOVlyEVVl98//5M8vVS0A3sb95o//fEhe2qqr/uz/c/1r//2/nf+lfz6N39t+
aL//7eFr3f0tGMpvX/ukKrd/5+xXMNK/nsT/2n89+8OhBGgonofvrXj7nZy0/zEcz7z+n/+/P/zb
9x+/5b2ov//jt5dqQIiJ3xbxWL/960enb//4DcLQT99q/f3/+uHj14K/9/A1/5aM37uLv/L9a9f/
4zdL+zswXqBQKxkBKv4q1z19//ET9e8YAlPkBLYN4o6j6Le/lYjZxvylv8s0g4BervBf5K/WkAOS
7PojSf476QdSpxxYbEG692QI//XyZx/sfz7g3yi4vMGhpu/+8dt5cEN7nEyLUSiQr/ecs80MEzFT
nex62U/Gt475tsqi0kM2OQeIn2ue1bbJneL8EpCKMSkGENZg0ERteYV4n69lmowx3OBI9nsOER9W
yuAJ7MAOP32Gf73pz2/2Q8Lhf06Efw1DuYwqLr0tOufnwyhhXWiIMco+wDmXktZBC48dOqGYmwlX
Tz5X2Sesx2vULfPbZjmshrm1J2c4ybkiOjUfJJh/1q2ZP9aSz87pe69XXP6RI8+GqkaiWfsQd6Br
TKj/Vl6u8M+h4AK/Vx5ny7OqwzTe1cId8VlQUNHyosJLv2bftK9OdWMsniQdZNXvliAtfPEiXhoa
6pOfRnSsR8yr/GS5s5z7Mnq3SKhvTAe99uvsYI3HbPHDv3by2Ub+ebYu1gHfhHoEwoCr7gb55/lk
TW3ScLSxDhoVqUY5Ww4x1mZ3aTq+zYwc7ZMlmj2qjc+vf6TzcO6vbwRakE4XgwNB2wybIzsiqohh
If7NgbwMCuilrt6hA20gFH8NQ+GJF+P0ZOltTs+xU9Gm1UNwDtYJI6vG8nV8ObqHyancanzRwTDT
/jbbr0X5sSPrNp6KCk/YNLBZ/sJbUm/GkvmkvG8qz57ftM6nzJq8Un6y1FvFukvapwSR6AlpiHn6
LLQPZtG41vg5Gh7n7I+x3Nk/V1/HJklegZbQJLZIulZw/RdWKqOJ5ynmU4WNkZWnUCjvJyF7VVJ5
WdrfGCaezYRRM4m8Mb1JDf7ISpaPlX0z1E+FHMTNXb58NZI/pfg0UnDMrdlruw9mdJ+3HTzbU9Yc
4sG30kdH9xGtIS6Z8b98JuvCL9m1htPrq+E8JPvrM4FFoufJmYcv6eZgiNDWmKfMXPx8JBrWmiWA
HjfDpAzBJgwju6XRd9b9prD+15iYsgMp5pBeZZLPF75mLAW6fMaCti7UueRrToj7GBv6/UStBz9E
MyToHY6Vw3E4YCp+Yy97/cJ1kW8OKoC7hIUgwvFB2R5UlRbWVluas0/tRfcW9V7r2kMxly+T6PeM
Aa6NBZAIpCJxEmYrm9fVJdpTZccBYieh8BGporlkBXaI3C+86jF4/YOuv237ZqSFFOdZqBQg1u3/
U2IoatTLVIOB1F67r9IGT6hUF26hGrQu8vZjZllemnUHO7V3tvyVg4X7E4oE1zeX7BZQMc9zgwQt
MPI5pXIOlCXFytaMdu6YK6NwsVMvgzQKnG67YPWBXrLOO/ox6vEumKboEOqa8F+fxU0B6ccapbUE
UxsNSdClW7GiDLpaqQ3y4jtjfrAFgvz5sMozKw6nDD5UefqETL/hSXOLxGI/7RzSV+4G6sYIuHBw
0m7Z9p4WZ8p73RwXPykWPpX8temxHZPFOB/sTojbyEhAObU7o145DCDWwI2F2cyo28gEYUiS8zxa
/KpEdS9Gu8XrnBRh+69mOCoeRIF6J4e4OuIKogc+L1OzU85Xa6Y0WTRhO+7j16O79G85xAHtu+FS
KF4tYbG6pE6083GvbEiAymt5Z11IF/jdOiyqrh9nAWbuyVj7O5EpDJ806U9hazvL9epYQMHWfc9m
NNef/7Qdod7EUkae5od1HUwikQ7VTHXATJcaQZY9Eu610RgJvDAx7pqVbUbrkzzKWSB+NnwYERLA
9qRKPFWMkbsov9YN/GuLMIdEeuiyrAfp+WCaHM2qsBROmmSaPHVG6wrBkT20/OUrqajIA7ngvJap
zW9CyiFapkh2GCXMRv1Az2ocsz8EqDUUgPb8yi7OTgq1tPNpZOOXrF/0sJPG0Yaps2Qfg86UpNWe
jgM8QA//6Y+ic1y5VZYTQi1eZ8Y7VfhNtslsMvZqcQxnZUXsbwt6sRD1oE3qGmAkL0tbfujSIvdm
fcr9rqLuLwPxFOphiKciGKOu9dul+4Cy697muNiRPIeDwstq8gyc5WLBzmDosbuU/Wnpv6nsjkMt
6zcipJSpNrCzpGXYiwfWUPDsylqHRMd53YwkD1vhzbSxl2IeB9nXQGe6NvJsU+M8m00/uQ1wVddK
1OdkQO/GMRDoHhz9zxK7jb4RewCmH9f+5kkgWILu4VEwnN6222UJxoFlJaRm2TIcqNijsKtKtzJ+
6R8b23gS0UzXkM514Mj5+xmXx8Mo27eGEz9K+hjvBJ0XlwAJ51qVgxaI3RWSa+cbTE7FkCxKuvjC
qSMvi+P1NPaaUoBCbk1XqPEtrZM/X7/5fqBXzufAormPjB0NWcwBtkU6NTJnNU/A8cgKhd7iz5EE
IYp+r+rv7BnXmQxXw86tPEiolZqBs9C2etSzR7n7ko8fh+GkSl9ibCub2tVr9zl5Mm7z6RhNjg8J
H8EasP6Z8V0Fx8AWtk9W/i6EaKscavVURR9T8Rnz4MJ+nrKHudupmQP9v1hpRLpr4IfmEsHzVlhu
kUyEMmtmNG2PunwrkX1axjdhvymmKGi7zw3959F8CsX7Kr8LbbLW93Z2txptxqQwxmM7fVSiCdXl
Z30Agtz/bg43vfW7XR9L0trqpihdgQJ6c2OcChtkrA8qViq4yDy6TuabaDq0/anqAsC+YXrKtXtW
djk8S9E3NX8Y1Tut/lrhWTMFn+fsqMkHy/QH81lTEIf1td/nzyg5DP2nMX6X549qfzSGe4ccCrXl
P4z49zn5HYsdPAai+B2ewuCQ9MSjslkYLhVy8VYoXoQUOgL4cu8K403f3qk0mZsPlXM0KtbV++kl
TcGNvC1DqDQ3GYaoqa9+sKhPym/i5ZFwPI95j6BbDk7tY3pHmm1od3X0bGPqWAYlbkvK9MEK3zXY
xFj31nhD+CLZpzUUbRO3se7wDrHl4/gZUaHZdHHLc3o/whnwRbnHM90cnmQ1KLITpKuaEp90mzqP
qXgxlTdxmCElc1rGP4r4D9hSwnLL+kFewJcFVlG71ZS6ium4tvZVNh+aU2a7qk0yBv/vrumPiuGH
+mlOgCHu3PCXByZrCliMTWmJRtwWrmJzOxWlRdAUV5rtKkp6R0iYHiKp+DSmuerZnOs7UdNFDEw/
3CT+hVRp0zPeVrSzUKnadl5jfP7DK8ZRd+1c3qMG/dUl3R4FRGYoOKxIVYAy5wdQk8xGIyRL+NP4
lNfkLZ6pPmO5VOru8tKtpPgvdfteDG9n/Zumf+9QaBy7o12nlH1PcecrGIrE4M3dZfQH+yDVxz45
GM7NRA1XjT0F6o39e4oqP+iacfw9ftYyN3wr3cFZr0O3OsTPJC26ijmdu9yh/HFrPRSqG8Pgvesf
esNH4qHilzeec2M8tI/NO9VCz8UzhVcmVPjd6pmSQuUgqHoTPY75fT0cCy3AUuuED1xZuvnL2L+3
E8w5NFf8CYZZPpSNjwWwVPls+posXjSFOyW5Jxuf6uUFvJUR3nWGh7inLR6T7iR1gRP93raP9LBV
5eBo/jy+oyJgW26fHfr5hprxOD1oqb+UbBF8SALdvu26zwYuac/h8qnKPxQ6LpjsslH5YhfYBRXT
bQ+nZcQX2JS+6vZRr5+0jnKYWfpYlo3FbTUcLe05E99eP/svYi1yRkB11Dg4Itd/n3/vvupzq2l0
vreZNr6RjC9Ga5DeYJWxhGIPd3pttBUjs1LqKYbbm9WFl44+dvok/HLSwJFQxZsaNXetLlT80t5r
Xl9mdJR8qUWBE6ZJjsbwJjZus07StEgIf7HtyBPFWPpIyWCotWS4hLHy8C+bA7vJvLBT3jmtbuxc
P1d2LWEysSx4M+b3R1nkp1QgtWrYQRnviw4l13mepH4JxWAnmro2ymq1im4qyiFEM+ffsJW7BfR1
M/tGZX9DrmJGOXncS8KvfDp+OcCc1SuCL7cJytXcGTW9i8igLNRTF2ClwwhkvldWn2x7Uf3X1+Vl
ILSORbFIB+5DYWNTpEqbyikGmod+W5nNMQVdJ1NGC/vE7Y3SD0u8miw7rncO9u1Lgpyj702THa4i
5aotL9iuw6Ux5nH0tXL6XFdT68n2g7r80XTJnuTWNvFgKIYBOU9QYl26yaXjXEbmVFHWVpzhgeu1
zmzNNRvng4bYgxrejknrW1qyp+a4vbvWrgAC4qud4irp+yMp+WlJKtKiYY0Wdv7/o+68muM20n7/
ibAHOdwCmMEMSZGUREqyblBKRs5AI3z68wO9+74ajIoobtW5OBtcZZftngYaTz/hH1LkTNymAGRZ
IIjtWqUxelgnyYu0K8OwvqzfLxXG/BCRV+1W0mxK/80B1WJZGfBlorFu1ObNILXvZJH41jh7wIOy
w1J2uKWrajAMzXmSF2Xn+7h+q+tcz4SkBfcaHMsmxiHTHFVS5lRYCza0WWfDHSrSpnam19Avzoe3
nVw2y7fIJU2zilx6mxzQXjLDXEprX54esCxkwK2Xrt2g1lL3VnwcVjeQ8u/X17x6qWAo+VAASNOp
Zmy12WFtin4hkS192Z5ar1Ebvkmok/ij9SszZPg7K6pk5wt9aQ1dvFVVI/Wh6UARAOP2Bd3x20lK
jA7XtCEs/Mp+XJIVGX+Qwzu7fbYa7WFoJVdG25BxttuWR3TWvbo+y8UdfyKkx2X8mmXHRTrFrbvI
X2PxnCo1tOdjAvfMqO+G6h1/xNz3MDqUvMK12sHl73Xqx0F55t9hlS7/AkPisu+O0IL4R6UC1/bw
bqmeX3+4V8eHfVoQTVZ48tq6XmvZ3/Zpi0o3oLeU/ly3H8Oxlbym1gdmvpVwDbPWdk7rVWCgh8PJ
WccoCJaAer9cbhrr2ZziIvFJCPx5wM4lbhxAK7V6yPP870VDvLGTk0csTx9f3+gfV15hsiS3oOi0
zcqLAm+vr5rEn9PsVzwp48EaDeApAmggDKAjA3nPlg+gH3YWvn7CbJmGIB1zkgN9qx0GuT7rtCZN
mFLKAezDgb65RbE1945XF3s32dUwApGQ9bkCw6T3srLtL59wbiBibPRwM6u8Y1DV+W1rmqeiQ3t3
NOf7qpuOpSNKNK2HCMnoDoUIkD+vP+uX1vjl10MDaIX4QxvlertqpdUWarrtNPmaErlFfm5kyY3E
M8AHX1WxENaTgzw+FydZiZ6ExPSUCWty1uMuKPMzB36pBog62W0vHebsW1HdSY7qoh0E9iSCz34s
P8ZMpuwes4hHpzlT2FOHFtkRZRavrhq/h7PSfGP4onbE/vWPfIQKNKCWBkeNNGL+CevH3hEr9M/V
aha7C/lXxz256JvnQ7wSY337xBGGlMwSLl+JSBU7wsRL0Ia+T5Qpcm2j6G9zChG3x3p7LGW3GioD
9x3jPRicxlWNeI/UvE051sqKbA0QAYyoVbT98jfIwEb7ZqEUUEQuuUsiHyZbcmvxyZqsCJTsfFii
Pbef65O/6kHDK3uZCxNHL9fM7bxJ+xaC49Iv/jAMyCXBLfIinbaIvuvr+ZI1XRw6jVYXzWIgEizL
LXW5HBbyLfIIY+/L77Uf1Qdii/zJ0KieDln0Plw1Ww/8qfSjhMHEOBMr6eFO0PQBtZ55KqpIuis/
L7fRGVVSpfCL8KExfvLHYfo8OA/57KV48CJfoeI+iGVfr32bhnt0WemGqAYtVkxl3cRw8/ZQqh+q
+a9JP2Xx7EYOLXIOnldAhid7lUGiuabpmY0LQEtvvK7w09h30Kkz6D4cDNWzGt/GaWU4Tb2PqH6G
7WsSdLQy4mMunRojCFNPa9w168ZEOXLLR+1heexHpsxu/mR9BiUIAiHOvFk6KeVJTwNHD/ToZ4mD
WI1wvr/cO5R0wmP+QVNL/WhGfmWe2trLnfvaOLbtEa+SHoi8fK67Y68EpXyal/sax+OZHmbQRQF/
EUqfUwaLGsz9OSuPRuSZ4zH92qUPWnSj/FUDZoy9+E69n76Mfxe35le0se7KXzi8isw4RMZDZLvj
fFdpvTuIY6Y9h/OPtnmusx9J8b6QPNoAymONh7JyI2OCk/im7Dk/43fLToS+uhrWgwN1GToSaStT
uMuDI+WYwRThwsHpZo6BU9toVtPU0ZD1UCYtvlmKXPcSxLVwcmnM8+vB8qqQA5PL8uBL1iEHYJo1
wfztCk6MarLVQelB2ZaHCgEAGJn+OItA6lKbt2UwyxGZ7GYhip8jNrxvrQtYH/Y2cjr4HmLosEkB
FDacovnAUZO6myKOe99sho859A53QZrh9d1exSHycho9BncTrDri4uVm7SS2eqsDNpfqbXTq5vBd
OEXHejZAt8z5t6jnMKRzI3Y6TBt+Mvt6WRewEMrozKO3+sYYKTZtO5q9X6RGGChCXfEbKgDGPEV+
2FGLW1xsVgyE4oEfmB56FAwOkkgUXOdIVQrStEOVx7fLSB+oHNRfmHHbN+RtKgoBhoiPPQ7BXpj0
IV6N5bhzoV4/NVIIDuea4SPSvEVrLEwbheSMjS+k5rY1hhMjOCypyRmHLgePNFafxz1E9vomLsMp
a0J/JqXn4rgSOYPFYHdYzjSkac0SLMYUmOZwIxr1lkEOmuVzsQe3urovYMgxNYHij+PDyiC5PBsi
7B1aKECiaHz08Ma/53C47HGQ7se5eXrrOVxnQcDI1mMIKnJzDpOqEsjGtpUvcRcFMP7vIpCXxBmM
tqzBLyPHuSEtLo+vL3v9UDl7cGRWBBEw5W2PCE1OxxxL9IR5oZDile4A3EYO8lCd0ZiRv2TpsGdF
dZ0RohhHR4oZnLmOHrd84tLoUDWIs8pXJrSCmQEBUBb0NM1lCM+likRgDyv0JqsLZIsGtTmW9hh7
QsneHGYx8FhRWtSqq1rvJjMdapSSs0YrfDlT3ak3VDo5+QKMrsC5ckQPlSM8mbE/Gcv715/69cG6
XNm4PFjpuAxWb68rW7412eFBOInjmZ2BB/0e/vz6Mrlca/0tv0Xzmv6zRTgr/K6Rvs429T64W2CQ
kav190t/p6tQ9pBV2nONXp/e5efKuoRVQgFdMhCfl+sWcLuceohpAkZK7Q1zh3+aVO5Zgf7pSZLW
U2JwUYCK3Hyi0WKk6HWqpW8USuklsunP2uh2bZR4thHvgQ3+cHQh567IS6pUpC63V1M6d4azVHnp
p1P+IzGzvyup82ahhAjBhu+qsDlU5NRxblk4i8jRiVHozu280aldL471JxgEQO1F6moTKKKWYSWX
Y+lX4msNUcZXSytmbp+Wd2GdVszQRXKL1WLu9rryDbNcCXOezs/jJXSzXhnvWhobOEGY7WEYjMFt
U3JOOy5qL5bKVSXmbRYC//7BOOZw0Ci9eGyXB2HQjFRTgMX6cSo9QFHwlEivj2ab+bmJOEwsrz4r
7Z5L09XB0Jkv0xICjEvL/cp7zpbCAhRKmvm9mYhjVadfsQfxICV9hjVk71yHf1wMChrmOVTy9Ggu
t1iFNtaOXZz5TtLiKuvAhBkz5a+hroOOue0bgwdqQQr8KYo3DuAV1BjckoymOwOPKWq/t02HIp/t
BENh+aXSmDvp0fXO1s93Zb6RqayCKpc7C7sh7qXcjn36l0jBm6uYq3BV8lN3Ssy/X9/Z1WXEzvAP
WPMx7lsID5eLzZgi6L3CaKlheHC0UrMgt7e/lYggKYUlzkU87mro7q256bRjGqVbIqEbYodgH4SZ
BVVt9m5WDvKXoVMQgZkYYyOqlynm5Clxe4pi1bnJSN29Mv+8LBRnKLHrt1ZowwvRrB3cylWmxTMB
LECfhoGRie/r5TOZ5gHalqEnPlWA5A+5lj+o/femCgOzwq7FyeJHOx/rnShzFbwB9yBAoJNwccrk
q+x0MlstUvOUbqMUnnNp+a44u/3/lzHq/14RNt0gSJsg9elXrwd5i6aywR5FqhomfgZRHMPqCmBv
THtaLsb3HX/pe9mb750sUk6zNKf+4Cg/u2z4AkPuNo5nwObjUp/VOP5G4K3PiMhVbq1oH7tWS3c+
g8tL9J9fCjOPJIF2Hcd8U5ENld6OoRSndCXNd4hn3fdQDsl1o/RcU+M62l9xEt1BY9J3Xv9GN52V
0cGhN0mOAtf9up0el5E+MA7im0j6UzqZkQu94dQ2eX5EvFUNZFDRnQGieHVgQ6c6PiTzbVGdS6Nt
v0bj8un1T3RTHL78Hni/q6Axsgf86ebCnVJptOQ2S/0EizRfazRAJr4UWS0MouIwRlUVLL3zBeSN
7MLmi3bqpsvP9d/L0zSC4iaTJW8RlEk4yEKkLC86UA3zPD1JUweZQH5sOid2OyHteXdefoD/WXH1
r2Joi/XF5gNEksOcGSrwKZQpCDVjsR4TDYVBu/CNeNZOjbDOWmgZ/5y4/xc0pPpX+bFvf/3q4SH9
f0E+4qX+n//we/5EPvo2d8m3S/IR/8g/5CNciP/FqJJZJSHjpYf9H/KR4/xrtX12AHORaVCvcTT/
h3y0pgFgp+n/EXX4W/6HfCT/6+XFwvSFcg0wcZ21/ue3Pf4TrP5hh/2Ze7Rm7v8b0iBFoVhEy490
Z1WX4l95Ga4zfRFmKeougMtWn2yD9uISmYmXh2F6+u2x/Hvp3+ktf1qKJwDcCnw9KtybpaIwgl8C
cDoYI9CEiHCDjuihNrRTuedJfhn+/tnVKhyyIrqQZ9hytuMsrybicBfI+uLQlunnwBZJfbAkqzsi
g6p+ALXY3OWirb/gK5M9v77Tbdr98lTXcMMYVcdAd6tFvBSdoQLl7wKrkaaPizN0RzEr6dHKtPDZ
QGAmWMIm/YE6Wnab5m14auRZc1V1qXYSvY3qyL+fBDkK3XNG1sq2dQ5nsh4kNG0Drs0uY6BZ9+9t
LMe9OkZvRuoK0M4zqpS3cai0985YFu/KMI4/hKM8DJ6YYyBrfdg/ZWa5JsQ9g8t+rD7NRmadxFg5
O7ao6xnYHEc0t0kWsdCC3LoFMhkT6vrptPSBM7ch7i2iGtzehvZlppN1U1nZ/PT6q/rDobQsrirm
sYxbrnRxkkx1pj5iQRyDQvRjbbqloW7ehlK/l+G/6KZsN0czH7IzqJO1YXj5rc0O6A55aDkVcjh1
NBLK9FzJsuj9XquKL6g0lAcztXUUDTCAR2StXeyPudYn/L2LVj5kqi0Wav6ix9EoMqPPSwmbQ1JC
xTkYscjp9mq9fmOmGXMdDVWEgzxPQ3lIpySkj5xmi4rZkdUWO4fs+hnST9IZ8aJfubK41+Tst4q9
zBMRzUnYBSicoQCHhwN+pnRFwqUL33SdrseZpRCAAIsEGFk3NnlNJwkHyEzF+cCv+X7QJ25tEnD8
XDvbeohNA7vLUhg7Q9d1A5cvjiMCIR6WJvKcV1V0jE0V3H0SF1IJ/RzJveXpypAcXz+KV6us2FpM
F0guLcgB2mZvZZssnHTRBvMkjzfdZDi+gj/Czsv60ypM0eihqRb9h23/uC7RZJ/gWgdlUqtPSBDY
p3BkhzsvapMH8qYAVfD9rpUsuAqaVpeHolXGIk0bmYlPB3XsrLVS9pNuqDp4oWz2T6qSgA2dYhgD
/shTbz0N4wnhkqeg2jsDxMnepUNEl0fPjQGwbDcBIH79gb9A6C/e63qHwukmL+Q0ATS//I3OLBri
nwIGWUKYHvh/ea7HTv+eRpVxWhZhuQtUfV8zpcgvBNNGHqt1ymx19M1hUG4KZdJvEABpbvsqepsf
HkRgBGvI3gCmrR4gOFFe/jgFKflKiscymCwwvUIPJcSMW7dPI5Mwrko7Z/zqzlrXQxOfc0cFp+KX
cbmeM/RK0cpGGYxVcrCU2vCENjzrovjUoolrO0iHZjo4lUJluLUogFqN96+/j20cefkFNEAQQ6FZ
RIF1+QvQy0jkpjHLQPRVceiwpQmyeDF9AqASvL7U9p5hKW4YvjI65cB0tyOjLm+SmkqmCBLT8GB+
SG6s5rWXIHKmNo2182wvU/L1VSrADNFCXJH7vMlN4K8wjrFSdc4DxUqBsurSVNAoVpiqk5U3j709
2ye5w9HykKr1nif3nxZnpssbNRijQwS8fKq2DZOit+s80PRM8mP0+TQfefbxRi008wAgrPMmWPk4
3piDtneq1q/89y+MnYMCWvnlHC5qw00UiGa6L7LS5AGazcY7xYyzo7Al8VBHgG6hIs2fMFlvd87R
1aLMeWg3IR2HEA4SNZtzhHGBHTUaY9V0VMRJcKqRWmvMO3ssf4VZBy84moz58PqJunrMLLr6rayW
NvCStiyJMO8dJYtlNZj61L5rWzs5MWdSTwg2puhc20qQ5mX2YyylYocVcvXZsPJ6jglkFkneFgw5
Nqmz1J3NFFkqnXd9lRxrR0Odu2rsnXO8vTsIk4h0rfRHuME4kG5CxJJ0Uc2oTiOtreMDtwhU+35q
dr7NLenGXpehZ4GyO3cIImSbyNfZC30DJdWY34ZoANrp4kqlwlQrqvLW041OvhnyeTrNc1mfrUFS
bjsV+rW8wNQt5D6/t5C/2hNovooYsJOROuKSgLZLQbY5yYOxeg1EphrAjw9dhGwjP5dC09OW6IAt
crJznK4e9ZoCE/fJA9bh9lbKdcm0Mkf1Ug1ElA2g2GbzlItu2HHEuNoUrFxyXwRNVr922piXsQEu
qTCbhFW0piwY3CdWICcwPdpB1U+9AAz9+kdytSucnYHLIaLKfyDebNYj92mSZdHzoLaU7GQqiADM
NTj411e5+hRZZWVt4f/LQJ4q+XJXqSijARBRHvRLNf2sFsW8a7qiklGANpMbs4vaGz1S5YQWlJH5
r6+9rTyZ6oAlfUEDrrjybUuY7FqMoznlgdEJBOSG3lJTHzFQMtRKg8xfRNi5xyt4P1Fz5LAtFDJ2
xoTXL3W909YISPBGQWt9PL+l4yi+LUQfJQ9QRrTf232reXXYF15r2407DhhGvr7lq3DLloHLsVsE
VDhQ60v/bb2kNm2psKs8QGAWGhMUFBc8q/nRzhSM8dLMOU0tYj+vL7qelIuL5WXRlZG29i0gw10u
qlvtMmtSnwez3Rm+rNXCoOM45Fh+VgjyvL7YponIBb5ZbZOar3BIU6u6PGhCp8I0Y+mUnyi8Ia8n
1fWnyrQK5QZgif2XnmjoN4zmUKfnDLeCnV1fv1qVIgQeBu5i9moLeLlrEReqRPIwBvXK4M9sxzNm
U4Mn0sUHKaveGoMQgFgFwBikUHVxs21W0+QZzfZ6DMLVmba0MoupjbI3i7oO96vOxNoSgp1Aw2Sr
El+qaSaluiSCHraG8GI6ake9nsV3/OUlMF61ldGJwMPtlA+lDQy0RzWmdsjgGH2PEUwvbbFWXFhG
FfH6i7+OV9Sz3K1QDSCiovZz+QRavDswLumKQM15zDZMiqNIxz3juKsPiKoRUWly0hVGBCflchW9
sYdcrlmlt2mXDxUwuHShLtLR6wVEZn5SJCiXb9wZmFr6UqBp9ZVioGze7YSZx1jiBxDY5PNfktAo
cQCFBvhfrPIiwg4CnLi/eX5ZJ1PDoPIZ4FfjnA0rDI+QfMydBOj6+a2mTlS0pLhwpbeaqUSBGH9V
eQhMKR+xkMwbCrpZvW8Nwj3pRf+wNMiPvXlrqKyvMY8gz/Rpkw+E3C21hOYkOD4aOEUOCdepADq9
eRWqZ8RRDYXxKbXD5dHIzUSS+F8f1LKJCQQgf6C2Smp9eH2Zq2hK6sisiIkdFyY49k00HUXUx20l
SvIAhnZzCoC9cQyMNaqoOb6+1NUnZTGUxYSRvSDtR919uSN7QsJNDa0mAJoANj82zINZST/+i0VW
r/rVCIA7YrMf0S65HZVmE4xCs1HrwEgTmwSxkz39aSuEB/J+5OdJKDbf0GiUcYwXeBMUTuqcYpt+
70TVuVPNXL8b5mjGWr8BCzD4ii4fWJwaohk7+gB5ONi3NNYzb0gtcT+Ittk5BtcbekE6rbR74L9M
6y+XUiRtjiO7rIJEaefbHDnBp1la5PPrL2d9LBdXN/P5tTajyscgALza5Soxk3l6aVCB82gqTjRn
pB/4hIU3DATHD4ldzjvhYT1Rl+vxWRBbUTHAe5Kq4nI9KwqtQUUmgW9IFEEbttYHowpxbDYrpbuR
Jtu5KSwz9fD6GXZSo+t3d7H0VWmmzgaS1fmIzhUF05yHrd/PunKIuynfiRTXTxWuAmg8FN3onF8d
RtPIUKKP1khhmdWd2hXK1ygfpl9KuegnZMTEHl78OuoaCoIISCUx5IcSsh6m39I+aazUucn7nhbK
Yt6YrZLaLvo51kGLkv42TWDzoGG9Vxdt4UQg8dYpKnwxxgQwDbfBvkFZc57zoj1pSSNKCrEi/5Jn
pbhtM+G0Xhpl8ZclyUrblU3iGghwLZuODGOmp0Erm9hDt3f5YEhGg0XrIpfmIUzsKjppBQyhx7mR
Zvuo59iMemkljG9lPIPmeP0DuOqNrnugxct0T8fXgKb55aOrNCGlxpQ2J5zb24/6XEcoCeUZBAck
z9QbWN6g6jInZgYwZoCYjzHqNJ+wfwsl3xQg9D3EcVTzpl9SmNBNkUIR2PmJm7cLbICezSr6QeK3
uhBvQkFYdvzyKtTOjRnXjYvcWaK7aprPT2EbVb9oFUU/EaMlY4jLVAV7rDp15i9DpoBvn2rkYnsl
HRuXwkBSEA1Tw/eDbM2fKyBputfKOZp8r/9ksK7XHzokwjUW0z1AL3hzIpNQL9GCUssAwM6qTJG1
dnHQ1az/2YAdAdJfVzXarSGMrUMqTeqXJommX3qtJd+LstegkSFOqR9KGT1gvDTSsjnoTRrJXkoQ
SyFri/m+kA0Eg4u5s/oXTeHYDU1dcrxoNPLMM8whvK01MloEHHWwz9gkIFc32Fl1ziYjO2QDKtlu
XUjWp3RIY1eNjM9y2Fmz53Q5NhqdLR2BZKEGa+s5LQ8jQRDMQ/xdyg+O0LWnzK6X3DWqBdBnFKrg
exOsvxX0eU1a66tyfOiaxjLqd7MBdfbUVOTP3lyryaPeycOHQdfGzpPkpfzRlc14dgT9KW9x2g6Z
AmEMxfsmKuXpUJojYPmSzPixoqQf/KoyokddKZLiIA3yoN32c7sESZZl0UERdfFlnGn0u62YHQV6
v2inY5VW8X0Ousxx2baG73iehIHoMg0ie6xMMBRKqPSSX8p6DvXfWtT0bu2Voh2rKXN8yrs5rt+1
9L4Nj9CSrdyzxv421K2MdPNqg9e6gpZUfNC7BvHAqO1t3RvRIf9r0Mv+Fp84GnI6uorLKVqs9mGB
19Mdh9HQoqOjLvqTFasd+iX2lH3S0kH6JjW59kvDmbEIFIr28xz2fRQsuL0Ph5aJ6ehaUVk/56LA
HV1vjDI/qCjYp/jiIfaL9WNsfpHCaS7+tkSp6aGnJssgB1aCJLjRV2PzTa6dRW5cbZDsHya0xi/5
BAboOFh50QT9hGzDnTkLGzxmEWFUO9PCwLqlRTYecqrIFD76xLFPMfo37c9wtVT3GgR09SCaSr13
29HMNT+a+v6hLToFVghuye9oJyGgkaUaKNpOaSAOyEtchHeiH3NYVUmN5KaCLdzkYqArbHjb4F/d
XJYTw53MWfsop0YyuHOlKe/lCB4goQDrRRdFgvkLQ2wZySwnnu71IZQ/zgrYzUOiworm/BfiY8QV
gupDkU0hEoI9/kR41yetp9bJ+nAT8ihP2EDXoZpF7c8odKSvtVxJP+O8tFQcEZ8pHdGYmOzUa+lK
HkxdZILQHy/vB7vkeDVGaleuLlfmXdku5REqFT6qalEN2inMjeZZacel5KEbXQFxMDE/DPB0TTpe
CjZpBkLOR0keHcdNY5vKmnQENRGNQerHNlNam2c213eLlmL6MFZxOh/IJsFTTSUYOn9MBqiPipxP
54zUlumMHM015OU5kpjpV8uCPkyc33aplj5x0tLHDDeCzuOOGwa3FhWdqIr68lvWpmGJzjmnypsQ
Hvo6YcTiuG2lzI+gvQ3Fmzs5NT3FGhNCU2TEtyA5xYwyfR5Hvp4RVrExsOPKRSoUsa/ObtL66MSZ
8RyrKtL4cq1IX7pQrX90i1rB1pBR1NSjYmi80aj0Ao3VAuWXgUt05WjpYWDZoRVzEtZbsDHV+aGf
1DQJJGrKyQeFmZ0aBGTLj7m5jCjiqInOMRE9nC0ViLgZCLMFuKsUGD0e0gqB3I/mWCCFk1kaCilW
OTSoPCyt8lxZCTeyNGq15kZ64Rzy0lDF0RFZOboLOJnO7yzahzzdaZGpxYelBVE6iXccX8goGTYZ
tUsjODRu+F7n8XZiUP5ZraT+B+ZqugVS2LC+W0nmoBs1mctHBFLQ8nBS0X7WF90Y3Rz33QHC0jRJ
ACu14peMkoDKJxGl7dHhbUpebsByymotLZi4G+2PhF1YrrykOWY/XUGbb5hnIz9kTiNlXpOkXeNO
iIo/zUlS5+BQEyQ7RCw3i99pRYsWbTzINRTTskAGEufqL3kvRm1lOWaRL81jpKOXKkzrwOWvIvsz
dPzQUInrjkG3lj/i9leonpiq5L5fpNr0J9RWeviITQX/i7bV7WiX5GdlKHGFqRgUme+mRBkwEIzS
Xj3GS2yyATtptFMbxWH4UE0ZBmHqWFooloQEYk+rR1rwVtE1fEK9pt44tax8MJXZ+rHkjoYmb6rC
iZDJYLLjiA/CjP62YnXPhVlo85NWmGI+2Bq61twDnf13oTnRJyK7JnsyplogjrAq/dDRhCF/w3gF
SSFMdoWfQjbTEIWJlTu9s1vhjYjeZ147EVq8KLK5cLNoIsZZc2JD4mt6AJla5GRIsnGroVNW48nt
KEvXuokjYINHUVfoh2xicu05Zlz97HKaS4eullTlVu/RAPWmCdyk2yyx/r020hI9pIxQ9yj3svyZ
uUhpHZ08R5Z4yqpCu61AzKQnFD5KTDC45pG1EZ0mv9MQLRO4CEiDfheXWrGcQCbK6k4lpaqXGc9L
lkZrUlutARlgbyemw2z1pRyi7TRzft4R3gqLsV4bj27dII3uZQ09WZeJV+/w3QDCJPWoUOQqx/GJ
WbwGh2uqSTZK+vGzmwC/UA4QPex3c51Ejo/mpa54mZZb31sMJstjkTrTQznXNV4FqcM19noKtyZo
v1Vq/2xnHfo4L+YDW/6SM6XogjeVfsZ5YUA7twXK3I/a8fVVNmniyyoMY0nAQd+h+r1ptxmlY8R6
U5tnOSdH0EeUoy2RxWfbGffGn39YiqrMYJRNPQ1balO7A+4crQkT+nM4MvhwEd6wYCwwALsxdNL6
N++LLhF+e6sqOeDbTV0tGqE0yOybZ2po1UsHRJWkuSVaGLAK/oul2BUwHBO873ZuNMuMdeeqN8+2
iqLEqE9YbBpwOYgve1C+TV27vi2opTTgOeY0vbdQurrRWnVpLP0Mrjx7XpDiOSmJKkELlqL4KK28
gtf3tmkX/LOgBnoQ2h7/2/oWcg9mFshp4zzl8xeyp0Ofdc8SM92uT/8eJyozZ072SE9/XhSpl1Ue
BCjVptwaW8fOwecZ51C249tm6TBu6TXnkMIgOAyRRHKbyCi1DaH+RnDTy345pPRFYPIBg9s05JxF
6WYEc4zzmHFOzL5rg9zALfr1p3r9Jaw9TPQsQYfTjLlS/xYSGiylWM5luKY7ViP/tfZkvJgLZOc7
uI4i8FooWckJQNnxEi+ra8g6+F4k0gS6kapJhyd7tHvx+c37QYuRjiztzBWQu0bm37of85Lktdrp
/bnPaghUtaPSy6ydh67Xmh1M5HZAwhuCdMiIFkQDYzaWvFwrlPWsnmt7OIu0j2/CqML8Jm/0r23V
SzdTJ02P1hxZnmqJ6mA7kXPKdWd4copsOPeT2Z8Y/u1ZAF2fV56tDZgXdAdEzG3DOFJBRylz2J4L
M4OYr0nKl9KUhne1katuvljLzWD2+W2e2cabDxIzKbr92CXwA7TtCDlSykjr51qcySwnd5mbAWNh
oPX2Iu+Zt18fJMC7LPIyXwSPugmoNY7lmWIP+lmeVBJ/kAqw0qK9WLplVvN6dTrUyMxC3AVCsu1o
dU4fZjUWZGcHr/N3UVQnnmlKvUuTdDrS7FLPtO1tpAYs9YfZCryNQpQF9GWobmRnyLxRgcNF5a64
6RSD8DHG5HkaNZQf5zk+GloXBkut1HjAJI0nmYZ0UGSIjTvvZdMwWgHuK8CIeMlIFhrl5oNQtAZ+
/iSaQF3MyjPsSPnYdD1JNbPnQNeXvHLjfBzfJjFONxCwCFNuxtwQHswtjksWo6DKA6peQEb2tQJj
JirocudK2ByEdZUX/D4hhUkouo6XH6BlxNOUqVZ3kstRAZBMqXMCsqGWO89ws87LSUAAH6IADXIg
MJtQjFmLA38/1s+x3De/amXgEGC8+Ov10LVtP74sA6gQriG+HLRQNwnQ2OQdkEJDO8eA9ZPAaEL8
mZdWU/ubUBXxN5EMK/PWCnM31Kr8QaO8UTx9mXmHpSWG1JtpTtJg5WL+mwkRoqCv/8I/PAca9eu8
kGY2de3mLE2RnaYLXYOzPiA7WGvojJazXp7evgo+6zwBRulo/Ww/74L+pL1efFncRT7NeQ1S7rCH
NLzei4HgAHTElQK5olIuzw7qsnYLWFg7t8L+CnqACW+Ju1P25qND0gcvHvQwnVvwJ5fLLK2jCHOJ
tHOVdvKT2kvhRycN92LVnzbD3Jj/YpIAyGTzyHQpn2IVkNsZWAAex6kyHxc6Czuv/zpXMMiXASuq
q2GPvXVVb2thJ6IQ6rlQCuM+VcLp0ZiREgGrNOwgO67vMfBcJMuA9phksNzlY+sTtRhnJ1QA5oyx
7bd2ZR31SZtOuh7391kdzjVdo7pByrAr+7fv88WNEpEI6Mt875eLA8/p1bii3EHUoLkrBfpzMP/n
GxOw2c60+g+PlCTFXutEWh1XWbScdTo0F519LjTRNKUNXRHrNDmzSjm89bNiSEl5BWqG/zOzvNyV
1ahju9SRegaFnp4U0UbIHUf/xRlB8BaqLx8WymvbwJ+HDQadk66do3LIj2wu9CYhC6TnkQV/84ZY
Cv1vMg7QBdsxryoNtjWQo51ntaRpadmosFbhdHx9lT+8Ia4v0LL0Jhlsbd0O9SKqW6fMOfQwHO7p
QS0YEdXDB8L43qhwc1UT/9eb8sXYYZ0rb0uqMnampMt69TyYY/o+oU2MjZxsjNp5Movo5Ojt9JxU
QpJ3DuEf10WZAUwn7w1Q8OXJkPMlYxzUqueyjv9q6Ym7kkBZaXK+6/rcurKwn/6LZ7qqdq0hkbJq
s+CEM6NjhanKPeJ0AQ1JZlOA2XFZyd6+EqdxLaDWc4/mweXWxDjkXZonGuzeQXnfGA7aJJU1PNAL
fCMqy6HCh9DK8BC0EHaoL36lv1Ue1hhCTuYAndUxmgAVL927zlmkncB49a7WVQD58m2xDsCryw3Z
rdT0c86hx5hnwoNjburH3sIty9BLzXRzRhwGJXic//X6K9vSEEjm+Ahoua8VP3WwvHmSippbBQT6
6twLYSEND2b8yTZK8SzpdTscMqOzabJie3nqZVy0/UJG/urWjkVEu7JsIQ68/oPWM3LRk6LrAEkS
sgy1Bu2iTTirCHKy83/ZO48dyZEsi/7KoNfDAoVRLWZD4SK0zBAbIjIikloLI+3r53hVD6ZSoBKz
n0UBhc6udHfS5Hv3nqvmhnCmSoVt3+QPcrX03wgFTo/zx09Br4ITFIEIncvT6/jbS9XWxHbSTbYg
4P0k1mq809vaJjsjLR6rYtV/s9j84kexDbinbfzkO/1Rcudt66JsoerjNGX4Iztr3lV98juy6k9j
CGUmZzjECIK7P5nn3/2of34NoJN+2qupcXKIgn55kl2hOf3ur/tPz6mNIpmT7NAjFPwyJjW9kUzX
5895KftPSugKZr3vYGikPzJOQS38hfxJ2gA3Yyq1Z8nJ5lHiBf1mr45Rh3qxlgNgcLkmMVuVO+7/
zMrtmgZYRNYIAzyGvdD96TJjBvmjdOty3Nqticq8Ge/8hfZU2Msqa0KV6IDP9L4hyr11VBl2naCg
D73OTIMqz06RpivGfzCFJZV3P81qfZ86bZvEg+rNhOSXdXtbXbheYT5qhR63zZz04UAcNe1Jeo5v
3dRtCdAGlVixb4gF8l2dIXjwtcT4sEEulTHsi+5LWuFtCYuC7n6wJJX13E5yv+T5pgfNYE3eLq88
EBBSbvZdh+6yCrFWTdAxSt1GimBoFTQLEGmysNR2tyLwQILpecS4zFuVkt85p7QtFlcs91hqvQwM
ggt3D7FhbYUbasOjEpQp9ls2ZHfNjFoh4qCXXa1O3lZxJUfOUiati/eaTLugXDz+eMYPk5YjiXtJ
lWBrnKhGh6rc+ntlTBZo17wDsEqz3qUxPffWZe9q4OcNZH19oBdDdz+ODR4ejTCHJ5W1062dacKN
taKALjakm+2TJ+p0H20q1G2WwIsDmZrP2BfclW7JYDcAcCmzoKyg5UhBXG2qSoJpKbeDlhlyCbJJ
+OFkp1WYZ9oKvl3lxP3OfOnI43Q/cFOy3Rc/dUlAWLD5rBA36gUW/4CCIOJoUV1ohBFnu65L3PvV
1cxHq/Ooy5TjND8RorEVsTdJ86UURfWZTOgbojG309dUrJVDS7+QI88oceyoW1zt5HZo+bYLVmM+
mxWzCDI5uUeMbIbGY83KL+miDGIkJJc79GmeiFF5LNdcUibGpMOQDrup4PSJJbj9aFtCuqJCzwte
Ape8AwAL79221Hyemc7SRSuxrJCnuUn5oZn5QhJ0IsskkJUx13tn8Ko1KDsyCOgEaym1CF9XjCrR
b3BGi8H8ajfamscDveaR/4h4yzDfjMWgcdf1Z1OiHEUGRVefr9bQmmFrWN6bp8b+dvJpv7RLlUsq
GGtpU+XApRyPG6rzqLGa7ElPfXVhmA0Nj0xLp9vNyfonVAQIGGWVm1mQzvPKN2pWWI2pMrZPt1B+
dr517SjomKflkVbYAtaHchDNtMVa/RCmRwokQ7ffuZR7tBpNXX4z2qwGTDXRkqN3nAGTqB1tRJDH
jvWs+b76ahZJ/9GM+XCbm8XyWLOPg3TUiualbMvpcu0xPQd+3hN2kuar++TjCHeibEFrFFbaUA9A
WbPi0y3TVOxbodfmOdhx9ZRWGbG2XiqQlrRrg/4hnXzvvQbYWceO6ryj09IcPigI2e95NdBC1vuV
vF3LysUNoZHrh2wsGvwIivr3uZwo3WVSlIEw8v6qbWxVxsIa9OsNrksW0wpV93beg53VTXpIsSEH
owr6VDUfI5aGLHRtjWRoW2LqD5oJZVDYOdQa0YRhJdMHmdmBNiJNItDFw6zYps5gRWKqXb55sk2E
ay5gE4NJjB0NxDlvzAA2gEuTD8Pnyr9v3rXJiB5YP+1xCOmaTApBitiut8ZoD5byp+pkUK/saMUm
e0tL18hw8PW5DTqa33Oeurn3brY6ewE9OSoJm/AI9Hb0ipFi2r1bx0s693WsFtUefbkRIldqZW8c
WkfwK5Tqs4/Uwl4diARjbmjYnDnwr3p9F3p1hp3atBrzi9n1/OXJZHu3tt8KlvB5SE+xJgnzO8sa
BZqzZ6m2+zV7Axavv0uv7MxA+Xl6SQarTS6epp3ejSa3k4RNjFbUq9Rfw3Yc+4TWa0ECS4d40/yS
duXI6iWU89RLZAkHejG9Hvj64jxpHlMj8ClS0XVWXvNtGKtkjW22tAxt0GDnu00Z6BHoXzcvnrX2
530NzzYCnsthQGyqHKE6OorAC6OrmsPQDu17Zbo5Qw+QxEsrmwpI6TyiJiwMf7L3bl0ZdoCmQ10V
zua+bcvQ5vtlNQQ8an/Oo8VWtCMzmt1O0BTa+DYgNCHxc7RtQKW29lpgHcyDNbWdg5OmeRZusig+
J11jEtIiSJtI6GXvHtDjpJ/rnPfP66gaGyCxVtC5K83CItGwpf9ZlhWU2E1vlhd0BPyICZVaGlFp
M4ww701tOV/c1WbjyJaxe6j6zDEPFFktLRKdVi/RuPEFQxMWWRWKZhjcvbYumH1Rgig0d57orymZ
VQYefIf0rxTGqH48Ba9UedguojSP3H6gUjtu71lhuxmz/uBII18OpD2WZVSK1PtYDYS8Qd5kvFg9
tRZu4pOmPRV1MVp7vVqAHcDvLCnVeiDUGUttcpfbiBa2dXI/xdKsn4mdpgh5CCOA4FS5I5kydIKT
QCHVIfuE90UqFqLCJ4oa5q3ZueszX2J7FqPY7krRl9+QEfifi6wYaBPt+XOwmHwRrfXaeHZWAo3m
KnvRkEl8M6RHGO00nhrJMs81N9LWIvmUyVg+lq1l3yJc9G7VvKacbopWhzvZCXlw5wFxBRVIKg3+
ANkiOkH26WJlFkmFiC2R2E3aoHvEudjWa9/MW34J6Hu4Z5XS3bhdnBk1Ukd3NiZ2ZiqjcZnVB4i4
edwjlV5afP9D4wf12KDBSUTZJ/vZITUkLGTWzTuj9xtnL7bSvGIKJzKiqVAUMZ3e7QN8t5PtpYHr
JFTYaR51EtaBY3iKUMNCuN1Nb1f5a5GkfMvKsBLkeWSdDUFHt2XGLyxz0rbY/L9oPuK/yFupuTlz
6TfhmpJ3jGkD4Q6pbHN1V4y1vCCgcn4fJiSA/IzNJ5+8HnieQz6S+G756wr4uPYSnX0edq6UprLC
RDZjwTnwNFvo3nFUbKhDExKYjyCnvGpMb/veXhCVgFq98Rj7GdmwsAMI3SMajOs0yrKIIyE4OXO2
/CXa3LlgGI0nLc9Jc3M/SVniHnJIBgnQDuXfZq4M+pGjqzz3+qxfD94yvutr+p4XIs0DDinc/WZy
yPYjB86HsXaA3SY2Up1g9ez2qrRyFIkMM/eytwVG9a0wczei9qbPkfAmpw9NYtqTUBlrfgUpwqKA
SEB8yvdxuzkUZp/IL5npZq/6UOmXSi/ar4umLVcax9YPgwBY47CsgCWiqkUYFLaVscL93xTh0A7T
tggLQ+Ot5nVdDZFVQBs+jJXJd3f9Tnw4iTIfUmTiw64X3XJWFJtztbDPbbGreu9qTWYD9WJZbGmA
xHXifI8+J9nNeTbXCD8K/1kZVZ2fDWXL27I8dtBomTWw7NShDHnuK1Cz0WCOLLJSy7SPLZVp6LvU
e+22rqyznovvEvVF08lHzUnVvTWnE7IMYZLNlRlKeLBFHQ4d5eRik0xHWNejZfIOQWmN17luLe8J
Qc1wXTt/pKmjpu5STGSZh2LpXSecehuJ5kxWYRuu/cBZbyqKDgVmIYo+7qpCeeg6/OywGklxgWDR
RO6XI1gOa1cv3kvb1F4EMiqOvJzrGJUEkBn3c+O7YbWZ51o1vfSWPPTFBpoBWXCQdmuUbhrDPUvG
wHaHm85WO1t4sYPSfpu03Ya56THprc1EILxl4E36gT25r+QbfpTLwZfzSzkPQ5zpVcYhkH+rRv/e
5iRwXeiF+YIwlSA1ldLs3c1F691qyJKCtk+9K1ABdjwsY1y6baTK6daSbIHIT20EUkthxFQr0KkV
/Vkn3ftcVE4EWX8nfbjhdcKcCxGBc4nS7AvUPmfrAFi/mZD/JvWV5Y5obxNiz2ykuAJVeGjI3A8S
V1ybY4/0s3SWVyMxVeyS1/JQa5nLlc2VZ00+6DcFCNwbY3aJK/fM/Gzz27PCncZYy4V7M2vzTLyh
1Qb5UPtPnkAF1SUPFoWAKO8TdeH7SXm3EdIe6f0b6O58WuWtNJ2rAulXr/LDwvp48pvT+ISBor9J
lkQ7na+lKt8SEyko3pcYTWvYO1ro9kOM/DDwMucIfvQw1/LadVUEk+9OTy9RjkZFkX5NuSWW5VE3
5h4Tp3yo4L0uqupQQS1krbsPA8dEzYRkV4JIhZMgqY+nWxNmlhUgz6CkHBVO/qxITScnh5sKgVxa
le40xAwB148oW1VcZRcE6frRZOVNTE+UJHUfa2rHK6A2unAWWKcbz12pShqpu9uI+LJUU55rVj3G
k9F9uBtXC42+0YUL/eaJHZ+ZgAwb9K5RdNybHSPb9na1RspxQD8l06HJVCTY0wh1ZRPoq5ui7L4O
Vhl7yUwo3jKJm7y3L+ps+8irmmgNjaQ4B1fX3p/6u9pL8we9y83zZR71r3MPsB1pnBc5KpvCkizD
ZjXaOHe9KbSlfevgcopqDWNJUd1ljqWdD0XXhFZtvRgcWMMMPXbQteA8uARcGnUzXuv94L+7bvtm
UcyLDKeyY8WdPLSH6hK85N5jnyXbXm3BPOSvJxzqedqvdVh7w8HR23vTKu42VgYkijJYgawDEvq6
mfmD1X+pjf7Dm9VusoyzztMRck6Rv8Gfz707RJ37Sk8fdU8liPewQCwOtxhWBR/CR9RpPr1V/qhD
DNAF0+a9lpn1QjTJa1ZZTxZVTzDEp3BwJ0uXcJ25PyLFfNxWnHi5QMXcPZoifXfHLv1Mi13F0ms6
JftXmUSVBPKvquaWniKC9/Y51brtCpH2ei+azD03SrsJnNEImb/70nEpTZMHtNjjcTA6jnH1uAXJ
0vV3VosY2XTr6axzmwMLNLKDqtRVaKdC48LofXKlY32xzQiKMaz+YtrZHHwC0QEen7pdm02vRe53
4UkpZ3NzTC44KbcfInf8jyXxintmPoFIOhpVDH/PCVfw3epbl5WV3pcm2CON9NurxGlPQbSq1KuQ
4micF0j+Oeafr5p7tZoitNAPrm772oiR+Iys7onv9NQN29rOqr0r/KyHgSP9jFIP2MIa2E1jHt1s
7SPfW41vq69yEjd9zC79LpPymrHydWuJvKEO0msPXVpx8h/EI7Dm61RLXART3arz5bpzsR7XQiTs
ljoNhtmYnTPDaq0zX7wyzlWEWB5qBD7DhZ2aMg6eidu+KuoyIOSW8Dd/Ms7MfnT8qMsLP0w8C0VU
36ZRUqfbEvm1Ne/9qk0tejBFv+5MQK9FPTQuO43hcwLWJ+otOjWHUFQz1bF04Qi1Y6utji5cPCfs
e03Xj17CGgzoKivufH2t6kt9LEztXoBJIwsFAayjv7CsjW5oDK6lHYeKoJbrrOqnpxYBLg907Ubn
inJhoe1k3Zjjw9ZkLfUR1fXHmQpGFeMVwkiMvaWY964wUxS4/A8tBlI3k+8DzRPMBKPOwKx8G2V1
03Ug5Lqk8ppHyZsYvlpet1lssCBHxSzzr8LsNm3Hf85CTrks2XH/qkGhl6gx4qwYUYt7zSIRZs6r
zPZjZnXNriyH9hNnLAxIxFHmAQGPQRUFZf1nIx22vGmC3rBfmm76YkLQ/+o3Vv5kNcXsBkW/SKov
VKefVSrdO7YBXBJyEe0bdRXTgqKvVgI1Ke8/TDpyfWJS+nS54EF17BdwWUUohN3cyMzinaGlEtux
MnFWRfrcFuk1xdCkYm0rh/ss8ya4JlkWc/OX1dEc/Zn7bd+CH1sply4hCLlS7kzWnvfEHXv+arVq
WDqMlVwC0Y3dvSnr/Gp2CAVIdbw/c12sVz3ljJ2vd/2LiYepOwiJxWGXjRqicLT81PW1iXNmsChm
YGjZmzofMkRQlHbVIm/aOcvf0V/jI9lyveSW6RnZyI6fjxx257l50caUU7sSpzmwKa975j06IJan
2cdsYOULslhl9V/dIdGtcCw9t+TV1Jxh/b7SKSePGmJYmg2UnRj/7JKlMXdf2BKqT0THCIUH0rT8
2KjM8lK5IP5IoYfb8SnWwaFwZgPUyUyMK5jk5vW9msrMCMqtopSSkg9AhmpCXlMxNN3M/tX47OD+
kDxUQyVfjK1JkshcHPOjFpQpwiKxtj7c2krWUdWA3j3k+uRJnDlVeTcq9zKl5PpWzI2cry3SJ87I
XEtW9klvY+Ua3ZI6dU4pldUvzylIJ5b2OZEr/2KVm3VhZNaqxfqqcz7zhrIz4qFLnBEXhKPu8nrT
7pch9+twlqKjwm7ACgk6NzeenFm5937S9M3ONKrltkoQPAd1YYwvZuZ0j92g6ns7cfIpoE7P4cya
0u4UKaROUsqkwlih49vaEy0lq9+0VX7uc3gCdfTJY2fSV/mxdauYyGNfJtNRrFoCfbWZr5Vwxt98
ys89K25FiPNAJODsI4Hk+0bHf1b5RqC6PujHTeuMZc/RHQxw0T4PSBcIxi0NOLdOcjDh8twj8KvO
JJW4ndXYyW/6Oj81kREAI0+y6KEhV6OP9n2LpGi8lpNxhS53yEonWIqVomGjdfJC2dnvSM8/96yg
up/wwugffdP7sY28ZpVRlrD3jh3lvP3ENe5RsoXEm2Mz8zvbefhNC+jk2v6+Scbb5GUilDthPX8U
yRoz44vr7Hz0Sj8Z341ROG8w89C8NV01UYacDWL86lxsFIaXwpZ7n5kTpC2wxP0/f5efBhb9LDB9
J8EbbE0art8/6LmXi9uTkXg0F9HxMeu4b83md7DvX3wKkTZUhIl88Wiknd7A37qCxkC0zWYTMd9t
47L3m7K68BvaUv/8W35q06HnQf3EFQ98lQOB4/tPkaRMWUWeqGPSO8aVy7Xv0DvW8uigJOK6lc47
i/Cr8J8/9BcjFf8hKl1IgeByfmReoOkCzN646jjmJFKT2oFJ0YDzgXRE/WZS/OopIsEidBGlyEm7
9P3vK3NtGKzZU8fVrNWnMXXWVeqJ8Tcj4ldPEdQrhDem3klS9v2neAnFskHp6uiI0rrGSUnKcbWQ
azNPQ7urLa6SOkGTv3mMf2pQv5sT/KATPAQpH8FkNI+//1g767dBGxx1pGOViUgmGydMZyrND6qx
khsU/Iv51M5aH21Lbk8bVVPndC3yS0pno7XSkpCnY7ReigtzSDWKub1Oj3I0Tmarf37pv3hGCGgQ
YwCF5Lrwo0pi9dxB91eJCFxS8RKniAUShqNBaURH5SsK0Q7d6z9/5k+rFE3uExUNcSqvX//R7ZFX
+P9ausLHjA7bSJZgVFsFfbmseG5o//7zh/3qB3JQOpGbWaEc74eh1nu9zDlx6cfG2gDctemSpUGv
5VMs3Uy/a/DbPagtN97++WN/MZlQ7gOwxPsMAeBHQWcm/BUPsUvlbqrK88RGPdHU3A5aYG2/eZy/
+CiELhDn4PWcVI2nJ/C3JcnZKvSavbkehd8Mce8vuKGt1J2PddOUv9GC/OqzmLMkNmHrRu9y+vO/
fZYHrdzD3quO/iS6F9PeaKRaFJOCqtr83wiJfzFMwP+C+EHVD1/pxxhPzvCZGO2ZRbB1nJSLdgU9
16vLs5TX6XGIo4z3zy/tF8sSxmnAjGxoJ7DsD8vuyDa96qcVsExaIoMEEY50c627f/6UXy0QULKQ
UpqsfOhLfhCGLlqLttzgh5GhO7wrRu811iha7VPWmk+as+iXdY45GDFsc+uzmZ7T3HXe1hoVYmBa
+XqRJPkaz3mCmIKSYbqn77z95k3/6lmAu+P0b/8pf/nhS45503aD0NRRIEyLRkWo5jRP82/G7q8+
5cTW5SGcFLI/UmFkuvnrMvjbMVGeua9zuiS9kf5OVvyrUUt8KIsOPwcW3A9i8aw2pmRJBnXcXBJs
zVrI3UZHhmu/9m8Xxv8z9//FsfJv4/wn5v7h8234+I/jWL01H/9x+ufynTiDt+p//rfxOxj/6e/6
C8bvWn/gLYQLCPgKzNGf5zb5OU7/9S/X/IOJb/GHRCURXHKi5v0bxq/Z5h+8UEYM7arTAcJhqo7t
PGX/9S/Ntv4wWHU5AgLAwycA4ur/QOP/XuKENQrFO8pq9mQkcDanse9XPEekMiGfUDtq+Dl2ydQ5
8eAur1rJWiuTqt3P9vZILPjj3x7ezV/Hhb+T+f+M2P7fU8SfgR2ooFmIeDRIUP8ka/xtpfUn7sat
nxRnCx24GxQa3EQbmbRPCEnrt6rJtLvW6Np4ceEhHCexbgv+WccoQwJoYorUOI9EZ5wXs0OIJUpr
4zzPGsy3NHHaZ4CiaRaR4tR9WvMsqBx3a3G5zfnyLXOk/sDJpf+mUYoRlVrhQwMfiAsOg5dOZ6Tv
zVA/oqCnO1QrT/OIXjW1Z1Cn+Q0pI/ummWnRYdaeAzq10wQiq6eTnmmJfu1WefHXk/r/GfcvTkh/
GzQ/zbirz+6t+m5Wnf7/f80qz/uD7cXi3nvKWvgrOPavWeXpf3Di+otgZp249/87qyz9D07/zBlM
pH9aFxjr/55UpvMHYBzUfraDD5P90fy/zCm+yvfHMrzbAr0xfMEfDseFVm/pJIvh4Fb2cIsNer7O
sqQ+YpZQse1p2q1uthUV1WnBPZVreDP35jBq+4ITzV1bwnXhLNzHyVAnhzzb8ti3zPlbXedOVNpb
+VVa83LwSvdUzymK5bPKcjvWp7oKWzmbJ2Ct3CFTJPXGEdk9RpnxKmsXRDfkoJUw5K0WiYNcL706
Se8phKsYeZL+WRKsQL7nNgy0ZUv3QHm7vPV1+o7twnxRxKYhZ8oT7w5BtXF0/Ml7XrAhHwmWrL4q
0EIvkAxATPVa3++clhaYnGrvXDOMQg9SvfQuabTSqhibMkLq25zJlQQ4gc7j2NeZe3cq6V5Zmeyf
eiBAJyU6aRqUC43GhRMirN3a9+1njqLqtjczATFizrQXV6KJCpYh6a7ggvSXjr4A2slr+2by3NBr
9fR8zEvjCjvieqDRu90tRVc916adPoLQdThvFD6tRV8HHyQyS70u7TSdsx6CHa+o6lN2L/s1Pi3f
+7IS08Wcm93ralNWhYM5frOgSVwhAZg/SljAF8Xor2MIegW9zEpvMZjLxTj2dECfVqc0omFU1tmG
AT5HkZilVbBB6RZRn4nhKUGqgRQEC+h712/1e2vWzVFNY/dR2oALgkIjCpIiZIGbR9+iEefFbrTE
cOpF3hsN/Bhrohzvo01BdBj0Zfu0VsbBoaMHviT1g7ykT6W6ubhLqTN3wkc78tB0XM4oXLgx5M16
7+LmDjSM+A5p9n2aiUNmTFeWUQSzokmUUpy4g6FtHJJCWpHWfksty9jnVl6FKF/6QLPmuCnUV2cb
D4Zf7zWjHJBbkpC7kGZpErm3zOJubMQJIlWpQ1JqceanMU3ON0Q4gI+8G5NyzreiQYniEuW7BmjP
9Q9pzkkE/vlb1y3yC+jvMe4xWYV9BQFD8A/NijdrlfnBr7In6dNtHK2hPAdBG63jV8ekCyEAOkya
v3elq4UIKxCavdoGX6ssVZxk2jEvi72r+c2rua32zqvvUL12u0ZDd0LdttIfZrzfbZ1dAl5wCD0n
LjB3oTTRSnSb5RZnEXfMWt5IK6GHMc37dKwOZta8o+H28OLXcU3z0GnWI4l/5GPkyjnZzDgZe6h6
9P5acHM7y/AVpq394uXpBwqSa/rUxBSY9mfuOjdlnsigll2HumSiE0AZPBBrBgiNijXiQ40CdnpR
K+QYIyAZWjc3bubHmStDrsmoZgeyxEWd36nMva0Td3jsfY3Y5ykv98Nc7Ee0J1cAp8LVaKLa6Ypo
AmNDIICMKgjXEltpMLlecegMRqIjRAMsv37S9ToEL9Lv2hlVD3H24liL6t7sm29z9YigRw+B8BGl
yC01sJif4E3h4lDgjnXoqmcQQMxA26yjb0x6MDDrHtzF9G6QQDNA1k+HO+wZ/sBH0JvNzbxq/HRv
DTr6nzsfVebEGlsS7A1QD6rEbN03PQrAIb31XHptWLP1221I3W/NRMZjtiXxvNRrZA+ldeUK9QYT
WS/wu6I9gI2GNjlr/QFNc0aAF56f+tYZhvltFbw0Y22GaynsdK9NXXGlU2LNUSSo6byjEBEtnZGc
lS2ClUBTCsjMAmwlY4k9R7x5DfOle9+kst60VubvKvObT6vWrZt0GDFl9T00Y59Y+coTFM2l/GJP
GnU+J7EPtmZ8qVq6dL7RMdwKyiaePcvA8eVwpqieU3lZWxrRpXC+eat1DjQN7NmYilB5eotUe3qt
UJVOIMwjLj7ruUFf8qyhyxpXKxJCYxqvQKZ04VQv4qEjmfTWFOt50yBOytflbeaAdNNYiDzcRR+z
wG2T68R16vekTdz3CmnDFlhzI678gqla/kkKg/HpNaGRb2vsoZ27XbemOG1c20x8yoMmlw35knFb
p8a7EmraZXZu7GxEcg+L1p3YdAbxaLh4Vpazcr2oTFAFSabcZxjw932tSyNokaG9nTrFYYf2JgSW
u4eYcAEIjGYV2wdLalrbO0C67Dm+UR2AQm3BiWhMAc2KjHQUMsrX0TaiDamdEyaZM3ztHLqIOGnk
+bQIqkeVJ6/c9pT+yeYuGHxKGl3MMlZFIkeqEpRyttqoZJwNw6WRTxN/0XIUZkVBc/HTyC96O6Ab
EC5Uvax6cq7m6bnqhvprO3RWWJQwGpHPJjE3dDueYPYYNJcRgVfljldRsxkjPio0F+tZoR14ibx6
jEVtZmrXw8oPDXT00gFC8AApYPOaGKVqUJjreANW6T8VWWl5gadctgb/pGzmZDuEgz/ScMHEEopp
8SPVDYS8ZzepnVrQok4yDcKx06oBJ6nN0TLZ4GoKNErOuFPe8DyUUyRX8c3TV5A+/Qpn0hkTns7C
nQHKyQxH4zInnqcPmEoevXiiVuvhrLO0Msg5jJ1jSV6CDWIY2b5qQxfPxoGoJkJkjH65T3at+aG5
0xLDJsOuwPd0GvvYCod3OMuvddlf4KB0T0CAKlor+bmsErnKoEmb5UVCFWL1W4SeB6pazIOl2W1Q
rvjd3e3MKyU6jDScXQM9Zu+Eo2OCE0o6P7Qs5LSarQN28qMsrzCQLV/0TXtdnb5BL+DaJOluxfm2
wKzLlPWNOum1Qn2HPlyeWZo4+GVxWZQ0VFcAYJ3C0UQD7d0t0S3km4J15ZNPD9spMKTVx641ftt0
BxfetWMPL0tt3awi3fatpfVn5FkEiYf1xO3rT/wziKK9iLUICWjav3LImc7nyed3dLT9fK8zImXJ
y3mxy9t0Ptc3clzqfjVBjXXnLjjF8kTsM0gbdvpLMkCW53yZD9Z6h6xeD+fkHZ2oeZEaTjytXjTR
QozIvQ3FOF01WrZbdDdMIQeOU/OUNTPa46b+YthkqlMO3Mwb8AWX1bQdddrmZ0WPlJnXQhBg9gag
E8GBcMJ2QhFRWuoWC9LFlrdXQJFulgm4ZlaLw8IafbBNkkPRb+68dTra5Xjp5Q7RGuDb3DOxLEEv
5uy41Mh4OQGcuU32Zaw0cd8o75vZbkFFC9nL+rCZyuduRcIAaOrdd5WKgYSWci3CtVq+OipHvZVQ
MK0ZrBr93FnUr57MiwuEjmGpU/lDvYx/w75yq9IIltwCHbg+k66RX3ezGKLTY7LRou+c2u4vhdDE
Venc06T/guflaGsy7vu8urPm9RsNOTrTbasHy0jhSXpi+NBy+5yITCuYk+ZxyfUHCSCddM/xgjFb
cuiqnz0/p2XdSS/cKk8xy8qdKFvJlqfqEPDiDZgkA62fje6OiOPA10ovHOrqxa3gsaEhTx0x7gxb
moGxMdOCutGSvV1nIoRt2MVlU1yRb35Ro3wNCGq6m1Pn0E1gSzXvwZolJw0ccfcz8QnoXFfOGA0+
kZYZ3W7hnH8Unn0zWzoZe7gKTlJnKUl26Tf/wugUHIaenvx846TVeenbl0gi8Pgv2DX8vFkOXTl5
bQRWEvELcEpQFFDCTACWGhKyrbNJsZSaiO21hIL139Sdy3LbStalX+WPf47TQAJIABHdPSAIkiKp
u2RZniBkWcb9fsfT9wcfV5TNY1tdjJ50RE1csnkgEIncufda3+pfweHFG9Mq55Ugwm8L/PKitsuQ
c830xotfyYLDRC16ARJtLwKNmmreZdSmEdtKI1C3M10s72nrok9LVPmoJPoeJql5VMvi4FjVvErj
O8GnrTUj3aVOhWzVPsSK+lBT8ohK/1z1NSeF1rzuG16iZa+7YtaufTOhwo2LI3vSUfWLD8o4Vy5w
oX3AS9y2i23B8DxM0xBnSnutateRLS4aOd0uAnW+EYmQsRMsVkFWqjWXB+Q+94baOl7ThJ8IzbuM
Z9xVQ8B7g46DEvGerssH2QxZhffBya/QZshnH7WuGascw/rhMw8s+/BUh1si7lZKSCQgG+hX08TF
w/Z4jCcG5IEIrpQRVp2tfqSY8kOu1lzHUUfh46iDZ9X5vRVZ+DWExmu1SD70gH9ZJ6hWkUjwOMyk
wMkCiy1YwCJXqgun/lJL5M8Tgn7U1/O9xd7i+v4HRev3lkyNXZYiO0ROZaQKAkeVnUWWjYvsESdQ
IsL1EJizm9NNe82TaPzUSecqUvaR0gJbk4FHz/ooVC6nbXvUyeCcOfdWFECtkZIYiP3FauutkxSP
yih3A3KGpIONl7fAgPTEcJXK2OZl8Jg3SxniVBtSwtoLuzBByOrwEJu6vc8GPWSJEXhsxp3YxFLe
5glyRtib10UTvVqtcmtp8663TLxIQkdF6uy1WgTbqlOJYwCwD1pQCzdh1Lu9zo3I+isRax/B5FWu
LoojirC30ZqjK1S18coQ+eeJv9L6Il33dHM3iSK2iqN97AV0ER7m5o74WhRVasbfbjgjRKmMV7wi
P0E9FF4xBv1NZmfzLR31ZqVFqitrE81JPNcrq8xviqq9izTDcJ0MnkbZ50e9lPVFX3b1WsmVz1kX
fsF+8mIZCbhWosAQxCCN1GX90aJX/jEfrOvMHqM154hyjReIX6NMtlJLj6o1xLyKFplMZth3pqM8
VEo67WK/NCFl2ofBKd9I5Biwe9XjQdetzPX1ZgFtasF2UZCZ5bjXB/WObx5zkWlG3pILmjaA/WiL
2mu1wQbD45ldti2tj0QMHv2MwG1D+gMyEhcpgJq8r1DbZf59Y4yboS6hkSltAuCvP1R+tpNx8KDV
WbkdCQreNiJT18RQ3CKi2ce98dpECMSc6ziw3aCzX4OYV5zTxm854qqVqA1PEzQFVLr3gyNuMmdw
u4mS2qLymgxoQA7q56B47Av003ARtkEYHao4DVZ1CE8SdYoNL0BDaj+ElKRKsRomJLNtrLJQheWV
8YQsp1pNoTOvIxyK61mttd2s1PymFsfOCs+BnFDv9m3tTYqBjL6PtGOpSET06iEz595T+uAaJulm
boYZoyhpx3yrq7p6qnlLXwwavOdQyngdlP4zr9orw/HvUzjKqyqmd5SwYYh6ALVah9eFLz5ixL5B
eJB4chiaY+jb+7JUP0eD/dYV0WJZ1GK3U5UMWdl4q+WacK3Yptig17xiX90ofdvd5nr1pPX6ox2y
68qxJdGk88LO3KoatVULH7lNUbqPxkPWdp4ohRsNTcsiDS+UCIawaD63WfIY408x4uKGblnnBond
rGaM0emU3iKI+ur7wfKkYJvApVjwko1cBXrmRjHzYxUmXxMQ5W6gK3e6Et+o5cyTnmluZRZQYhcq
8szel/D0GCEIGgWJI8aogF8whkI5p9hGu6F5bbTBX2emsQlESD1qOht1Ni6LCXpkUG98I/waa9Fm
aM2Vqo39Y1AjzFEoRkvaK4RscDopp+qDHonPKZAdty8b/maTxl6siuuM3MBtWTHJTUdfLGhOJbyV
KZ6iyaF+4OC0xl75kSt29T67y7IKTJzhKVVWX/thme9J7ayeet1EOd3YNIHa6BkJws00FY1X6/K+
CLiJsxjXU0QRIELzQzmOHDwmC1UsTZ8uqe7jMPVCP4KsFY9b/FMPtWZd5vNwGUc9h4PsMjUfDcbs
a4CdTxFchUSZ3jD2HBulvg7bxIN+UG10W8E3Z3etpyjGc5YbawUDnxdxP1B4EA2UYMvlUbSyEtdN
cSFMZefEusqDrnuZqYfUl4SsDIG/l4wS8aLYKOjwCjzVy8tFGgAGzacINpAGRXFjKeVFk8/HRs4b
Yojuehvh8+SHH5Iu3GQo8TeASA5V1V9pnbbBqXbbBR0azxD3SMDI2p45cQy+WxpBcqQvwH3ND7WR
NhsnsXDFDRs1dW76RULH3ulaQkGDWNLyN9XiCqjytQMJmvo5ufYN4EbIS3d+nm9Sg2Yt+1Oihnfp
nD8ZI6Z62S+IbSum4QKpakqYZ9i5egskFIdc3bqwFoYtKR8ViztQ78fmqZP5LtI3CyPK7cwAHQG9
H8aKKo6e1yUPrYnV1utCzboZzGQi4s7caoG/jYVvb+yaQoVH/aLXEe7GB8Wwj5ZTXHPw3Get+YWQ
lFWYaA9jnzbAxZUPYUELC44ERf301AUREFFBDVDeS0up1lbx5CRU2nh2V0096bthvFexWPU1Z//O
jyArw+eJ1a75lAITVtTmoCDhRNZZ7+meNm6hSsTCnb7mDzctQld3DqcHRNnXmND2LKmjPiePfQ8o
GVPDBwJDSeasIwSMxcHM7atitrdSLmaJudRup6ITnK8m1+zbA4tiDcPH1TT9g8+ZYGUoyk6Py5t4
qD/GJVWbZtXdlmEYAgndLw+irg5JSJvPNK4jE+C0SC/szr4mPxmNZbIecUVbuFoIKzYTV6NHllYc
7cRyVq4/lSVIik7SlhXDNgu2qpiuzCnnLdDke7SvqJtRxNq1oLQPzHoxAFRrlULfkBSf8xBdWTpn
vwwKCaIYN6xQWw7J3s4NlDF6CnhPe1VD5QOOINWt8EuTOOW8YQoqVrXD8632vOv6JJ3uuqaLPKVo
yyd6i3pc+CQucpIJqM7R2a6ryXy2+vYZgHi0TjFQH/3FgK7OdXBlO/XOTIa9rOZ4A5hoPdUFZVY/
u0bW6LuivjfMdq9F6VcmgOGjVJHSG6ZVk1TKl9InTn+bz7idpwgWQd3g+JDIQxGncVi14+7AAB4G
fpoccbTucusjdvTEm5qm4DCOwavzZoPmWYY0YBz7LcoAt6/LR9v0n9PM0db0X2BQvjhp8KD249Hu
/U0236WCwrEigau3vwZU6gaTCeaon0Rav+ZqCV848kYTe46pPJm1dSGF9OYh3ZFK+WEGujrn8RcS
Mt4mk3KlDe8VcYtYndrROqgyvRVQtVet1I+dHRz9uPRKKGyxKkNU+ErsOUIWqyamnRrJfjqoUWBc
RjIa3DrkW3BoTE0fYlEJl4b1wM7r3BRz/DDX6Q3zEcpbm6GAT+uo5nhHshMuhHEIHmRNG9p2eKfQ
MeJ9R0hcZYhtl4cvrZpQxvobCyfahkHzo/TrgTmKdpOMCvhqo9SRITfDBi3rjMm1KzYTLU2vmi4F
ZuSxvKs7I7RoikKSn/JXdm+OhLgPYZrw6IowuGpb/Pum9dIOGsbowdxYKvBBjeaI1VCXtPhTs3CL
Ql93w0K9aniyGjnec4C7Jll84sdSHk0bQ7OoPCeidjVRuB9xClrrelQ+dXVy2Ue0upXoCyXlB5uB
lJeUPDMJ9duFMmnWCsSy7yVC3YfZ0gPFuhstNvUAKelKY0AQOW8CJsTKCuPdGEaL36VzRa+ZuDxV
0HizT5u4/trS68CNF657I8oPOSOXMe3WUVaIWwIMoh0n/vLgRJRoNKKpcNkv8aA6pdcLh7g6J3Ib
mF1bZnYFZi6cfOAmClW5KTuVbgvhkFQw6i70hdzEFRiHSHzSOxbOjKM3LOODWQHSGtUoY2zRsvpS
UVC3TFJRL3vTbHYZlrh9H8/yIa+clkg+xuA3o16YcP9t5xPsuOmy9vPixWxoovFyCxB1NZrWbTqZ
wcVwGiR3TTLaJPMSn2AEt8M0OOq6Qxcy0uwf5UNaqsRDKX5WXg5djK+4UP2+3eBjry5479A8EN1G
RCRQTCrWXbO5cboixP8Tv6pTeiw0/CJxtuA55kucjc3C9Fg3tiyvZtoFn6vSz2/GFMSEmcb2bWD0
NO67iVZaaldgTPogjbdlm/JdBaJ+idU+Z4lTAwvQ21lDllQk1iQgz3siKWKLA8xIAVKSnNSTvQzq
uVNR/+NBkNWkbiCsaNj3Y935UmqxwuiGxnVN3umhIPTFSzl4eYTtVJuFEb+UGZo3Y+0/JjC8rkII
1uty6PApGyapBX5e1m8TiGkXx1/rWR3XmOQdUQLjPLQ7srvEfoA4QppnpN5hDLBAXdomCq0Zi/CK
yt6P3KRrhMRE1bUX/Sy7z4Gs0gtpJRyanWpGcdl4vlly+FcoKUtsc26RTcORO9pubPZjsVHiOR/d
ke9211LnCNcXNTAN2vXZuJktLOluntbjVsVWeT3po330lcXmFZRa/XUE7I/LuWTJOHgXHue+ySLX
6Hq6RaqmWE/wCwevScpiV4uJ4/WcOPpFhmzu0NTUVpvYV9iJzDCP8Dc2hnasgoG6qc9IfvCDFOOu
HX1K5kz5ouD1n1dh3cmNXmvBha9l5cbkP5dTaYOb0nliX4IRpxDdj/nKLMN5w6TWyqEzJFgoyaq+
NeZSrP3eqTctSyRZxT6h7ZNsy0NAI2iXjNkzCsb5QdOUYqs7nDLYr/wjkNXxyqaeuaGHMV3EBQZK
HegotgeDLoNZGhdS78I78OzGddiNiadiAdv2KYf4FdYbY7jmrMNYzgbQRPEOHWO+AG4Z0FFn9X+u
w9i6aqYOzF+hOHe2zoHdJZlHudTp7XjlGE39Somd6Ll1wvrSCO30etAK46ANTv2MUbKe9kljQr8o
qIqP9NjJnVetSGmeySxs3bkfqSoLtcy+YjDTcdUS0bEJcCxEOzsItJFZU9zTFAkmxo/5Ic07Zk5p
j+syS1qshvPQAakwxWje8AKR9GgSzMJiiU7FbNaWwdoqmWYPfYFBVdC/2M6G4t+ppXKHrpavQLF5
Lfpanu3n1hk/zErfPNn0cr0KeoqbWn1wAbp7vIQ/qG+F/SmzK3OL8S10gANozn006xkEEr30ZmI4
iSpvo/C2SfqKd1DRQjUp6izZdrzi7whz128IrJfFltXuB0ejHzgKDtFIr90eBlli2ekdQFP+fKh0
BDirDq++5kqbjszGbtobIVNssXEXXtocIwGzKcrk9Rl2T92PnfQL/1+pv8KKgZIAqave1llOXAgb
QzuiI0wROKhD+xDowtKZyQ7mh47D1VMlLSIiFGsa9p3RjUe6bGiJClM9FtPof8LSZdISoX/uFvk8
re1Q8y9rmFlekdDFp1NNFaHGwUtmdMmdI2EAL9W3fQic1PhYjRAReiPDOIQk6LayKmOn27O5SfJx
/NBU4T06zvA2Dvpgo5Gwg8s7rqxnBAPBsBkMaTARRDlt9DJXb5R67pR72OnWlTVYz0ZaqW8dvWI8
eQOTPhOnNUSEkvNaTRiRO1iZc5GMsvRvNIw5D7Mezo8Zm5Ik5oue2/TIvNK57yMDpy7663xVTsuY
D7OtEo28FcY8HgiEGBFDkDxsYJoulCdsDIY3pAWeartdulQxETCZLqcnbnd2HAyHhp6i+MlB5eCL
OZs2DpF3tdvjMjpOeDbRnhuG/qyGtvM0M2bYmka2CQkK8oLeCrBIWOZT52QWCEBTtS6ckHu6UtFI
eAAXhgf4qOa+R/HiJbLgLNOZc4pjx4gf9ALRlVMxs410PL0W8LVNHDMearI2RnZgjYTVELm4RvHC
Hk7Y+3Uq+uYwJal/24gBR14Y0A1N2+zSDyeVOZ5IONOORBnRO0IaI0m35UyVMCKICaS5KhOBNXzM
Cz1ZlTi2e3dOO2dcBTwvl7VRt/VuYsaYAHfJ+pt5krROfas0LqdZ96l682mAFGfN+MHLktMGMsCG
w8JoHDnntV6A9pXWtpOuUofuq9MJfMu6TyewmXyddx8TFKuuhs++QmmIH7O/LibDXElfltcmwYmu
kptmuubNPGGv10rroS9SpvSOJSMV7UpQvkgQB4WnG9RGRdbQb1WCtI0oJ0jVGFT2Ix1KV4SHrkie
Jrt2Agz4SX851X3/YiaauAXCy9wKIrVBiGY8fMThz6hNB7XsBXbCiZ/Rb3YtjE42O+HU6lrnEQP9
jEZAKE54ZTUKye/xmO+ndqi/SgZUq6Gw5hthqs0R6mlwoVKdeosIcvxbevsf6eYeioz//c/l37wW
JQdFAj++aSX//aftW3H1kr01p3/pp3/T/O9vPw7eikWl9tMfvLyN2um2e6unu7emS//+/O9/8//2
h//19u1THqby7X/99yuPcrt8WkD0xE/6t0Uh+j/+pfX8h17u5qV+eX1Lv2tUf9ajLv/yb+UccQ1/
OYAWhaMiGF4kpv/9X38r5zRNW4SlaEAtxuWYndCufdejatZfGm95oKc4WqjdFw3+d+WcZv61YPyh
VGMEQEGK2vtfV/hdBsrN4/5zR34hC9V+qZszrG9xyD/IQRWfm5Gg994jFbqKiU4VfrZPWvUqKYz1
PFo0MJSP7GtXI94SUdNud4hDJwtnp/myW5Hh85qPvsteu/vhHv7iikzuR/lvoep3JZ8BcfFnYexo
toIspKnZx6W6t5UqwDlSMmJzshz2I/V4AacPmZ5HhGV7tE2yCCujUVfZ3H2hm/qhslvhjsa8hzj2
YlhVsNIU21qDzmF0DJNqo+XpA8Mca8OwlBfyDGZLFkyfkPChO6Lx4WfqPu2iZ0Of9/NcPMxZfMWV
f5jmJmD+VQ+7HCTLLqsVjPt20XqU5wGTmfnNtP2LICvWIK1v1KJ4QIn2UGXdlZUlFmfFEO6TGX/U
geu4laK9DrX6QetGuc1T9X4yi2BFV45PauX1DPfkzzdU/9n38O8butzoH75iXFAg5qux3zsxEqS+
st0Ol6sbhDYiR4QcWBXXMg3XXYQw0i+PUxk/F7l1Qd/SQOIUrPsGKQxjTGJJi10WyDfoUqus/8T4
HsfheNPGprKGShNs7HzILshppmsoEPY5sei9esoW5kvfwUQaU5cUM169hnygf89c1+pB21gXf/5V
BarvXz47p5aVsVV7pJz9fvKHG4Z+hzqPkRDpl9zkHWNu9mSjT93Q9K0nX+f5xThFkDed4H6mRDXb
iqkVHZkyuKe42UKufu3sFqh+A9zRCtKPeiGoT0s9vw2n4KYLGFy+c+mLUPVXj/2JHjzhfA6SSq32
tR/sppnelrmPAMxgQUdPjazU8O9shlMBTXNaEs+9VD/IpGWoFK6TeljTLUndNOHx1SomFgMPLewq
7ejoMAGt4i4Yh/s/X+qJ3+TfD9Ry9394oEKYvmZihfW+oxWgRfk6xxed9Lhue6aXHK9ea5PHxy4e
Uj2+n2v8cH4YqDsqLrcuymPGUlmN9Xsm1d996YsX5IfLkVQNmmkibrH1btVhdzY7Vtb3be23b8hv
qQa/+mKWL+yHjwehzPxKres9ArUjzURQCNOwqiTpYObSvOitvHVDFdAF0vUt5wl28xBKRCqy+yCj
vxyr4bW/SEUa+I1Bmmx1E+M1ivVnYrTuNdHsith6+/N385vXuYp94ceLtcAMjBOwkf2YI5AK3pys
xnGZ0z9nqGdZ77xSvu0Ov7onJ+Y3UuuaCKhmtdeK4WJpzMkq4/4EW6SDK2Opm+ryqmPK5piT++ff
TCyf/av/5knQs58HTT6meYWYbL43JtQBCQomxwjTVTPIr4Ba/TVMLOUxCTp4k/EulibdCWVeK9R9
PBgtLb+e3mMaqB/jigZgU/efHeSAQE1g8cEpfi84/NdqdAO/7c9fgzQnRfqTXe7boX8uo0kwvl6G
fQZCMdsAJhhV6VYGzqMQDdq7eXRtI3uqBcgAO0BRx/biTWr7MeuUtR/QKNSoaR1/jfzRTUKC3sbo
tYrEHUyeGSGiUNegQL0mU9/JoxG/fhsRwPLzLzDbTYVLTq/2c0RlnCA2bbA8C10+qLN4QshAl73b
ZgaukKBeT6XcEEfKsUG5Zqh+OQHJw6J/qyD1nUV3NxSMSRsLWGW88zNg4CiW38so/oYY/udzgaXm
50vNcwbeme9U+7hRkBh0wj7OLSK9mWPGlTPM0gs4c7rhiEAV0RgQIy25K2SpXptaIFfZou1BWEmD
KSBINqPJbfpIvXI/0xlINc2OoMdHZYg/0Et/JBbzk0OkHueVdEt340Xl5E4lEuluNKoF2sHpYGdk
qErTeNDz92xt2u++j5Pdwa8WuQ7OGCYcoSvz6CClv88kYD+CXwEIXyX1R76ugznrG45IB1oqmzzN
lXcW/LeQhF/d5JNXfm63dUeAbYnCNlXddJ7gAmcUPajZwpuSkgJcD9y9nNku6ZqfE914LcGKgzS0
IEg4er2VnKFUG19nOjEpdbovY8YRB2YIlJ0mxnGQacQDljB0VzBwsjXC3tuyTIzdGLhWJtd6WR+y
tD8YS54NyKBhnYe26UGTcjZ5J452OSRbcLS71Bcvs1BsSrMerEeGWFxTqKY4Oj/Odnqh44ResSkx
DqjUOxj1Aziz+pMJ5AnJhE/+RMgQvVCu+rx9TFLrKdST556XOKoZxFqBvivDwBuHBSwXGs/vvN1+
Bh/8a08l2fjnp9hSmwFanOj26khB2wTVQ9Oj4CphDqwQedHJCQXnxhqKmNK1+iodcuFJXoprduJk
Y1OKuIylX5yQFlVULqd/n6hpPFz7ehgJix0phP98rSeU7n9f68mOiFMjqHq96/dM3q/q/pKEehA3
N4ZO8GmNw8LozD2Td7EeLdAi1AWwWmgiYAJwKBiaIN2OsFmLcMZsUF8n4/McpJeWYm8r+jylXe3K
EdwY3MXGMnb1rG9TI+B3JTYesmqayHVdQYcvPtEG3WW60NzJqu9gRtGaZtDNKHLyNdBlt6k88u6l
cXLM+i+jsDYByN+ISfuf74P43Xd2stn6pORE4dDXexM25Jbud/qQ5EyuW2gOF5pdW5CTsB8UpJi6
BX1Onkx1rczOttPM+QVWQbAz4rlCoUS2cKNW1lqvsCpoomcobWABaSYQau9c7HJRv1rBJ1s2Wef0
TxDF7cE8mUCXCTm9iGQ8Xfp56FMr29fIgSDMLAsQQbPlGuik3MApjobUApwjhEegJQ6jG5sB4v2Q
2UxTZ6O+hLAJlDQv2gWvh72jTGJPNu/UM9+8+7+67JNdf0LZs5i1ij1N33Y9G4SgJ20id0mDsrB3
ytnTw7JFZxGjezNQZ/YZefAYmpFbBtURdvedVflIRqedqSFYLE1qZtCIoTd20nB7SEqrCJM4wLa4
hWOLzFtiZVsJEUugNxkEtcQaGU4h6nCCmxbuFCIiYewwpyQ7nYEjpn+AeWnIDyoNMwXy5GlVtngZ
6im+M32KvqVq9Ju0WIdJs+un9Blmy01EaGNpAL1iFV1UPkNhJfdiH2HaygLl6QW6CkYOCemFPyUJ
62ip6tV83Da9fGqTRdlnFYHXo2t0RZqiGBzs9/L1flP0/sPZrFWJ7Di8lntfAVJLCCjVUjNAAxoy
f1zajgGprDTvrKJ7Gw08Pq1SEow8NqXn5N3gFUQbe1WhPWmNuU9m/baPdSQGYcXpRDevR9EfjRyx
SK5r72xRvzmVfHP1/lj6FkOZG1ZcpvsksZ/Cvv3ULqx7Ux1gwInwBrPwkxDWUybC6xF92zbFpbKO
pMI0JkdfRp7xTZNpL1Mc3f15yf32ik4qE51XbjhaOZ2MSouutQm1EdBq0d77er4LFYnLRDjVGpyY
6YWaoa1x2Q27tFL2tVGE1pYXDLLemZ7RZeDPETYhP3hnXf2m7yNPA4lED0W4adVyH4TzwIKvYOHp
TbDVU7BdFFEEXIN2shR53RISD7+6hVhL+opnZRrsP4wrjH8KdaMMnaCfAECr5EF8Z4f5zflCnpqU
NRRmdtmhWs2N5AKd73YAPqcq9qXFsFuy1BfEoWnabqaFt2d+Wyc7cIYskUQSJhZ+pG3bxN+qmQmr
N7IP6O+gDqvbxnHWlUn+9IieIPYfG+L2BO5HOihIsGcdRXjYHt65nF+3wcgAOCkIMKcPlaaNe+ia
j3qcSldve6R2yXjjx4Bwk4Y+ipnkb0xzDzAGL/SwuCfnAyyuMZue3qKZgKn5WkQGYoU6fpG28g5I
41uKzy9eyvY/Nz617JSx23ch8gx6OMEnn5r5qzZpzr7uC5rSyIJBl+qbKOoPCd2wtGk+qWZxrAG2
uT30il1vY/GjYxDtqS6H2zaQwKK19M6EZTrL+NmyONBhuESc1l7/+ab+bsc+hbb4qQLfqrW7vVb1
jyZUfURc42ps8ZqXdfasJe0nIgJal3kMU6gWSS5h32g2Q3oK4RUBAJdNFJA+31n6Jph53rkJAg1R
9BbkVLV/vkptOSX+6vae7HmyVOYQG023FxqKfkeNL7VqTPC95F/0quP0VATXVJDoS2dMOEZx1Eiv
XMGu4soyLo837MNss2FV/pNVU5x1w1opRbv9dn3/rxv9l9FrXTTF1/b/h07/Ei72p05/EjXty8/D
geWffEdOWH+R6kxYHnMZsuxUnRrr7xa/VP8CEyVUWy7hgGS78lV/b/Hr1l8q/wT1JMOBxVLPe+d7
i1+AsAAaQ/sAXgU/50cnLf0/tfiX99c/niYBKe7nF4kWz/Dh5lx6BbYIN3VCUJJzuvnhPtz8/TE/
YSV+8+En51IpUzQAPh+uKdkH4RiPwqj/fsx+23j73XWbP193W+hGEjuZ6UGu7FaA6JWVg37nzE8/
edsnqGGQ1hXSs+V4jSX7AEkyfWcB/+7KT17d04S3jjkpac698ikbTTdQMcufd8NPXr3hEDeJ3zF4
KIRxn47JSzN0Z36XJyeEwMCeASJfwkfHw4Aw11wPJu+/8y785KWmY70a8FpIz0ej5AZWcYEMSq7P
+vDTmZFemtbUF76JYpYyfOjMr5Xele55H37SC3OcYegSdg4PxypnnkwZ112unHfT1ZPVaYm6Y2Dl
Gx5aMOW2b1X7AqgB7ovzrv1kfTZBKHt77EzPzLpnv8e6WuqP5330yfosiBVospKPtrIpXkYnxwyh
23mffbI6gaLm6Sw4QpQlevRZcEir6/ad2vc3y1M9WZ5+3I1+7cOSJ2D6S8zRLMqqm/Ou+2R18pQ4
gFN4ZwUTKJHUXg+N/05BuNzWX7zG1ZPVCdhWNkKNoWxQ2q2IDp6vgyioD7x+32n6/u6+nKzQUA8V
Ul6hmgiCISxVOQTDl3NuC2iVn1/ldAmceVBDk2ghua/N/qUMvhcj/+EuYZ42qqEuViR1BTQCMaVf
QCdPDp0m3qkXf31HzNPWssSm6acqYNdeN45yznZZ1Xrn3ZKThYntBRPDsu4NJLnk6u4Tddid99En
C1ODcq/S/+T8rUh8kJbSfCWM/Dse6T++4cu9+mEcBn4OsAKmJk/405PR1Vd0us+8JycLU0gYEr4a
TZ6iii/zgCwG9sLzeTflZGWGyZSbYxdM3mCP08bsS2ctdKM66zWLYOnnm5LbyGiDvhlx18gb3zHx
Y1QP5134yapUAGdU+jQaXlSKx8E0vsAC+s9CuL83cgHcnKzL1Ej0oIu60SMP4UAW11Wf9O8Ak3+z
dBYdzI+PSYZCVyHHbYImmOorv42v0sH5ctYtsU/2zEnPnL5QB8PL0R2t7L7fmnr3ct5nn6xLgd+g
ktEIyznDNlNZzlclm8+8JycLs6mHoiw4xHu1OryVSvMh0D+dd9UnizIzRm12Yu52rWVXXdFdqYHy
brufb+yfG88/SK5arBulw1jZYwaVHXLo5g+dKIKz6nDztJUg60kRSVmO3qDbr6lp3Gep886O+btH
8GRR1uQzoI4HMCfkhFY01Pa5H9pnFYWkUP38fPeztughi9Hzu2GrNYIG+bg+68u0TlZl4o+20jnl
hH1L3OpI5VE4nvd0L1y3H1dl6ptzVZMlAt1vwfWY0TGEhnXmdZ8syzioiawsazKXowQjY3rQsui8
neEUlhhAREnt5SlJmPauHVQGTBzM+ry3t3WyLn279BufJ9GzAzwVXYidB8LbeUvTOlmahAZmdlLx
oPQdnKtc/xgwZzjvQTnZLwMl6Q1lISgmhorOKh9xqKbJWaWsaZ1smMQgQHLSW7a0sv1IQoNJGJh6
PO/CT1ZmWs1hbVi8Uoqa6W5u6es5Ss7c1KyTlVkVlqpVJZsaEue7Ngg/dok874bLk5UZawwzQ+6z
p1PM3ilN1D/FaX3e60qerM1Kh5Bgt9mEDzh/MEcJKCw972UlT1bmGBdWQ9Ttss8n2Wrq7TfDPO+r
lCf7pZGPsm2adGT6pO8zx1jiRh7OekrkybIMdWmrqLNHrzGX0LkyewiT+czPPlmVAWQ/RcMs5hV2
REpVq7lpWmSb8y78ZF1SCRq26cCI6mrrazwSCpaiPTzzw0/W5dBijgpgNXu66NFfEBdd5dPteRd+
si5DUcGBVLnjsAcvdbIszCY6r/6WJ6vS6VQ9DVGke9GsvIHFeoWPdd7CMU9WZViYjQXRG5AsMp61
b+H8heZ3d9Yt+aZS/uG402PFak1OD56dk6fp0EFBY/fOHGV52H5RWZkny7JOERtFGlsDqGCMdKZE
S5cN7+UG/O7TT1ampbb/h7Nz663bhrb1LxJAiRJFvWotLd/t2Emcpi9CkjaURFGkRN1//RkrOHvD
ZuIamyjQhyJluChOXibHHB+8J0pM8bEiWSEWWGT9stL1GxcnOFPZBNQ0/V6gLpB8bcMx+wby5nLl
17oTng1bQ8VtshYoqv9MWPOUjn7h48IoRhpOzSoSZJWDEZW7NYUzYuCXbUsSJzbtgOohvMnsMNOI
H7sNNWVD987d4fzV/jRXnNAMQJhGeQnglQRF52YmBRmX7wsI1WFdH/0G3QlRyKDxpjjpvVj76hQm
4gQnbL8NKHZClCVlNokAvRcRfKYCM31ekFHx6vYvldKLCBVrJOBLpYH1nExQxHJf8zkJ/vVr3AlR
SYaNST3sEDSMz82w/N2bC7+WnfAs07aK5ohiHV/af1rgfnGXbXK/tp3gRPktqjnWHfa5Sn/VUfmB
VN/9WnYCE15hK8n2EltbM36wDYzo9v8bLOF/kxGxs2u2ZKj7bsd6ZQWeiNfMJnBF8MyJxU5k0p22
G7AHe7HX20fRmY/AaRV+Q+JEZlr1fE4NyiY7oy5B1IYJkvFbrGI3IpVhHCtKVPRjgBNWyWCr6Ntv
6sTkDBJ1mcyIyb6PrklJPmWb5xH8bAX+8ppZ7ShkHRI83Sf7/AWH5ms2xn4rCXUCEupTjrJ7yL52
lX5sBPu269RzlfpVQPNiJWE18mxpzdZiwLM+/ELSARWd8WevaUKdmIRaIJaSmAiI9vVm5eRxzyav
xD2qRl8P91YPpoZr0VYoaj4FvZWFgAel54A7YdnA6TI2a7QVm65RJBxdBmJ88hsSJyhhWVJrotB0
2EV/1fH6ESL492Th59/+h/3y/BT/cgrWIJvIKEHorFENt0bkH1M+ffHrtxOWMOGFLG+DtS4MuX+0
Zv/Kz5X9Xm1HTlRmGavtKpGnzjb5oIWCRysuPn5tO2HZkjDuolLDV2hqT10JE0havbNSncPvD8P9
qxDiZehw2e0GXtEFaVr6vZ5RVA4PNVTU5SlCH4RozzCKnG0zGrY2sBqZzpS2X2H1cmzH8h+/4XEi
tBwjYGR3TEeCizdb488743/5NX2epS+GB+ru9ewNg/NPNT7JFTXEOvNs2olPwaYZ1aPIFgoyPQgg
W1Ei49m0E59NXMMyqEavTW3AXz87p1Ptlxb7VeXzYkSGMYW/JtwrwM0FVLxpt/Wq08H2zmn5PK5/
mo5OhKJ8ZuZtOmBFDLbxK+Ry9k6VtX1nsr/R+i/d1ou+rxtPgDnBhbNj4Q8xNqhHmNk3r5kSOjEa
KxiVj+eTslHqcVqhu12GzG/dcpVAa5ylK8vwnIk8JygLsp9zAuqyX8edwLTQG6LiFY936ZzeRRDy
C0r99rfQCUyKAhwGigbe7lqwmmfYWgxWfvLrthOZS8vg+JFVONC2H4ET+KbG7Ktfy05gYr+3ZUrF
XoxLxy/U1DU3JRv3d8bk/Nv/MMNdkmMULx2hqG4oYA8ChJao2vWhTfbxyVZZVR19fkLsvts35zLs
OcFPSHh/Yzb+JTT8wq9pZ55XhoKHYCuMzhZ+CwawPLbIL60SOlv/ZlC8PHI8xpY9LEJnon9MW+23
JLrl8iNhClUSyIpHZLyAs+gpou8l9t74oq6GqasSEu4aOz+3jb6CE+thRr14yoLSb1F08XCom2fA
1zZIMGv5sYqCz/vG//H5mnAQcfa3VK4hQDd4suqm5Cqm8HYParF6zZWEOEvLREBoMS0y421l/83q
BEVAOyjofl13Fpd4aW1QAsuNXR94BxhOfRYQ3Pq17SwutuF0a7fzTKyzx6UdLsqVeT5auSqmNRCd
3mDVVWRBoPKwYj8WBkMqv447O3/URC0om+i4qjaYgq7NSZ15P36NO/E5TpMOxYa0OyruUBMIKVBv
VezZuLPzVwEAT5XEXOlQenuwCmR1OFh4TURsl6+nubUgpswM0b+Q7VJ0oMoM8wefQfmN/7sQGLer
FJ8zIubQZxPwbM2zX9PODGfAL0CFj6MW2KvVAeyH5gjvSK/ke+zWLY7wa1opnqyLoZQPKCm5HxK/
9Sp2kV6irZK26zDaPWu+hziogCT46DckzvyGko7XWY9em6q8WPExWx5c+TXtzO5Qdqi/T5e1CDeo
obfpBgoHrwUcJMLX04+xeU2bLsTcjvdTaeX91GReR9rYVQLpEibcfAOULA1olyMTcjOn/zdC+/8k
9mJXChQMGqLIOtmQV4aN1wqXcFSqeA22qwQqlQ1BOcQpooRw9jIt9wpOsovXIhi7JVJ6A/7EZBkW
wSS4MFt2CQOxwq/fTkj2Rq8ZfEvxehKvBgSBs496v/otJdzZdQBFacIYItdi2gJ4CqsNxeyd9ov3
38qSVgZ/8JTjmN+Hd2Tobko9eA6KE5TAtk1RP1AcgCgKlqGf/5l2freT2C384Q1lzdhjDpoluR9r
e5NB0PDf3/LPRUVR7EqBADes4KuItGHCpNhR2v4LUB/W2TWJY/txBu73Lt1X/ghfxwOoystdiPK1
L1UcLTco57Ew4W8Z3ATnlcbTxTp38A+FcdoDJQwerMNIyiskx6vHbSGB9lK2As3+eikBa8+uMKnC
WKf0SxyVN4l5D457nma/30xiV6sTlTOYXYue4ebWPkfDeFXK0a+yAobnr7u9wW7dtFTNxZ59Nz17
HHe/eyAgkq9bXkK8744AKMO4H554sJCLwB357wny1oA4F8EWhlGTDFdTpJ28NXBaTwzz29pdkU4w
1wCYrMj8LgFTx6ivUR2dvufz81a/nZ2sSkfMN7sb+LxaIABK3gJusfgV4MDn6/WAo3BeoIgZo9IT
pU57ifpOLqN3Dmrnm8Ef5qAr1InakoSlwtdcoeB+yvQMC87tANrDSbVD5vXwCBDl619g07LXkC7C
qHMZawJo75jdI4E4JH7roasDzNJFmr3CeyxbylvY9l+LLHyn6XO8/GF8XB0gVB6mHwmWQx7Y5nkI
cGTJbc9htB8Bz/3OX/LG/HFVR+UGn2obAXRkzLgBJwTAJeyA/NSGsSs80lljY5kMprClhEN8Ol4A
7/rJK2Jd5dGGuuswkug5mYILSaJT1/ReeU+Yjb6eNMCIhvXao0x+hwOlnux10BuvvEf8y0LhRVpS
BaJG3X6Ghbe1AGekw7lEdIWs1m9QnO25HBLQEayJITRMY5CCqvGggug9x4G3Jouz2PS1YKNi0HTT
bfkSoSi3GsA+9eu5s9Ts4PG1FpnVAmCX27CCfeBOYr/v6YqPNmES3nGJSiU5wUWuqu2hXRPPxp0V
Bk71/TYOwBKC4Xcmhe53Q6L97imu+Eik8TrD8SoplmH/YefuKq2536k8Oa/KLyZiDyMieDCgCB0g
GAunGrvki938CgnhfPm69VTRFkXkaL2OZBFszXVNl3e2jTcmYeIEp67LPW0muDGggPMLeD23fPUr
lIVj/+tehzZN17hEvWmVTfBREdm/JZwU/FZaV3fUoJoNdjPoN5nEVTqmdzP1jMvEicuhDK2kEmWb
dIiCom/UoUoVP3oFZuIEJsyWx0nNhhV23/klqaOPS7y9Z8/zxsd0NUcSxB3IMho0bszzNIdfdmDv
vPrtSo5Au2rMYiAig63/p56FsMnxe+sANv31PKkBtyC0xjxhHbAh2xyf4gScN79+O4EZw+M+Uha1
W6gh3g/Uys+RZoPfx4yduEx2IQUrU0xCQe7B1jntAfGb37ETlws2hyTp4eS2Io11NQ4jwIS2ivxW
WVd4hI9J5lig42s5PyNH/sUM7LPfgDt7ZjUnW5SwCE0v6Qxw73Coh9RvP46dyOS8NesWt6yotQFr
tL9p+9RzvJ24XDbeNLZZUMCehnAYGuTj2Eah3yR0dUdCAgwya4yJ3IObOp2B6YqJ37X2N+ERSSBF
n9Bxwnd5JMhdbzrwqwMHT+F1aKa1UPEOb/1iW0FwhSVyovQHr3niKo/GKWFK1DOcdxZ9W+5BIVM/
AXPs6o6qQJZsh4YZqDRWXpwXFAHjcr+J4iqPAChuwUXBkCTL8FxO5CIa1KPfkDgbJoNj1xbTJSlQ
ngOYbwCGH+yn/Np2wjKdSCQXMJULvkGoqxryPFfK/OXXuBOX5QJ0DTAPSTHAJQkOPS2w6uY9B5s3
NjXqRCYPg25eJYrug57fqS37tHg6EcBr/PX0JijA00rNrFATeBJN/aHm/OQ1JGfr85cHwqBOSQCV
9dkqwMAmNAlZhnJTXV37Ne8EphDVNDbnKQ6u4ylZSVsEAnhLv8adPXMNwhTcJfQ9Dp6jsYP/eTD5
veHFv2ysXxyUQwjo67FFwmAr42+rRHp5Bt7S74D/y7zpReMgSZAlO0+VKQDnpQb0+4IQYfx2+1/G
sS9ax562kgQYjwIWVfc0bu92zweUX5Z0L1oOV+gxEESsCIbpet+Wy3I0fuc2V3Rke6ItbSZWxG10
N0eigC7NczycwATAbK75OfeTxkxfRtTWJ1hu+s1BV3Ck12iM7F4xYJfETTk1n+TW+g2JqzdSoqvD
FAgZoCCCByrB/miksAev2HEFR+G58LHscERJa9jXZVZcbcPwngn1G0vhL9e9F/Nk1ukaRAYj3jHY
yiu91t+3Osj8Tleu5gioGyzjMUxfjKnSA6zx1Ae8vZWeH/T8m1703ehwrQTBqIfNlpxKpCsfJqmT
737D7myd5TTHywRFACwDaHSwXILbt1m/ZcUVHpXbWq0Wvm8wYC1/wOB1yhWQt34dd7ZOE+Gdqha4
soEAAVQCkR3KCpP3bm0JBvcPSU9Xu7PGQYpnFCyIKqbV3V43AsW+ilJAENls/E5yroqnN3GP34CK
U1lW91UPY0ywOL1Gx9XvMNA5sFmcV4EhCQ9qEPNhYdt7BrFvhJMr4Ykijdy1wZRsKxwPJUieh2nd
Y78TgCvhMR0aH0NYS8oBWIORfVq79KvfsJw/94tYkkqk25BgWOjM4vuKKfM8yqX66Ne6E6lAvC5Z
KzElKU++zt1+YTrrl691FTxN0OLQ0sEmDN7a+tDWEU6LRnsmPX8jAawmFZjnrEDxLKhnowSshe2e
Y+4E6qDbeVxRE15M5ZQcTbRCAsv3ym91JM5eGgxdBKIb0itVkwBvOV6CcO6lyKKuorFd6mD5ZXEK
hBNqleHHi5d9UEF9Jgt1zYiWVQw2M8ipMhbDVRg+/6g1LL0uLeD+vJ7ncbuXshM4iGYiFscyCr+1
2u8dkWbOIbdZWbWzFXfycptvQnizldt7hYt/Xldo5oRnFSTT/58qmTqtM/1J5vnJb7id2GzXDHS/
CL2WrFSntKp/dByuzX6NO5toL6iZk5biajvuV1kNKWYY65//3fafdyKaRa8/ZRJsSkHSDA+ltaqe
zd6Vt9id6pOeZz9/Euo6Eq0Rrvu8w9jYGMXzEdiI19kZnfbfP+Ctj+pEKM9WVncdwchP5b2E7dvK
uNf5AuSr12NT9TKiwY6mOUlR98a/N2r2C35XiBSmkMHVKcYksaDCItGXlkZ6HV2oq0QisQHQNMWr
RGA3eb2sOz/BnNfP/4S6UqQKThzA0GBQ2oA/rx0SIRlJ/Qx+sI+9HvFOJCpB6Q4eVNqtvdIRVKS4
y1i/qeKqkbKmjFV0Xlqymn4TchlQwhj1no07QbqAD6rrEY1XfDzWI73h8j1p2Rsx6hoTmXoSAtas
cSEkpWnexZH9sXYBPHbpOIaei7qrSwKYpC8ji79lEU1zO3TBfAAky88ghrrKJK0buPlHmJQr3bYD
sMrLUUTJOyfdNwbIlScASCiJGrBALsHcPW3Vj7Rhx9ay+J3231hjXI1CmwKnHJfnzovpIzP9FQn9
SjNg2ft6xsdxGSgxn3OLBtb1uo+uGp5Zv43D1T+BN1puYyiSYjTdXab3y4pyr5wodeVPkEsrszL0
u+4AK7E9uNTIA3rlzqmrgOo1pI5bh1xuCcFaoTpy3QW7nyiMpk6gNmE/jovGx5y0vhvD7oG1mV+p
J3VFUCSK50DHAezgsvqexeIy9TOao6lzzN1bu5ORnBd1Hj9NibrjXSo9p4mzhUah4DaOkSZeK5Pm
zdR/WTcwqbz2Z1f/tAbDgFJ9DMm8bB+rsbrKtPFLWsKE53XwJHFg+i1Ax+26nzmMHwMt/ea3qxgK
Q9AGkwWrYdpFZ23sfgpgI+i3Q7uCIRoDljOnLC44h+kUI0ExGbt7Drizh4ZVv/Kyw0wZyupxVtOD
qcLPft/SOeXi5hzrZEBcQozwtBFiiwbFNsf/bvyNRdzVDEmpIEeAYAVJ4uhLGVU5auEu1LD77c8s
ej1XoM6u5mGAQSirxg2eC934ZOgi/Y6Kv2BVL27+Y9/PphzxRUfgKI6zyCDYqiLllW6hrmNRwEgn
yXlolOyfEkqvGPF7sIDn++thCTq79ICu4vgsTZk3VfJBzBn3m4quY1EmcIAGiDspAIy5brr2GdQV
r5dy6mqGghWaZZnhc04KNLt6X8xhBcDzv6fiG/u9qxrqAOYcwgFnObMEx37UN4DD+H1KVzLEAo3b
XIqjCtV7l1ML+mmTbP/69duJzxbIHgJyNi5zmbwT/V9dTD/6texsmpKReW/Odzhej8dUJztkjouf
Ip66miHCaZCGyFMUJgzuVPe8xuaTX7edXRNrLGFpStFyxr43Q/ovaNjf/Zp2Ns05bONlgCFpgTKv
LKeAIBWzp0UZdQVDLfChVOj4fBZPn/AKdbL14FfzRl3F0DTPrNI2wkIICC20PTLKIe71C0tXM1Rl
87yyCaMiEnKIu/Ghm5jfAh47iaExqgcRbWEMIgu4VHIcHu06ej3bUlcwRKpqoJxivEHmBDHL0Hyj
+j0E5xuriSsZivkkgf4+7zyyHx4bSdtPfBtL3+ad0AxmGY6lwbg0CuRHGd2pzC8RT12romEWkwqh
fcB6sukwD4A0uOELZIN++4OrG7IZkE1tTOICkOH72FbHrOJ+66zrVxQO8S45HfAkNwU613v1o6Lb
s1fou7KhPcnwnkox4gB43c+EkRseauY3FV3d0NyHJCMrOj6x9B40oI8wHy/8+u3cNZMz9G+YIGwG
NG0mOdCJ01WTrs175UdvTHRXOpSwTSSshPQrtfMzmMMVXqCV51xxxUM7g3RaVVAjriUveiruy8XP
to260iEYvwZd3ONt2PRzdM2mkhzCWL1HC37jXPsLFvvyaBgAjb2YATrBqIrBITf0XxHVus6zsao8
v6xzuK2mAYZOYIKgnn4Bgz5d8jlItd9txfUvItW2464JFQRp+/hOB/AkRsGMX7kndWVEmm/wGZkw
PEif3WySfs961fn13NUR2ZA1dW3xAtonAz8Qya+GRs9Hr2hylUQE758qa3G43Sw7zlXZHGLJ3gNv
vRFKrolRApwGr8i5wkGGtckbW6OeahKL3+roWhcpa2fVRz2QD1N9IkJ93He/UiQcNl9fKMwcBgvc
dPCUWHKZi1rpvNz8/FWpKySSqhXgWuIlMci28cBbsHQtr32/qLOTspWs85IChMFScciG7IEwvwdz
+puSqEd6WMoQ6TLWihwT85/lPULhW1PFOeOqfpFSLJCHqCbr871tZNGKwO8BlP6qNH2xem2C9dnK
U6ws8VLllNQ3wTj5GV4AR/N6rnStTDcRElaA+9rdx52YioGJwS/6XT0RaPYTTdYQrUfjkBMguHU/
PHkFvysn2rsVeM8RCsVZbeAi7iPP67Ue/M4Arp6oTyraUHU+og8/oib7q+V+7BHqaon6tWOi78+q
5K381rLKInVW+ZlR4QD0+nPi7qn6XbfImYkdQtm03obbgK3ZZ78xd8IzM4GSA96HUN4IMQsZk0u4
Ahm/o6irJTIMfLeu7M9PCPQChqXF9G4F6BsB6poAlYZ3AKmeL6FTUt7tavzOaSn9bkWukmjE4UKG
E86idOqDgujpp9Xj7qV+oL8piGYrxnKQSLJMWV00rG+g3sj8nF1Qm/56ukiAJIeMo/VO2aNs4i1f
tGd5Nv1NQzRWesM/SD3t4Zg3If1Kq9lLLYPa99cd13qSGbDO+KAjuZF99I0L6Tnizu4ZAgmUJec8
YliWH85Ns2Q5eYUPcaIzE1lHxh4r+bhmR26aOxEbv+ynKx9qaceCZOG4mpfzeFhxFMpa0vst4656
SFs19XuPOptONh/Krr9b3rvHnQf1dxUedTlmQtiM7c2Ok3lNSQE8XfJ9sgGyOXu1ZJ/8Rt1JE226
JEGAK1YBycNVaanMa+RBfdqOXAVRQBZlpKrwRSs5PrYScGLIobrjf7d+DsPfRydyFUSd6hNadric
t+Xa3HZmKD8lwwyBJQotgjbP2ii9bdM4/LkaRv2SU5GrLBpVOTf9LHC1tup2P+dgSricvbPGn48V
f/pFTtwOjILRVmNbRfEw+aSGREVFk/EBNaErfNmKflmTIO+G3epDWaYxDA9pYL0mQuSKj/SmMlvz
AEBhqAQPgKw+92NC3/lW8Ru/7PzfX5zSSI2S4lnhW5mIfdHDKA9hWPpZP0eu+RGdhjbOREmL1S4S
DPA4OrbZlHqFd+QKkPCwHtTbhkmcNOQhNnt0ybY+9lqYIld6BHfmtcxGdL3fhqvZQO9Zhl4bb+Q6
IK1rF3dB2JxffJBgwnRdHqEXbt8xdHgj+FzpEQOGNzON5cWKwoauqHnIPxOp8eQ7jzWQnNgySX9K
u3bDu8ek+OC1tUWuLolYvYIViRRONsUJYCFxkN2WYWeJ30T9TZuE90iAPBAFrJlN3plwyYNQ+q2H
rjRpz0CRT8s2LahR0ac5npqHeh6axm+muuIkWhMhgxqTKWXVwQq+59aEfk9lkatNiswYLUJgYNpl
aY5bRa+NqPyyCZHrlMRYkLV8Q+Nh1vQnEqhv47756YYiV52EO1YwzMF5Yat4edF2z5bqzus4FLma
pBmyElNt2A7KzD5qqdRDKEnopcGLXEmSPS/utWiBMSWg2S+M/32uw/nvzfPPR4vIVSStOtxaSTLo
+6p++g4QUUNyHMx7ehxNu33877/kjVXflSVZaSpJAoyODNZnHKDHPOxCrwtu5OqSiEUZ0TZjWSZs
kAdVQ5jctYnnbHeFSYyoTK8WiydLqMg1HCRPQ6Sadwb/rXE5f5QXu+FKVc1GIKxwclm+R6W8hUu6
3/rlWgXBUYoGHPYJxbyGB7gv32sRe136oed73es0xJuzphiTfSdIDtcighWR9StRilypzBhbneoW
ua12p0vOcTMPNz9ab+RqZfROiCINtDLBaD/Bz/BBp0H9zpntjW/pSmUUaPFDP6lzelgGqAXlRV1O
7yUsfmUm/nAidN119nocm3qOoX5QA1eXkyBLmgdZFcQXqrXth46Uast1hhX0wKs6/RxAQTofwwRO
CHmvZDUdJ4jgzv8/CEqnxZTRex4GYfgrDfaH3rkyOJHxnYgZTx6oQeLlrbDMjnnNmyjIp3ESaV4P
ij3VYpLVIWQ60Zedpqs2F9E8TvOem22HGy6EUc0W4r+tqOpo4rC6qqd0+7nVXZrlUE/LoxDZdDXr
MdpOVRLI8Wi2DmrkDYj7CTbrE+zikiXo4LEz1WleMqOe9d4wXmRLvapjs8+lPERTV35P5s10x1rK
5fNKjBR3kB+mU17yvuoP2zZPT8s27+nPSKqyggFWI4frTqvlYQPWL75vKsnZLcy4dnG7J4Ay3Mig
qwQwtvvQPeP1MV1utqXRWuVLmIzlnvNhMCtA6ARAwHQdFWwjAYDi6wlo7V1CH6tDCAhpW46XwLTK
+kIvSIB9sVu0ZRfbxtvoMNihFJ/Bcew/KI2L38POk7bNJWVdfZ2RuCH3XTOE9JAZZLNvA12p5UMy
9N1K8wq2OAkWsFBnSIq2oLWqQytbOt9OQ7bWfy9hFJorsUk2hSgiY0P9GFBQdm6raJ/guhROJNWP
UzwJg2fbEDLtPJqWOXwcJtLZK5zoBc/VqrkF8afd9hPosoBuH5OhbG0RV0Inf49dsPRpPjRT1G5H
S1LLORzPpV1APJiUzH4spi/DnyAtDP0nmkL5dGvaZOkegjgNspthCTL1MPF9xgfgsyynHNTmuUsO
KNff9nMn8YynDimqGqpPczMl+kE0CW/iQ9wDuWVyNYZ6vAVLgPFnGQ14eJqs3MvqsiEYZdSI1OLE
q73UJmdQeT2JKQmXh1EpJCHSrpqbw6KWzv6T6aUcpmLsO3j706G3N1A685HidJ1wRlDuvM4fu7LB
uwJMmtrwU1tWNDoaLfhxsIY0x2BXIb56EhNQ+rpYVweyL82O5xk13vdp1N+LuY513gmVfS1jbsQ1
4+mAm54txbDjBwVNi7tfH+sD4+o8OOZCYxTCIw2XwR5HmdRfyK61vaCZCq6RkRwCpGkrRYptMPGH
sFfh1chn2h86pZsoDzc1pSdNheR5FgMnnfO+BSMzi5NS5/PcIjfdAu/wVdXdsuVccBHmKsB7lbRk
uOCAZJxgIZd+Rek33mzNsOtDV411e4zLZdjykCtzMZiF/rUMbEtymxgjIVSu+XIE61hMFyaJ6T/1
OAcgoTbsYzpkWoMK3ezlMUljoS91b/BKMw+7yMmcZJ/olthjl7FlPVnYnVT3q8iCUwCyQ3cFeaH9
2vehuK6nqvoWyRC9khJ2hYd2YQu9GrOy1k8mAMLrUIXw1DnureqzPDQqGx77jcvHVqNOPh+WMvyw
lpJXR9sQwo+s5Q3IbUpf6Ww3j6UJcFnbkqCcj2Nnn1rbs8stBWHruNJ0GU6B6jZzGodwWwqcnhOZ
w2pj+ncQHSV3pJK6yqFA6ZsboSa8oWkUiC1XXSP1YSiDtruke9nZAnvuZu+gCr7q+DL8G+4Co6NE
c7TBLATWmZ5eSR2Oz10V44/jxaIfDw3eiR4rVOPzPCJb8mGd+1Reg7+UQAsgGpucaLzyj7IP5XQT
W4NSoEqbRZ6maa+DW902k70Eb2a96VrgknNu4Mp0mAWNlg8RbeBxSPu9PalhW1eQn8m2fzYdXy9S
vJHc1nHVdMeQosA4iZHUuM121pLDyjaNakkt7W3LFtb9HJa2S08imdI1zyQfojzQXb0+9lmFtxBB
d4V/x6hYxgug5GERLkkpj5vqZiiC1qzen3RSLfQIG2FU1pFp2J/iBEsGEBOZkV+nbIRVNoh4Mz3W
XbXclVD34oGbj2tbLFtEtwOvYQWVy4nJ6aJuW7Bt84TObU5R6X0T0oqeZtUMz9kGluGyDXy47CUU
vdfDtm3Dh0V1psSbE0S+7NHorZnusBeVyZ0ds+3zlpmwPgU7Cq8vGh7Ac+EgewosGiA17KdImUX9
eEZoiXLAWmbX7QRzvqsO7rxS5o3oqTlOI1yw7sa5zmpgoULS3GBG9XcVr2uUtS9K4PUVqJ5i66tw
eezOlLQHmjSaHiZpwr/jFM5zSOcpAYv5s2/KZ27SvmpvqOBpcoQNJilruG6M4bGGVWsxavGzMcH4
jIT9fkQxCiZ6lWX9IUjhZYfrQZw+tniz+sKsnn9ke7v2edhMaXYoszK5MjU18OBf1rvYkumpbmAT
fNADLAGNbOiNnee5y+NFqxtkbMRhRBndITQtuYptl92seh/JceEMJEOOP9R8NbYyf8eo3/0gtanW
Jo9Lw/Qx1pj3TxCI2fhyoDvp8jW1pDo1rcyaQ7O0c3Lso4l9DcuMIbMejOt+QFTHQa6jqQ+fEVRT
eVwzGfS3ot0rWOg1uz5JW9bxBWRWjckx9exNG1s4opM9bK4qCoDwIeBT3Oew3ksvddXs4wFWFEN1
yWWW3oEi10+5roN2vUiqpo6vaT2HZjoM67CNSz6QzdIHI6s0PiwdgEXHTLbise0N64/GkvqTiAbb
5qRc6HiwTTvm3RQOcz4wJpf7oMnS6VDbTF7prlXqZk3Tvb0YUxnYpygK9+kAOQ6e+6jAEUTwraYn
zk2gL+umSZH5mWKVw+fnHxXOXXcakqSxxywR4bVcdVNfcPBr+kIvpD62jNsDjWccp6xM9JcZdOM5
Hy32gHwL268tH7KbGhXhObxwPzSyB8i2pk2ElR4lNPJYrSG3pwgnjnxFMJY53UJs0jPhzf3aViqv
iVwIWODz5Shxh0iXMM2pDmmOv0kfh6x8WKf6r80AG0zXhF6u9cyRhTEMb950xD42xQ3cPYMVuvTH
kUwquS6nKhGHeTV2uhv3oZwPzAoAlUxfBexETY/yUoESv2jKcYgRy1VIurQ/tKNqZL5G+ypPhrOx
v6dzNU2HcVRUXOpdwlN4rbMqvR5TnEfyvjfz9HOL2iTL470F2m/GIXw52nLh7bHvRUQOdYizA/zX
VzJ84VUZ2P/H2Zc1x62jWf6VG/ed1QBBEMBE34oYkrlp3yxL9wUh2zIJ7hu4/fo56a6Ztmi1c0rh
iqhyyUoySeDDt5wlaqjUNqpiGHXihqbuAX2y2oQLxKcvkNSDs8+4Hr6NVkKfpvI0MeGYYTWd+6JR
V+jILnrncCRXu7zq+Pyg2jbnWMvuSMIy7ufipkkG9lTz2sUemZ0KGYrSThNKSNAWmIu7lYm6DhJv
O+ZAhWDLtPLoAV6QuYpAhIrjuxjcJ3JVKL6IAOlAvC9K6rh4AoXbX0kXRUaUjKNWYZ0r+tkKZ8rQ
ezN+Vu4dC5fNoDTIW0PFTcGuciAUkjAzHXg3w9Rl14PbYwyaeBBxCPwFUL09V0mWnzeJpA/ozQ8i
RNwsd8Kl8jqdZtJHqV+b7m6h7XiH+yZfmNQQRawgemAOZIEXSgCRWjl8XYZZuhu4eaNPNxX9OEep
MJ14BLnYb/c+3n4mwlZQFX+xRQ9n1MVgShvEU6keuKymFKLOiU82DkxxTTg7PSm3cQl13ci2vZ3P
oTFl29CLS7eJcgsluxBJP7kwcTkNyH67vDwvoHP1GUopkgRVbaE92dT9BGFRUU8vyi0nmgBkMo7l
vhsQoPdd3pfVpmszsONwr4OCv3zKE4AjcfRuLGuc/BpxPJvuKwuO0fkyJ6hV3WnOisM0ceVGrYBn
U6QnusiI9q7nhQv1G29vRlci3gxuAsnuvp/7PV18lIFjCvfjR7xzxs/hJF60r3WJI3THfW9pXjIX
9KKQ+TSebmaezPSWDY5NNpAJ0jIqU1JsfU/Qp8ql/VXCcPZHLm0sR7VQ9OA/AErCo9xr9BKpsrJ2
X3dTyiLppaVzUAnQdrdIRJkNYbRp2k+yWOr6MoPaGzKuoZzQ+kj6dkvwyVelXpBgFkXC8k+pywt7
kZZcqCcn5171NLgF8a/p1I9yP1PJHgbGWY11ltfX1dBys2/h78MjpNU0Cxvo/ZebyarSDUF+IOoV
yC5oBwSGLiNgf7N1Lhzh6/7MqzH2CJe8yWvsmLpagiblCgheAcidOMOqV3j+EPBxrg3R2rmBLxTS
gVQ72EF42Wni56BT4T1t2UzmEaMTiJ8F1O8tAV/Bax+8Pvex6MAbn6rnurLp+FVBhFJ/7TNNl29q
wMrtvrsuNio5ejXmLUpUJX0d2twlNphFNbFN1xwt4oxR47nNujaN8gmnV5C1MYrb2PTmxSt8/2mC
gdexK1/HxIddvMAOwJRojLe2wJk5R8zBf2uYAGR2nM61NzbVfEPhcJnMoRpYNtQRYkFS4qVaCUmU
FEVTFblph+qlT2YXsnyYQaoNZH67LGImm7sQPgguCYDEiWtEhQkqIQOK7cchA+kcTWhQEwsRIW0k
fRX4QgMMHMghn70n6qZMINOoqBN6SW7i64GOLH5FmG3KaFRYS9vENkIeJB9quC1wNbXqWSWt293Z
BB2Cu7ISdR523C9jVBmxhZFwzhD8BOKo3nBKY6MA8OrZconX6pvzBb4n927pm3RHBzY0107HqBsN
iDDpWVU14z0MUOHYWpc28W5rkw3ITtErIK8WdpJ0IwiohXuAmoYlbJFyD/fd3JEh4EtR5GdzN+ph
l3SUYcy1uN+B7BlJMFbx9EJAIriXNraggzh110LZ1LIyyivr1ediHM1rWc66q4POhbYYUvgqwyqk
sDjMtmNORIpvKaH139VXRS2rPTahfUpIrmXABiv3rr/I7ykRKFd9kgsezhiWdBuWGZFf9ngrdRpk
jUWXOpj7osqDJR0Z3oRd+A3cr0F6mxdvCghebzR2vTdELm/cG1/1bnnOMK5jyH1wvAVxXvIWAM7c
upAe7nDowflSsa3bQFN1o2qXZV8nGpd2A13RzoO9YUIV9hYS7LCuW8xVeoeAXDLxnF+7CvZ2NxyO
WVXI0IYuwwVFch6Zpe+S82UyvEN8yxMWACwNkrhB/dkfGAToL2dr4zSAq9QoLzpvblFDORUzXQBX
Wf8zzzv5jU0O6Z8J7brpOhFg4m3R1IWorFtxja8wlRxOYECnJaEPI/pbfETDLwbpyB5xiFKLRw4V
OegJF02a7Yk/FjBMt7LyWQjtCvpICTpPwQSpifuMCnRlYOmiUWlOfiUPOG9AJ/QAljqgs175MDbL
mEI/BxIMIXGa1gAqgDAHoZdhQhng18SLGl0Bx2aLuNHnLS0XOJFTod0QJZ68G5NGiYCoUZZhLTvz
5EMU7dBXunXD2C3kJ20l0NJNrZKHJm78z5kVGQ8pycwL6F/LvYRNBG5yxIGOysdTwZAwdeMP2vwt
iM1p5IxZecBF5hs2M2eDwJrdZnHau0iWprEIrZbdjsdTTw5FOgNB7UksjbDOOAxL0gFGSNsFaUC8
hZh2HeOcs3CfGjVC5pnTjlVyHx+Bv3/XWY00x8UkxvsOWm6c3BeA12NEQ3FKoV8jUToYjUbbVab6
/KKbOdmk1oGMj8HjaDZtm2byDqK4ZAyF4yLqapxapY0wPuc6ai2S+wYLzKFopTl5G/AJXaRwmZIC
otPojgTcTJtMVVcuF/On0c3sPs4lmc/7uCrbr91ENA6Lou/jM2fuCrAgiTRMDUEKSs3NRBjLQ5U1
RRN4gjnODWvm5LJniSRh3NfisMjJ0YeunKD/XWU6Np+KGO55N1oaz0WOSocptCaOb4lw4cCkOltc
8W5gMCDJdTVfTiiqD6wZm/NZu54NUTtBZYhrHKQ9SrLspvQ8+YUWeW6iTCAzCSpu1D0oqNkZRuE1
ZKzs0CLLHMz0iB5NiQzaAdEVpU1a9edOK3wMZttx/kyqcTxop11YkCudXtVDVXzPqRBNiT4ERbTQ
c74U58WAgu98aKVKA7tQO4VzNqHO52XuQByK453tZJoPXRJARsfoe8HjWp47qWPO8jrLx7D1ssk5
c7W1NZ6m6F9hIpjFAbd9IgK6eHOz8yAy9WzlNA0h8jh9bdzRvfC0urU2AXgUgndyihA2l8uOmdq9
yDHkfgWRXtxKDCyeZ4ni4qxMaK73Lc0J3xHPn+0ONi9tH/TNaO446Im3Xq+TJmi1mJ9BWxRPbjmW
Z1nPyg0ph+2coNfCy68jw5YIvK4bnzA/8AKgY5CtYVqPyFmRqxj15TVD/xveWR0gApsB6dNjQpfp
0ODsvAWHpnMOhT+hRZr7erz1lLucDZ3gJpi1ys/ieve1Xsagn+F0NnlkjMSuV5CWCP1jJzihaXzv
5nHyRCUWl5GmBHbJ43YH70jQ8lrAF+uwLzK8ihQ2RFdznLtXfrzMLxpNvk8F1931XKue7lVJHxWZ
g3lsv/N4eFjynKKx3MfxWcqXrEbLjyfnvEmSA16ME9QdTFaAoxmLOeq7diwCPH7+STvLNEQ+kuc2
tE5ugBVCj+07WyAwh93A0IOGk6O6Uyiar42y8tphadHh1JnjLqBYttin3ZzfpmSchu1SMy/bJGZG
33UgXvMMJBtxcXIzhu584dxS5fQHykgPaxc9ll89vsyvch5qggbkzBscCYX8XkIJ7ZvHhxS/6jdD
FmrEXY2+B1rz6EQm7r0bo0ENit1onxu3LNxgLBnEDPK27XVUKZG2gRtzPSE5nKcLO00mDTn68w9A
wbAJSjxOGaMo7ca/0SKsy+3gN/IVG8vd+/5yVTqsuFIpzS7Z0g5Z4NfMXje+ii8RrsWXrIAZ+QnU
xf8wbFpLA0DXue9qbgCLF4N7AHd1DhmklT6GHxDu2wFfTtDacLMSiBEscWdAupW7zvPHRsErEHhs
atMM6XF4SNN9OiAcUXf8mNWNuzaKaAbPVB1MgzfTdFw/NZzDzWKdD3ER3DXvm7JqTjSO0Q20Nqnc
G58sZ26HSeiHcI/umvgNtHqKhjcglePo3xF94ar06UMPfU36nucUrZZkAerK64Il9m8c3/3YSlwz
vjFcAuGjxFqJY/2lHotn2spTwL7/YZWvKd+2FLlmCT6bx/pzJ5cwFR+z4HPXhG/TmZynE6a1iVP+
zQvMseLh7w897DXhmyG+MigDQNCshJMDH32GIejrxz57BQxkfZMoVIUgZRfu64IBi2ro9LEB9prw
jdERCDHNkZ4pnC8wiesjGufex0Boa5cIVDZTwTgImlC/SaMUBfQjRmjNxxAJnL0NWMyb0UDsjovQ
Un1B0aqo2fLRD19FwwRRfCyyCmBM2135cxq6dfch+Rh3bRQBrUg03n2Qp7x+ekRrMfSn5PPHVsoK
zit7zMocCuKUbmd2Y7LEC8Ylth8LKGvaN8aivlqSBCx7B6OcsXEOIk0+psAEc7i3b5OPhCif1BDu
YujNYnYB6ALq6g89lzXve4gnLRbIdwF6px6HBjMpNOg++Nmr3VlMUOZHpxvwktbd58Ju8pJ+7OxZ
874Hf2m0kLht9HK3Y5n+rbLq5WNP5Bh9fwIhtZDP9PlRWE8wu4Qjy+a96bol+tinr7amnAEsiDXk
HVOrOhiGtxGFKcWJE1PgFt/Bnaxp3xx9HEj2gguTjxa5Y8w0jFRbMgF2wWrMhdHWSrN6X/h0+peF
1n98nf5X/Frd/Nend//8T/z9a1WjZwBvptVf//lQFfjPfx5/5//9m7e/8c/da3X1Urx263/05nfw
uf+6bvTSv7z5Cyx3gZK9xTB4vnvt4IL44/Nxh8d/+f/7wz9ef3zKw1y//vXn18qW/fHTYlOVf/7r
R4dvf/15hIn+x88f/6+fHe//rz+37Wv5NfkDzeY+eW3LP17Kb3/877J/ab/25usfF/hrt/6w15eu
/+tPIf7BIW9COBfSp+wHNHJ8Pf6EqX/4SEqlFD4Y+0d1iz//KIH5Tv7606H0H9yXnBL8HveoOqKt
u+O18TNP/QPv1ffxf1LMJ//8v/f85qX990v8o7TFTYWaqMPNvFk4EkanEEvAJ3EpIZtA19lLauap
r5Y4CRlPuoeMiewaJbn/gipEb4GOaYOlz046shzX/H8vV1yV+hJiAS5IirisWpNananTEN/BkDLP
bNTYK8rBT/gCj70lvUO7PBygGOHeNX26Kao2iFUe0fShKe89k8ES7tmi01ShK1C0X1q32YLHGmTD
3oXjpZgORTIcfHtbdsN2AL1l9OLQpEglHzB92pRdFjgY2Kls2XgdCndb7oYE0yjSbFKgsTDY6cUp
zasf9MXffd3jS/gpwAAfU/kcyWwo7uWluWoCyF8HS4QZV9he1xt2mz+2AO+EbqBOoOmPJ8Xvrrw6
SaAo6RA94cratzZg03it26eYppumNN/tBNf17vtPm+JfC+znBfWD8fi7S67AkRX3p6JguGR96Dbb
ZrPtoybIgnzLd3pfHfyg2N7//pK/rOG3q2nNS4cN4eiT42oCXm6TXwMbtD3Fvn73EhSYCaDTOBLY
1cFGgdHDgMlJoVz0dZEGYNgbkDPDqnrEeP733+YHwfiXB/jTtVarJeetQIGIa8VXcLKtv8ld86nd
T+fVbnwqr+LX+My99kzgnZe3yS7uA/YARMD4+fd38YPquLoLRSiXQGABguqu0wQP8Abg8YEM6pwN
o5GE2QkIJcEAM1wgZGI0CNApOJE2HJ/i7665Wq0FbX3SuxmuybLNYOyu7JcOI0pwizABOHFkvrNQ
hfKQSMFKCZFPrWUqOuk4hZPTMhSV46FpnE+3wHHqbTYnfgR4Jtvbueu35VIXlx4GMBEY9PJlblq7
7xrWnNdFZ699tLKuHSOzVyAHvRO5zmrVITzCWgujFARLFMPeL7RoNG0R/wxgPDwxYesSP8IITp8z
GNiFUjsmAhSOnwgZb2tN6aIx6nsUlxUu/vzCOyYUUgnULfwQSIIuKGTcbik6vvvfr69jFPjpVUOg
B98JM1pP4QjiwAS+DYn5PA4p5GLnvY8ECZDUyrdAqPglf2gJqa+nahbnLRRtgFhrfWEADvT13e9v
ga5OIWgHUQJEiOcL/C/s7FWkojWmfOBs070ra4kBWa6CCijCvWcMCXyvqDZLXP+d+G0Zmka152li
6m2GzliIbpw+GwCWOsHlWb1wTjBdVsjZIJeg8ObXnO+lUpB272JA5Zi/BI5ZmvO0bpqD18pXZsS4
7xN5Cnr/gy/906s4XhTnsC8VUUriz+oxVKxKezQIcdF5Ku7rwpKtsSr7JFwMejCNbovAhbBI5MVa
+hFPZ4b2IOtagMaWAWgoC/f6E8/hBxf67T1JbCaXwVL5OFNfu2YNLoE8Crik24SiKDTFnJ1rMbCw
yVq9JVp+y8b8TFWmCmk8A3SogDs7sTqQX/28QjnhCAsE4xWF6ED8de+FL7qhTttMW/DNaRJ6Y0mx
KvKBVEEiquQOCE133C5cFsm+rhd9r5O2eRGkqPytKkdghJKp0V9O3NWREPHmwWBfciwSzFKOf9YA
fi8eAXZs3GHrGAbQ54Iq9A5yfWZf8q64E7w3TUC8oQYKNp6nrxhTchnlAsijYMGo6EYWmOYFoyuc
aiOaZflkXBabE6XOOrQej0mIwGHQ4BEmJV1bNCqKUeYoSn+PGACV8rwtnuiYaQBTYj90hplu0SLv
AiliEvCUOodmHgEFkb3CVMu1sI32AETo+Q12XLab4t6e6JOs9/6POxSSCwIuruvKdcMkm1kHQy/q
70s9ixxgZylhlZq4W9rWbgDzIBhYtzlmSVSzfWXaYSdlW2zSWNIwgat1QMT879G95Y97kpwAz+Ap
TtVaA6duoBF9BCvs+yOkTmGYE9b/rmjnj6sIwgmCuxJC0LU8Lem5NUUfi71a4lfSLn00slZsCklO
UYbeechUwIwSqS1k16VY6+7Qrmmmhmd6P7fp11kBZ9AXNAH+ocS8BAOrByFU82JZBzBEn7VQFmjb
kDepDMcJRAkBRMaJXf1DBOXn/eMBfy0AICH46p6Ed8jbcweQCg2cE9fwh+rTb1POvFtl+YHEuROm
LIOHWWKq8zyBaFKJJsYnIJZhgYH3sZ1GU0S1dux550OXLxCD7Dft2GNctnTFrq/S9K7Bcbyhw9Ke
OJPXu/7HXcMFAcUe6iay9s3KcXxJtzN6bwexXAD5AsiAbcgeFkDzib27OpixCKnE2qA+xB2lIGsJ
PEAAlA+ogdpXtWcfZJvG6baB8SJgiMCoA0Emip2LEc++mqEcsm1L8AvC3we5H9pAq5eEohiTYyKV
kAh2b1/S7Nss6ypX74+Sp59BNchuYRfY3QL7yrII1CjQLQ2fbR/2fHC+ldhKBn6QaCMukjjdtl/S
/pMo2zGG0g4F46LLJCGRbJrqe9okUx0CWKWy7dAP7ALD4fSl4Ck4OaLgBCQCwes4oBUvTtQpv5xq
x2cLiX0wgH2J0n5d9vZJCcJ8hu+lMefdFnYWoYYB/B46znbDi7zcwuku3XRiOdq7APAQu8Lufv9w
31lKKLilh+wHuR1bbwC/S8UiO2wABRHWranzZaeH3D8v3IydeI+r4vO4lJDdSYaMEoEWAO63rxFc
TV/GC3H2Sa55ZIEojdBqgBLxPMkIU94kyDpQcnrglk5c+Z1FrPCojw0UD+I2ax2XXIKfATyusy/n
sts7xLxU4BkfkfrAzmfgPYGQALJR0wMwV7enDCLfecTH7E0hg3aJR9ZDONPWOYys0/gAugu/0HYm
N+WISYhDTw4o1wnj8RH/fKlVOJt6sFlkFscH7Fm5b0jCDxZ00O2MrC4a+BFtS/PsRIh49/vB7kWC
AMcFX8t7FmzA8WGz+NDHcthgtP9ZIApcETGe8gl89+tJISTyQIUy6Jij/dQ4GRLX7WVF8fVQlUTc
0wEhwjwL0NjOWKG9e05OyaH++uUQ+ygeK2ogNKjW3E4PsPk5xiM9ZLmqtyJX7RYY/ngLkKf692og
7I/jpbAHfQLcLUqut9/OYWMLiDvWybRk9gVvK99oau9rAwhmMHJgMCSAGSjBQDupnOTEdO7XZ+ui
1pAoNuCGznH5t1efID+mCrCDDoDqlAdHmhxD7mG6asUxeTS1jsi0FKfyrnVWje8MhChFqxNvFHFw
NZUBKzSndJbxoSnafA8mRvyQuy4gKUu7ANfcLGMBSLrDk6ABFHI6SFfTs3xWToMWYBk/V1NyqhHA
3rknJBq+j3SfIFysdTwRqadyyZTaNxKsihFkhz1glXDrBYEq9BBIwq5seeTmDj+oLp3PsgQlmh87
dgcV5+bIDNO3BWQdweSg1X4E9v6sScf5qQCeYtOVEF8vJuafG53WNzlEZg+izLJDXs4TMI8pYGtz
XNzQSbPLfmb5Gay86SYdh+YMtOU8NLIXJ/KJX989oqLLsexQTShs4bfvfgRKAJBMovaTTaLWvVrA
OOr5U9lcGTCKfn/gvHOtY86CtBblgC/U6hSY0uqItC7jgzEiuWyseoI9NDmntT8Gqs4fuiU/pa35
zkHLpAdCuqTCR8q0bpyY3O0X6F7GhzjV32oKCoPfw4vpGK+uF8A691ZoBZCXyiKQFsUFcGb6xCNe
9bKwuXELOABQr1HuIpd6+4gr06T94jqII7IaAkwLXxzbxBEIiu4GoKZTShe/hi2G8wZNLII8HUn9
ajeX5VKyGly9gwQF7Iw6prlcJne4yOe5PzGr/fVwPQ4NfJfgm3lKrLWY5n6285iUyWGS/lkMxCXQ
+0A1e16X7zo8TaTxWt/7ZPSjxhtPYUPWjUk82GN3CqHL5+it/QJc8JE3OsPiGJyulQzL2cgDbLeS
TaVYG2K9L/tuLpwv4BhQMNH1cl1WzmfjD6BQ/7sL20PviHJUbJyhR3pc+D8dTjJPeTElCkw1IKj8
vJkiWjjLs81HdtkmjAAFOv97Q9tj8Xa8pocSUbkCXYnju/npmuCHj92CftjBZ7nBaZEml8hcT5n/
/rqYPMqBJlOE+0QiYL+9ilXSOmUjzWE8unXlbuPu2REVmcDY5ESL853FdHyCaLOg10h+ASyplo3e
KPL0AEbPcDZo/pATPzuvtCZ7imoq9IYqv0hr4gdV6c0n9ER+3aT4okgRXVSEaHuutT5rCn04OIWn
h7IDExK2StW20UDTTRU7LIM4hXL4keC/LWxwPaxQ30f4RetxFRQ82NnYGTSzQ0pYEo2+mDZYN07U
lkMZB9qa7ozEbbrFSQVdKNkn+6TvB+Cs23LbEwvXB2vMF2JB1ewhMbSfe0B8kdXqzWhUfagcpAsw
bpC7nqTxztHldAlfeBlqtGBf+NDfMr/rP/1+G7wTbPGlEGMxqjz2ptaTgjijSWfLLj1g8glArPSL
jXSbOYBQaLxLRQt2U0dgbtbbSE744WTmUxpFP1oj6wcLRCTONNSNXKzxXZZkxTyCPHrorYTpOxrc
R39JJoOqo4+c++m10xxhkslUeXsunP7CLbl8onSYd2SQyd6tmmegXJZNl4C4BNAn+E0x53uQztSF
48EBWyDFPispSk/RGnurBwmsr+N4YHIO42s6PU9Q/g+YiPkeA9z4xLTi11MUM1NwvMkx5CD1XsX3
pqhNmoD6eRipl277mpabBUDrjZPHLHI7DZnNupxPACLeiwOSIzHCoMTjmHy9jQMeTcETQJ/k0EBD
MSDVVKHlC5qxavkpxep3diI68RwxBx1foX50FH8KbCbuLE37FovIgXy90SQ+h8RHvnXZNO0yJOUn
KsRjhrNaMC7OZaxauLFh769CnKpaDzMXLFoKhd+Iea0JEt6cUgT5tQL2cAkcVADro5u8ji/OIure
iZf0oEd/2KNTkoS96cawy1F7g2Gnrhx3rCJsIH0i0X73+6GXL7BkfMz3j8/7p+fZxylILq5MDx2V
9hLAtupxrFR78/u9/95bw1wK+TzWJQLaKrebY5ug0eEgnk3goVYx0ZeQDnH2jnCyW//I4PnI9QAZ
QNlyrO9XRy5AV0U7WjzPwaQbLrtq6/o2ho1364EGeWoc+d7bQ6aB4SfyKkzCVtEaDn4sVgJXEx0t
zpPRZlHPy2U/ZeA70fnSb6an2ImrzQe+JCZi2OXAZpC1vpjC7KfVJQfXunYT6OiIZhvT3Aaxnp1L
YQg/0RN99yX6CIK4HEV3ar1UmtJTxZBkB17TPHCXvLzQKV7dqNDWHKpRndh67xz5LkNzz8c4Hbti
fV6wMq+kaVAAoVPrhCO16X7qkDv2vhIHh3jVRs20Qr9VJfuROKcAr+8ENSTlBGXesf1L14l5qksf
Z7CfHUDvGHHm8ulqStu/J+v3+9+/yPevhKXjCTS/MGd7uwcTTLFBjEnyAx1SvQH7rt23BnNztFCz
E9v9vUMYak6eh4QcNQ9GZ2+vNadQuerQgz4kpE++ZAB/Hua5EdtmSZuD8S2kbaZSXsJNT4fIiLon
DnrKiYX7yyTxCOlBBqCQOqJx6/24yZ+CTg0aaqnpnB5QwOsQkuw4XJmjgdVVyzYRA93koqB7rP0Y
bMqkCmPIkWIZ6HoPhZZh9/vH/1+OuG+DPEyDMONlqHbRqFr3kT2HUeo2iwPqf0Np0Iuk+l70Hr0W
lUgWMGL07O37OvO+5W2um50PnZaLqRn5c9fXE3rOPr33y6kFZ/BIGALTx/2cOmI44+PAHmdvzEgw
131+A46TgSJLloC0BIrxcJDZ89CXd+hs2GtbL1ZuMewsXjWEY6aNW0/8eYpZJxFG0gjVIzyl6+XO
tTS/KnvIBWkkFneF59U3sHBN06AcCyhJZpzM0LLykJ2CHOdnULSIx6OIzlL20QANpPQCOkOgBUEY
uztKG6T457rLu51NmxrJD88KEB/TTuKivM+/VmyRj0VhcOIWkx2/yHrOLyXJk8+es0A5sS4SDKAh
FaMDawXG9ImtCjeKy8a/IC2twc1y+zRiwJE/uR2iYdvGk7/D4BH3NsOBMwtmL4Fwi9TqpZmr7rFY
HC4iyouBB6brnfset52gPx8XNFpMQZ8LUsb3dqqMDBxIZougIb25d3hVOzvM3OQULBbs35zC5XuU
9eto0sdYOAKWiACbPjW9Kac9aHCLf4Vm+/ilITLfZEQDhI5GcUqjOBVsf3ze4hp4VUiPjGCfnks0
d6DzYJGDhWbyBNiiYBV9ltmQfREJVLrgzm3jZ686onGL3p+fFe19cYbht5dHFg7BVzWIzy88M1od
WhBcD7BTBHEERsT2aumrDgpekE4qgrYxrd6VvJJfTVVMeH15BbAPPAv1JTS+2nudQTEraAGBoGAv
60WCW1QKHHUOxMEix6gFFEGD8anVlcw2WS/Av82TofxUsHqqdnCO6/deUlV3Y5v5hyXhaDOlPoEy
B6/vBHS44PNgGwwfBIRIbutygVg4LMizHupGlj4Q0H+HfQuS/8VCWnLj46V7QaYnSF75jgOZstkf
SbKrobK5t34D9RhIr1lQ8Dv/spr96WvZKOWFvSf0EMRj0zdR5ZK8wAIuyDeoS2VAL0E6T0Yu1LSe
3LEevsRdlirA8EQDgaeW1M+Mm+pVeXl/z/hiXyC0B5y/7iYWeT2UywI/HtPrtAffNAQnkn/h/diS
UE8NqcGmlM6IZZgABjjx9t42mTSB1AhfYYme40vXJXMRzghBL1majenGoUI9we863cGfDsxWJk1d
gEt+/Jw8zS1Y8bT0DmSs6BeOrmm20+MkbzBzit2gBDY+DTPUNhGMYrxH4wl5VjZzOoa5oVaHTnxk
zhrXK/9WI5qsAQxUuA1qM8dmw9ycnSU4PiogKZqZYYFkMJ3zcCo/CfBKkyBRNXaSZzCuCi1JWjDY
SwuWXZ4Yy6DGs+QYh6V+flOwsrup0niGXd0k4ghhoP1adVPxGewz71BUCroYJAG+Myj10B3UOLHH
JSshuYFeMDBdJh7ikJpMd2GXUQnSpHYcgMuS3D6Dva2ykAH58XecsrIN3HGRzZYqor+Oqe0fxzn3
59BFR9QDEDl3NWTYbAK9jKNfFzrKYDUelE37x65Miqt8bDSEWJp2AsCz6PldShaGyhssPRS8ZTvd
wMaifjBdDb9A12Lpbm0LzkfSLvwb0Sh+gqWO55s2bRMHmIK0L6OuheJNnoJhdYMADorswtkyYK3N
8cuIntsSYun9H+rOa0dy5GzTV8Qf9GScpimTrPZmpvuEmHb0ZNCbq98nSsL+lczcJGrOFhAkSK3p
yAiG+cxrBnoiuCo9DWk2/RjCMv7hzcZooqcF3gQFPl0MBytbxEcI7MI6IBxVjgHZkfU5770JwuIY
USof3VaHAT/Ao+UL9FgD2l7+odDr7qcj06BblPaYY/co/oDoIaHpI/sx8xqpHyQkk0MBAhXVLxBv
4y5HrqU5sBeq+L2Mbf2uoGdZPlTmMkSnVos970D3SvvQL5abHlEDaz620A0/Cn8QP0YW83NUtE+F
I/4idUzTg9vz2Ozh+fvAYsv+Sbf0ZT6mbOBvsh8kTPqMvaVjPbKQ5JqzvS/KIlyOftabCW4KaCql
uRV9y4w6RkuraDzQUMgN7JZsDk8LrpPoGWocFlS8/OoPQi2oyRidVnwpwEZ+wRq0bpkU1O8dLEJN
HoQGbXCH02nKI4RwS8STZTkf/bmv7vNJkVfrzGZvT5pTIPbTaQ3CR6JBUwIOOZsJiRTERMoOvq0A
2T4iop6h4VbKbud4xFdoFA3ebqpRtdr3AJiqXSaU4JOORP9j11bGtwGxgPsxGgd/5yJvZuyrSBsD
NjNy6J4lveFQ9qOUB7fqJm+XW1X3tgOuz/tVutW3oq7bdyiadP3etMQ0IGBB1XlvalmBooGMAISa
9WD8rcWO/8aXi6j+03F7Fdb+nfxdfuqa37+7N//I/w/Q9KYqDP+/4fRAd/JEyqT83b6EzT//U//B
zdMfBzivAFiWCdRJV4nCf3DzhuH+D/05Qd8KmJFOA/T/4uZN43/gUxgGpVL4y6Sk/EP/hc3b/wNm
3gCL4pHTkenA73oFcP48wfZ8Zc5JFkFo76EMRN50HnBnjtnODbaMT02caXemN/QYKYot4MflKJQh
VJqiGujOMwngZRpvpAVPzFQsT2JwrOOcgDluEbXciJSvjUI/zqQ6Dq4MmsL5XOah83MxiPmphB8P
7op7AYjA9Kq8T60YQbhPP4ZQnJVbO0L5QkMtAi2gJ2usUCnXwti0QKnpg7UTfhv9UyUusoZuGPnO
wXEJ8A5cMuaWo8CVuQJq9lH1t1zK22v8Q2+3kTOBZ3wq9aE96PFYn+bQ2srhV12K58m6NhL5vkmP
0wVZeb6kbl1MGl3C8SnptCw/LFnSQ9pfEDfYW/EijX00WmaodDfyYa+3fvF1WfqeSlSNGOKhoiy0
Uao5T0bVD6JPwSHSfdIrBQA7/0EIDDQhtafhKVmqH15pZyDdql+DBsbyxTF+/5/06iUB4Lyc8DwQ
7XMXHxeOCKjl1UCwBTuZcB0+zVFc/YxQ8UTImLIvTZrpbeVXW250V5Ya7RrafR4gTXUXrNLsKO9b
6JTMbPAGua9ibDWI6aZvDuIWf2llmKc7rRi8P0iktr8MQ8Z/0Ovy9viSIS9ye+4Xm4sirQEamovH
Y/7r0g0qM+hcTtILEKmzDgWSZCoKtjcO0uUonFRdlbq5elQL7PxTGqkU0BmFE2h02+8j6f4xKlCD
r50KH48ZALsQLtDgVVXIt4C7tr6UT7VTNZBijPpL4lXGX7dHUbfk/2bobBYKBiYD6TCgVClodfM0
CGBUdRXmTxbqRNQICsSUjr3XDD7l7XT8hrRLm+yWEFjcxqdaFSv+MzTb06NfIBQRYLVP9TCWxjK0
1RNBGZKoWpRm5aGpfSvohikeUTHy0F3LJUxGJ/b8dEdPgKC9AU2NwBckgQ9o42jdx1cvCPBPh0YY
KDw6fasFyYeiMYfSa55SBFLRAaolGYFs9PJPnqa1f2cWi/2H1jLKVrcHvji21OLAoli8qwoYudZ5
jz3LrMc8yZ9EGNv3ieeUhwIJz0Or690T4dlWQ+NyE6vxnjEXPPGIaJxv4sJtmwgJivypiEYTvKc5
HoVHYeP2rNRyne8vOBR8Y1DiFKLBIZyPYosuleju5E8VGnzm20z3FgK+BbbxXR6ihREMop4+u7ad
/m6RW96qIF+ZJFEILzc0P/Wv1SuAQKXCPlfVU9UI3tRMw+1TzsbGfbDSRFdb2eIlo51BuRhQz3qW
GGcXUVX75ZO5aAXxsZZnLllPqX0vUele3g2uDokkaqv6C7F78Zdw66zfR7NHQcaVaDS7rVZNO9zl
m3GfpWhr/4tfSH+QhrUChcNuWH1tw5v8RCuN8qmvRfVz7Ob43myW4uCNcXLviXL4KqMR5VwtTw+w
qn9b6ZI9Ckcni+rKEP1fyZnTHXujwbUqm7JyHqVooK5ACXxDkS/O94dioYyiTOeg9NPkjTlCKNAt
s5QgU4zkVLB4QYQK48OIHPODveDGF89J9uv2Jr3YJc8/AjYnGwWs9Br3XTdU8Uy8G4Mo9vrPnhMW
Jz3NN3eJWuOzs8AwdPVdFYFZgsU7n+uEIlNmtErqbkwilwTNwhvKs6wygiSJi1Ya5/k3xMytTzKb
7fAgl8Rr9qae+newr1K0xqcJR8zbc78IS0CFAxH3gEuCKaFVdf6juiarZnOapkBD4HQft6J9nB14
Fag/6hub8MpQgrBfNfzhzqJkdz6USXVs7DvURFOH5vuEQXmQzAtCTn7i/rk9qytfFDQO77NN3AUK
aTWUw56SkVb0gSBnP1lOYx9Em2yhXC+ubJIigPw29RNSEKLN8wnpC5KUiFd3qCB2/UM+YDnkSm2+
60dbfqgba6uneHU8ml6uSU2dMa3VeOWQm4vFeLqpdYdpQrwc9TlKl6ENvNdYtpz1LoIDegmOCy2a
iFXBTdUqv2gndCNSUXXk1UE06Qv6rJIKiPG1s/xPkzbiL2e6GzvkcoJ0C57JPj5PxoUVjNFkJTbB
VcMJGWwoKmn7AV+P8Bui5NVdQv3z4+1tsoItqOtHXUCE5jxQYMPXSOGomaMwpKWIChlBByU+o/J2
EM8y4zA2tT7vK1Xd2w3CSJNHb5qQGXShMaMJ4acWKrDj0n02EVXWqMynAo2+yqRWyZVZxndx2WrR
PnNCwznIHK3Vve6UrvHU6FHZ7CUS7XgPdBhG7+gdoemcav4yH+ZBaQc4zlwjT9ybQDK5tsdo7+vS
/nZ79peHhMmDPlW0M3g4ayjoKBbafprQg9RskSiIUHFuq/bVcYZK0NE248zzn1QLzjcRZr5jWUa2
EYiqnn4XS2/vY8dyvtyey+XdwiigobleiWWtdfRkz1WpSXsxgrYpxjd5KJQ2WzEcQ7QCNzbptWUj
kyb2p5BvkAicTwjxoryi3q4H7jxB20+SZm+5yZZF1JWXkRmRxakiCtny+goryNbwMtD0ILHQa6/L
qi13nYuADdqYSiqDau83fkqP8T32Ep0Mq4MHDGiDCHhtsoAnIIpCROahWF2klEep2iL4GHjZiDD5
Qsc2q/xxY0kvcwE2CX852EnXBDa6Vv4xY7oReYVWieV38nH0px7wHuzUd6FLfXlXd6aOVFpol18A
JaAXZ0OrN3Z2WueYTxRd635AKLXfehuvTh5urEk+YAB5WH1pU/KWj11oBDJeyr0YBWV7Ec6721v3
2ihce7ZtQcp17DWMcXYaC39k08ANoWl3nfDCd+NiWRs4vyujcKNSeSHj4/FYg0bDXkS9Pfld4CGV
/ZdGleA0ynLrbFxc4D73iNLYsIn2afGrF+XFi4G2MJgQOc+BXWXxP3ppOt+Bvot9xk38EexddX97
7S5eKMCmAF8IHAHzwXBbvYgYEo0DtZYxQAJQI0INveYz6P3ybxozzRN2FeG+a5J641BcbleYFx5F
LMXNN7gFVsOqNqg3RJ0RFHSrglKWtQ4mq9U/YDzT3+mtgVo7EujJB1NE06kxrP6rQQuTtlZUyAf6
LMXj7XW4vC2InglAyOPYpyrCP1/4wcwFPku5FYgR8dZdOdjtoShq+4PXNt6p1t3ijZvW0Rv6dfrj
UjeFQDVb8+5u/4yLbE/9CsBc1IKUcME6IGqLNOUgVVagFTEa5KivI3QqB3kXRmF8rA0TTjWdth+6
9kpTZ15yNTSK+YYNTZ/8htr3y51niTITYTRYAazX7Hs4TfGPQks24oWLQ4RyCueUwASEt84bcD7I
JPyEfkRnBktRouQahbq+h+jj/Li9jFeGoZAGHJbXUlgXHI2KHGGhTGYG6KfgcoCVwyOPkXZ89Sge
SE1VxCIohyG2moxHE3ZISjMAhZfjmVQXdzoZ1hYZ68pkPPg1nBidQgCLdz4MPRqJp7c0gzTM7MMY
Wcne77Hkef1kwPSqcgb1OAgu56Mkfmm0bZmaQe0rywWdPpqWV8vGO3V1LqDRSBRtJUKi/vzF9ZZ5
EDE7r2YUHEVOZIvdoYHxuHGYLy81LhfeQvXuEpUZqw8D4KWDJN5bQZ+G8iNS4fP3Ak7PQU8pX5hD
Eb3JYzv5cHsBL29u7g/we6wgKCIukvOpNd60JKaWF4ERJ3XQ95n7lctKe8BOaL4H32FuKWReuUQh
d1F3BCxM0ZYM43xEK3PiCB+CMvBaGvU4pldvcuj1IEsG80H4EhOobk6cU7fYdiB8OoBFowHiNLL6
sYhE0e1ur8Dzup7l5yTAgjooRQDA/RR0zn/QlJfx7Jd1EdTuUOQ7f5TVR7Qn3Keq14ffvjm67/we
kugRpEiU0zlxO9Xg1dt/GjTu6fYnU51AordieZ8J+qB7Fbp9GnEhMHbglCFdb/xiFYCsfjEPOi07
qIDcE2u8VxOG89KGbhHgf9PeJ0gdP5nNEH2ib+MEkUyG7Ni20/jHN2accYpBMw49zdutOEnluauf
QZb9XKQGbYCXzvnCZaiouGi5y8AZQ8BEeuF7d52Q5WPoDqmPqoiVl/tK6M0b6CDoI8T9Evcbt9lF
AsA1CVmCxcD/CrGI1dXcR4be1/ToTrXr9Y9hMoqDIDTYQf7cYhZd3gLqPlNQd9VjoclyPt1pFjmP
jTRPWh62j2aYG6gUWObGLXBtFJpXgsKMS6xx0d9sCy1uJea27HfvHl+V+jFMo2LjRru2bOoFgDhA
IQ4lnvO5jLGeVOmsW6ek8d5CyvypDQDqjRDZjdt79cpA+H+oSonrAfpbL5ppERAaTRGesOXqT2PZ
ObvO14pTMkR/bo90ZeEsys10TaC8gYFc3SsiR6HUtnNx8rWkuQcziHpM7EcbC3d9FJCWpJuUfNec
RRhOyLtHvALxgL2L0wp41AW9k9tzubJqRDUOEG8apYrQfP55Kqeuc0Cd/ilpDRPTn0Q+JKXQoKaE
/saErg9Fa1LdgLykq2Wjr4E93yz8U4Vm+8+kbn94LDFFCHvaMla9NhQRO++nx3ciajufFShZOMtx
6p96uvY/7dr27gArp08GdpAbV+TlW/qMTwDJbKnK99oc3F6qqB01UDN2hkc3SKzsbYVLWnHQAD8+
5n3TH1CFjYzD7e/2jKE+vxIZ1yMN4gWHA+CsrkTMHzLfiavwNNZJBqRrFlW2n3Ac+ifrhjF5NIrE
/kd0VYEHm21jVohNwO+qgkOUpL6e4q81Tl9ryjN/Y61oPGg0rkNs4KwZu5c2q3+4jZlMexT0wCLo
uKrhZzyXzVPnmSgG6tiephQLrIX/OTLHXw1epsOO2C7Md63Pudjxt4ov3VIszmFefJrS2B75e16I
+D7DqSHGsIBY8CBr0X6sIdnL/RB60Vv+/zHqMD6XxLHupP6xAz2EIhmmC//wa62/0ritYY+BbMLD
o5aQPG8v7LXvSVpJ2ErJmsxutXVq2UTY9oT+yarEl1xWnwXS87u+1N4Xafhei7v72+NdOeZK+xHg
CogJNtHqO1oTjV49X/yTK4krsXgaT0XYJBvo8WujkEhSfzfgc1JmOT8QMH/QwFHHHLH97FCGvrNP
cXDdEMi+cuxIlYGFEzDQf1h75JqTg0fXwFxCiB2Pmm2N7wE56jsbAOS/+Exc9xSNnpfuuWH2IlCW
TQO7eBj9U9Ghb+PaU/mWGocOSs1tkwdqos5d1cp/tYxEznDJFSZorazjp5Fyq+QKwymzus+SuN01
yTRsfKzLaEcBS9S7TPbPMqplfjG3JV1ia+l1/+TjYIjzqOjv5ln2j3JshvfRUsF8q63xZEa++dD1
6bxxT19J9WmHkuLTboPCL9ZJSFM6Y9VgfHDqhrI9DJSW73HlNffGoDKfZZanSthAMDBck32bvBNW
6Jcb3/fahgVyye/graB2vnqXuh5BGk/HKpKwD/C62WImmTlj/PqgAZ061TKjU00TYnX6cuxk+gFv
mFO1YIuqDbLAZcpLrCckjsVGgezaZ4XV/JyK+A6Le/5ZHfCyZbJY4mTC4vyGM/L4YaBp/LufsunB
srrwjez7H7HMkRuMFvfnq+8ZuqAUe0k9VBt0dQNIpBVye9S00zS0uYl9W2ceoyl1tjosVz6cC/EG
QgbDkXutXnkrMmvHyjzt1Mhmfqv3uoc/muF8fP1s6ITrqtGp0AxqrV8ckQSrKdkIEZ7MVMrA7fL+
MPVO9vAvRgG8QhDGpUZT7HyUKS4LAaA0hANQ+IfeXJpDOUzO8fYoao+tXvJnOBFIHB21jnVigbC7
Xjg4Wp7gSVinxSuN3wnOM+/rso0/t5bc7CpeuaZpWlIBUIQ+yJGrjVjqhddHWUdkiUTIfUtl6zT2
Mj1ErrbVkr6yG8AucMCgflI2WxPsBiOM49Ss/dNgdfYDXRX/kXR2q0h7ZUICajL1H7rMlycrBuGM
sZADJN9Z0AqoJcyQLsa5s6qyL6/+WDC9ABQ5lDII91bHaB7wNOs91s5fYMiacS4/6UQK9zNMEEDP
sC429uCzSOlqewggfQ71QOI8c92myQe69FQ7vZOY7fI0lab2RqGX/uBwZzxlfu2NjwPeqJ+83oBs
52TtIA6lEU6BTkcHrsFkun/T3QdmqeEfiVJWOy7fkITGeZfebGjsuz7Xv6LmomONI/suOuQZ0mkH
CjlGt5OdAyy8gSnt3pMX+E8w97psJ4ceg0tkId1v1lTK935cTl81y83+NrlCcSIeouIeJ0Mw/MMU
bUqYqVx7vSbAAJ877+RhaxXNeJr7sLFm/9RpfYFun1899rZZPJZxo92bmcDqFeIIQsSwMDYEBa7s
aF5m4jR0y0BYrDVl4fPkiIwZ/mkuF32H07R/mvKxe/27BEqELYZyAkgtfbXNMo8nFScholCnUOQI
HOxSCGj7zh63Iqlrh0ddbzTgBKQda33J1VUJg0Fy/eDV8BBhkn00sDfeO43nbMSH19bOgmpOhk7K
KS4sFYpK98uw905+HnrvhhpaHN5f8vURNdNgzRRggnh39QLZGGunGUnOKeon+JhNKo62336/fQ9c
WzVA5mwAOl066ez500BQhlhrGnkneIYYUMBVe3Rqs7jPJtP4cHuoS/grAHnA7oJ9TlvgAiLO1Uw4
OE3cAJhS7lHMw2tW1E+JGyFzN7XY/c5VtGvs8qEw+8OyzMEkq6//4ke4ypUC9im3+RoaIouo1eRI
wA0ongyiTtOjjYv7QXfDHOWEDoId/9y+ngb9gS+rPTphBIfKH1p9IzS8tvSAgOkoUCbnAJrnS+/b
YJm0JSG5x9Lg3kGb6aHXRoxFUNQ93J71laeZ8JfqC81GYLgXk8ZWe5GggU8WG3ZPczX6FI+ohOmE
AoGdu8nrS3Kwe9lOxE+KGKGm/iKsKbuhcJOSrbug83qHWRfMGgM84+1ZXTuGCPvQWwS4SLyhZv1i
FEdvPDTJHA+VK917kINjnMzCbDausGujqDuSKIPDTtP2fJTEQQ2wotkFv2mAtpfZCQmEs9VjupKu
MwMiWtrCKl9ZVWW11IRVpWv2yfNr4940Q3vf2j7K6gt5UeOMy7Esyi2Vl8sdCJaHRFoJy/IM+asr
E5SwkWCU5Z6QDcCu0GviA4TvFr9XY+t2fo6Qzp86xuIqQ2KXx8DxVrtd60ZP883MOcWw2cOd6UfC
vFvCxht26JljSycrkX1usgHvW8PrgTUXVtg+OX2oe+i3I6wGwC8u7iN71C24F7WsoYGVdrUbWsTX
d6g3Dg4Pf71l43J5dnCH5folpgXYQV/z/Ptrlq/FgPbtk2NG9EuLWb4Z7WJ5GDPXQfLb0baaBJcb
jgGpZNA6U6VZbwWmyJMefRRZ26dZQQC73kJ2L3L8jW19JTtGM5VkET0hBw7SsyTui9OTjguOpNx1
p86PAI5HtdPshNubCH/hZZyaGbJZLqbByEZ7pzzKxj8iafKNX3FtrlRQKX6AqIQNtVpcvCvLUODO
ebJQ9b1HgvcnXMYtodhrgygiFUEnjCqxvo0GXa9FT4p4GnLP31eOvxw6e4kPt2+ja/uEYIrHmuiT
rvfqzguB/GhDZCA0NkYEOK3r3HFDyn1B/H1HLrnVLr52eNGCBc/BkPzbqrIQG53RWnbonBaBcyKO
w/VpLDT/HbCHfCN2v7KANKWp0VLXAwG3vgLt2u2nSBIk0FnqB+XJWQcddC/j1Rc6HQ9yEmpvlDII
fs6PWmg2dTwPoXsq6MG8aW0gIamWfbz9nS5vWv5y6AP0ASlKXcjdlXOO93DZuSdLtt6xKnuaEqHu
PnUY2KGaYsaneWnsjVjusmbChiDh4jxz3iBxnM/Mk5oYdbcWJ+AWC9SfQe+/Lk1NmWQa4Iqa/PE7
bWzn+GA3sfiez+gxvL8972sfURFk6CkxdRpm5z/B9cOkEe0iTuM82J9q7J3fOf3mO3ZlV6pLhZiY
4JiO62pXpmlTCaMXFKJG+5OvmdY7vZ6io97N/2Wanpk6vWRvXZkPLD0Om4E6MDf06pqkDYOOvF2G
J+zcrT3ETAQTSk/b+HDXR2HZFEOMF2y1JaVZKRvpODyl5KPvCzhiqEEYxUZofG0UYH0gMlGF5RZc
lYHyxF5IJdgerqjCt9Ysil2bp9VG2nKZbYLyBlyKiiYFUZ6Y8x1Qa9lQj7PrIwM+u3eF7+T33LZZ
4IqUwt1QT08uvsCIh4xbmlnX5gdQGdk6ojSqoatdAf1+oWCYUeaSvvG2tyQiVs2YwJu+vcfV37MK
MriAXYhaiklD2n8+w4RuM+7Kiwz8BG10Kw5tjIqy2sx2OuDgQxZn7bEOe/e/DmOv2YvsRF0ZktBJ
hSV0Pq6TuWWI6QRy7KVh4lOpFBWhqW5cw+La9EgFAYI875S1dpyLnoSG63ga5Mu8aPdNmWjsfOr7
GFD7hkSzfrT0XRlZ5p9G8+2P+mSlw64fxyWQDpTW/TxgwHCItbnydzS34N67eg3NnpisyzDTXuLs
MKfz8l2zsw43qlrq1t2ATuS0zzLX/wxGwtKPBsyScD/5vY7JuhV2xl3nFzLd02I24+PYx+bXJVwm
fRfGboWjJtfhHw2YSn4wMTrQdkWCNhRfJM7G9zXdbuuQ5lGFqhMZ6oFeGdW7VNOWCNNvZSNcI/AR
/dVOtv6go0b4zs5N8V5zOo2KrFbo/YOuyax67DBmSPbYDzog8N0YHRQw3YV3lB3Ug7011f189LDz
KhGOSpLvkYOGzaHyu7pD8yCavs8d5HqmaQ/G3pvG6lM4OFV38BHOfedIJ4WHMrXWQ5ItANETt+XC
7vRB7KLSSP9CUA/ht5TSNBXxwsyHIy+zO76zvdL5G9HRwX4ThVGc76C+6skTnkVomGtlIf/Ehv/B
A1vmlxYsukxoxsxjnuT5Q+XmcP47Qwp335GoiTtfH4x7GTWCPikKAd4OIeb8j1UUWrA0eCEfQI0U
IayxJPzr9sF6DsRWJ0thuZQDkQJ0rKt3/hgVfZy6fTAMTfmxknH8Vpau9intW71A96DvHt0lHR88
TRvu3Alpe4xV3bdW1/jazsmjEJe/VHwydOTB/sVPc551q+DZ8+6srmijrzpWv5yCtnCy9/PSm4Fe
o7u61yoom2Cf+7D904AQmB/1jP+ya4usq96FeY9dnOHl5Y8KJcNfYWHg4IZdfKvtb//Cy9tPkSbU
u09yB7BD/fmLSNsaecMqCKRBVoQ6LtwU+N+iElJt5cOXby/jKA+aZ4VQku/zcfReRmJMrT7o69LD
x14zPhjSNO+oIrlfb0/pGbt/vh8Yy1WS9SRzFAxW0a7047biNLaBFxuZdTDcZPgshijHs7jKZY4w
mmiS4xB3CAKYJq3wsR2cJ4u9+8X0qxhbc1u08b7BZPD3VPaVu2vLPkRVhSy4PMz+XH/OB0dMx7n1
Y5Q8UtyngW0n7yxDGkjoFYWABmgUpb2f+GbZPiuz6fvYu4gB0GiLmpPfLoPAD31onI0dd3kN0wBQ
6DelxY2AsfrzF9/TXaY+dae8D0YuhINZZOUfmXTJ/bjM5d0IXWXvKfGs2yt+7eOC3VWAHcWPXxM0
LbNJUoKHPpiz0jx5TpFgnovReZpErzPNVghhqkSQ/EgM6X6R8p7Pzy4TbkuUHgO2dLNvF+wK5WAO
r64RMQp4KuyTELiAW3c+ygJFD2K70UB3MdAyl4Y8YAG6Rau9smyQlHlWVOQD6WV1JnrbqJLUSJpA
RlzKM/DufRQrVZUk3kozrw6lxJ6VH5PHDjmfUO5FuduhBxRolask1nR9N+nwEmvsWTZulCulVDJZ
JRBCOEWFbd1WRrKiTlwV6EAetHZTnuIKhk7bXmpD/HGSTveBnkb7BF8zSXcAUoZlJ8GcHyNZyrvb
G/MytaFLCl+TqAd0NBSc82nz3GpdKuoGaKVWn9B49pEKLWVM/SaHIxZhQ3cnizl6yLkvjjqaORtv
07UfAAFd1XK58y6Km+ZQQTEQRh00ozHelS3yt4c2M+fyEBZl/4+meUzeaLHJ4VzdxQD+N3AOl/e7
Kg6pNgoBIA2m1QOkSXdaKlhhgS/tfFcW/XJE167YWOcro6gmJzouuM1ATVltr3RKtbYxAW6bojfA
bDjNQ4kJ4atPpUL00n2k2cTFvsZMYLo2mDPpZ1DpvXZ0qXrvdbF5g16ZixLVhKuFAgVVkNWegXmR
xensWkFqd5XCoPZH3hHt4fbOvDoKNxmtVFCopHDnO5MmJGXvOLODuE66xyUxxo8pkd3Ws3ttGCVJ
o4wZqdyuS7d5JzqnESFqDGXWvmuGOELQPvU2tOyvjUL/nh3Ox7eIJFaTqaSX9ZFmBTP6f4DO8vJd
r03Gp9tL9vx2nb/rQmXt4EhUZ/0CTJvXoiYTTOxA6mXaH2191D6YTiwOidfpSP+14j3ee+hjj8V0
bOdB/rK1UVS7ok6qY5TlxV3fF8bRSuVAPtHPhyRLvWNTluWR8FLb2wP2abltx3djE8ojdbgRMns9
7qTCAxl6Hd8XXYFwIfjnjUvz8n6m2U0Gj/kAYaK3Tn8HzyJK9zIzoJcww131xL7F2HE3Ui063F7G
K0OhqoIUEqV1kF1rYkJfJQPXkAHjaRT+d5G64V5yjX8xo0TbGOoyGGEqVKap3lMMvCAELgA124nc
h90Xl0dCXuOdhK/2OavRe3NL3/29FPWycUtcmx9gCMoJyh2Fh+h8M4b56M3oXjIoOpwPy1A7bxwo
bMVuHgx9o2rxDHg+25I0P8GqKYLPsybQaudb0tSKHPW5oIil+4sZLcsjYvhmy5qWJVYmXW0pzf1a
dMfQHblLMl/zjkm92MlhGJclABxmfTc7w02DViDkIZoFMdJWUNvfWbyygZ7ZsG2Ak4R/UGyrMZGF
uhyILNP0nXSqtj6OOsKUCJebsMLSmbRu15u9iQkgg3eHoumiZF+ObSP2mjNY5t3QjPPH25vq4gag
fkhpCJNCdhbFhlX5ptOplnuZNgWWFybvgYSgpYka7MYzc/Fp4SVAP4ZQq9T/L6KYUNPTtoSHEDi1
bdwh6xW9qSEt3FXYjG7sossohnfzuSYKroZ7el3Ciz29E0Kzk8AucU0AJ9UejNxI7pPaNpM9UsDj
e70Zh8e0SK2j5vTlLkYBZ1+hnLDxhF9ybPgpQMdp7SpVsYvedJwsTWlOSRrUutd+IL03UT8G+hsU
qMmmu1jzo/K+KlvnZ+Mb0xe/QrBFuRBBOE9r336vSfS6Xnth8Zue0RNErzRI1nlGF/dgan0vCxpj
jo55N5h3+VSmx4wixwam78reAgrE/QFbi+7Fc+XpRUqTDHPvlbnPUMMy4N0wJ8hEWsnGXXVlFOAM
EOlZaZUPqz9/MQr8No+IzMmQScg96ozKs9nDyeD2Obm2rUizOdNsZcxt1q5fAFvIWhE1DXiYUwQP
B6t/07VdSikK9eN0F4p88fbA2KJvYlwcBFEjX/s5Z7P8BG9gtjdO1LVZg4ejwwrE3UJifzXrYuRZ
R402mGsgHHLsivupq7c6DNdGUR8OUI+CNdirpE0vilbzQ4n77FIPR3Ls8bEeq37jMlZB5uouJuWw
aO5jdqgKnqu5CBQ0JjOsA0D1yUGQzx8B77ePKLSUe5SCzcPtb3nlNoKsDNAbSB0x/rpwPCcWvp8u
whp6PBuPIdITx2Zayre2ZsrXRovK75DXmm6CIrKvqzTjovX+uOhQ+kyv2jWhqE45qhUbl/i1zQkp
ViE+bfyyufTOV9AcJ1IgJPYCbgwB5au1iy9R5s6AT2YR/TJFld87UdPDbDBb8bZrKEjteoHu6h4V
byPZ3V7gi/CBqh4bk/4vsBBetdVLXlUdfkD5VAS4TrXHAUqev5+zqruvDVEku54xAT5Y9lYGe21c
XhillgC+Fj7a+TL4fgcoWmh5oLfSe/StKDtoY6/vZb/AAkmMpX4yNHKRjf30fAxWGxhePzeDkg9T
PbnzccMla2uzz8sgMhs925EZg8rOQ8P4xK6Oi13qt937gaqm9jVCEP8nahESDd3Ydn9qRV3mRycr
y8Ao3QXCTwPMcG9lcf7dzAvtM76Y+desX+R9aMaTt+9oOgNjQLPSQ+kqMb6B7k/+aVoTbQgafPlB
q3CDeUCBEfZQJ6ulOFbmlM47UOnjciDIyn62hU9NDcJw+QZuJYJUBg41Q605X4ayDHV+L6yZnT/P
/juwRuGjLkdj2HiHrlwtpLa48AJMJV1bl55yjKvNZhxLtAoQy/eosB4rz97aiWrlz78MEiG8P0C7
6R7a6x2BtDBNerNMgySD65RADPoCZCT51KLpXd91E2LvO63Oll9ZYbtKWbf+evsoqKRz/QPYGoqO
RJKN3fL51kCWoDFKzU9ReYl48k23juKdSMbyF52y7lQgZHiKWxzwdourbd0+l+eBa4fAzoAKBRZv
zTE3rArOE0aHStsi301xiiF1a9wtsDJ38QCZqUCF7tXflf3PWNQJEYMBB3s+4dyoeX0d3sks69z3
VlpBdyriMP7r9rpeQn9IgJCxoqOPoAb3q9pfL579ynUXZMHjJkDyXhz9tBElIoZD/0tSqlkO9eT2
xZ2j6aHc+4M6WHo7W8U+XQYfaygM7wh+EBKMdgOCpD/9WMT9HY9F2cOPdVEXGHgk/hlsUFIbt8Xl
64PwH5xrMCMgBVDrOP/hoSC1NSVNj4QtcReK9pdIrI/EReZGiHB1IBp7OE8rG+F1ldLqJqofoqG4
Cxe/35W6Jw/oWoZBIX3/tYUEIhE+BIIJ7DWCnNUT7khpxwUaG0E8+How5rH+aCR6V2w8LOqvOT9N
0P+J6wEBUE8mkD1fu7HBXcBqBW40qdZDVYcmtwu1KT3KAqBlkuJ4sbGdryyi6v6Ab4GIAVpv9aQ0
iN/LZnKKIEtROBmEM9CFmMzj4ujTxuQub0TltPO/Q62CrXEZHDlX0Ml1ByemxZbabu5fLzwJ5vDl
KOb5Es5xVxpW7BUBjp3aXl/8/uBpm4qHVz8Ud56LlgL7b10WQVNH78KZZTPG1rqrM8M+JFFp7aG5
/mmrTW3lq0tHPR5pZbCHUF/OJwWa9tnxuQhwbawfPa1ojpAm/Y2T+384O7PduHVsDT+RAM3DrVSD
7UrFSezESW6ETFvzREqiqKc/n3Ju4orhQhpoNDZ2N8yiRJGL//qHv/dyHt0fo1y8IFdP9QSC3pyC
KTAPZdT5h64n1HIAY3hf2RGxIoEtb1ET/TOVg3Jq4zjADycsEEj6+fyKEslXM0fdKYgkiYRW7e9s
nX95fUt9YanzunCkpRTfLuoX08PovnIAmJjeHJmJrkVJlGTV7DrTLvevD/XC+8KqiDINN0nskC7j
ehpPGEsPYeOk7Ex+x2yffwoBIf59lIA3DrTNmkCX8PypqaGTqcgYRbcTpxA0jq3I6oLHfx+G3Ygv
dzPpg9D2fJigQQmYp4SojESTxsoL1A6zw/r29VFeeDsQuoG2cdRGgXtp5NZ4ediHLv3BWkz5J2uO
1n0Taf2ApfS/36ixMqKK3rToYEOX93Zn8AzpGdwmujS0j9MYin2K4ceVr+nv4oRjibcPPgCa/tup
/s8DvKccylHX9yfVtd7TFE79oZFjtVvtpqPPqppz0EzjFWXCCwuPGyZliYuaCtLaxe43i7A3deT3
pzmb3Dd+Y+skaLryyoX2xVFYdP/f8sAT5/mKyFujHGtb9yfDsftDLqFphqaa/ocHuLVVtyVOBN2l
Erb2Q3bThQoolE3xvlIrLe580klZB+O95NkeZ+OqI90LV81NdQutDBO+TVq/rdM/6i7tZUvnrxFs
KBbQnW8rQi3Sps921uTN95lPGLsFp/1szeZwzOgHnQM1yMdySK8xIF44Y6gCKO+9TevPXvL8lwQ6
xZ9Ppv1JphYKr87NjwMBoV+byRVkiHThterjBTyPdwlbhTGxPQM/fj4iqret9F26k1n3J1I0vb0d
6GJHnFq/r4w6FDEeb8Z9PoXRvqmcJXZUXx6J4SBNe2myK5vo70rxj2oIIAonjZCSi19Fa/0SA/Kt
wbAXkXmnAQPdeAncVMZ2B/NJktj5ZljrMSF7Onoos8V98JXT7KoBZ7+8CJdHiGc+gbaR8W+F4O/f
xBlMs3pbl+Bkzx9RaXuK1z97J8vkolMViL+kPRmHf9oMf4+CyxqGwbCHYelcjEIcTOmLwPJPNSDj
5t4QHmp8Enfp6FhX9t3fgs+Lp0xzlM0QSigdkUvmfFOa1rjq1D2hb8/v1dTa3NUogUWSD27xWIyS
GzM+jeH32ZEQwAdXOCWuO/OQJcu0FgdFkG2RGMYSqlgEzfCja802j+mByDp2ybd5p2cbT9I2HaN8
B44j7wxP1L+0bZiPmbC8OtFjDoG90q2XJXBxdXCQQdfQpeDoU8nQ29FtGCyYvinHXiokcWG6xgiD
G5W42FFYcT81NNBa6ZBiRgOm+0pUjSCJIl3WO1WvrdpVFfad3pyL97Y7SX8/jg4NtAKCyLUb4qVI
YMPnuY2wNnhKPNhLi5imCUtXN3iSue3SwaJs6ugsajsrY24Raj8HpKX7vR6SRfN1ba5Q3WGto2t0
o61oevZi+RlwjehJ0+TaekHPlypoZ4ZtamSdWmFDN+vdgkQKZZG0dsCUmU82a3zweAJYIDN6rrS+
o/F3/pHl+fthwHEAHuRMh3BwsZSxKci7AgrEKdfKfVc5+fBuwr3hSiti+yuXc+WqCf0GGAIt40WN
AkuDHFvDpAO/hP0hsFGCLmZXHl//LC83yN+T4X2y6vgvAlsuDocWGunsNLZ9MpReimNUKss7zsqR
P+CViKcwlNZHzWsRcapF/g3Fo4BdqVXxxMbZPnA1Jv/s9d9Es+Vy7myTtOU3aw/aMTSgn7/nHGfC
ELbpepLzLL+SsOn/RLtcPijIDxFYF6lqsRuly97HLrKJiefMmrghD689pm3TzLHpZ0W2T/OgX4Hc
pDMfKoOGNohCDhO1zkAdE7uajS42h9Wkz2e46UJm1LCyRzjBEhwtUatyZ3oLfFQdrJ/WqcGydrbH
+iaoFvXen3KohaLCuTrxUHzc90RpVYC1Jvr2ilU6JUGxqCpRBK7ne6HK9C00K7JThCPlfS7y9asv
lsw6zG5ZwN2RhP89IGcykP6v61Tu9JQNONh2g/GgV/5sXNUurS/lDOGv1AOx2RNeCLNGSiv80UUK
g6gmbez3gmm7e8IAly6GXJGWZDJEvdoJQGhrx5ssn4hs8D43S8YOZXY+EX/d0iuNmsotP4fhMG2M
vWA0uKiH8tyYsPxgsvggXr0XTY9GC3Yac/MYDw2ciz6JcqN19sUkapkUadM8OCrI1a6xBA94GF0x
JQ7boYhRBczdrsOLZ0rCYgTJ8kyiNKI6st5Ke0m/WV33S0nb/pjn5MPFqoNfajpKHlZtDgfSD4kz
K8jBeXDLoH07VGJ+JA+tfRr8MXSOmJtat/AOBKvDT4sb4cvpP6J7nO7ge+voxlFU5yvk2lHcZ9lE
dkNbOnhT12HIzck1KmndhUvZYXPk2eWxbXKwRqUGvRxzz55/hNoVIlmGdXgy5zW6yQMpfvrZutix
QNYOt3VsxTcv1D2rMZ3ah1rM421qO/JnLspqTPyoJg5y8FbzR7taxlnARrOTjqzO80gr8ctolcOR
Fil7Gwh85+029nie5ObQfaejDrxgFENwAlZW4xEmsPmudgyMDklSG7+Y3VB+HzK93pcEeH5TGAh8
0ISZrLEsXdjNKw849nROEF7WFPO+KPz2tncr63Eg2LLDLST1P4Z8B2s8SnOsWQ62d7I1MeWJUnN9
bjK/e4hGxyVWsxnmMh5cr++TcVn7e7LqTHIQJzd4qBE6TXvDKFKDGrrLCCytvfxTZLXqcWjM9Bs+
beFDo5DYHOYoqNZdGdrG0zhOpo7bXnSKnLLZ6RIWsq3ea1o8HxrPD7KkS4uqT1amVB1D6UzLOcsh
Lu7aTk3nphLu09oRi8631LpUMvBXfi1+BiulR3clb7JKWM1D7TbWeFZ2Z38nVmB+9OCoFTtLDzgK
BFZmZrFFhKF4N4+u+YDD8xYCr4zos6SL5iV07UIrsedFkPFQqDVPdNBF7duqkVbP+a3qNvbKRQ9n
nbvju7xs+H3T3LBLLdUYsKO0nXHWtdnieo4BAVWGKho/Hr0ebQnnqkgQCam96ZXRiilivQ7YUK3i
Iz45wIKi8h60b/g/MBQmyrUQTvBYzVn3sxpc1kGxTMRmWHU/0bUmxrK4G7ui+FnNqco+ZLK3Hs0l
dIu9l6GsiisLz4c7Sy4+xfc4NGcMigZKTFGac6zHsMoTOo1jkSj8W77b8JdJdF2U/Q1e45q9Lzyr
qfbp3I1RrA1Xwt0qmvrNYsEtfLc5CZtHq5HplAgpgyLuy6z6r21llMZ54y35vurK8BfHvBpYlbO+
kRNXy8T0WwJ/Mzay/6xZTcshmCcDIhGiqe7HknqYFHupIunPKIvdVHpDF0dMjBuNnfbfRvTmUFVR
AO4Q50e/KkIh56RxiqZL0n5RxCePnvTiiOQ9xHm4dTdxoGXk74y+zeeYNFLOAacwcAZyMBK4cYNh
JKheYFpL1qrp3Die6Anxq9vwc77KJbHRe4hEmZlxV4ft/BkBb/BRmmr9BDPFCN9qOzK+mGZdlYdl
scf8AFelHROjHKI1bknbXVG1Dmz02VKlT+sKHTpWU8POPKZEuSYaZe7HFJDhazmM67nOVs4USXwl
sSNYAXJ3XMa0f/S1buqbIVdWe24L2Cg7m7TIt5NYEIVMxLV+Ru2Sfirgpp/czJPoXzJc8mMYxtYX
u2iiu14YHEOGWIsPpL4Y2b6AxAMYOJgOVPVxcXf47mHfnMxD2xenKc97dWOgUiZsuPaIp5mtfPHe
VHLSUYyQtySDCZ+NiODFNvxC4me4JJ27DtTLaxretEWYvR9bR4j7FQf/bk9yblqg/ycFkzfaEOZL
EL1vxz3yHb7gTLThDkJBy8quqPKO4VRumQ4Fx9PekK0s3oZWDhcmi9qp3I/MyeZF9tWShLpcP2Qe
ogmKeUnwaV6aNjboxajf1LnTQBqHQksqMDY/ZdyUVvnfZFPIxqXRFqjJhtWiYg9HP+LbTPunNajE
cNQqNdoDfFNO+kaQ+pAQTLLeRMSsmm9bxF113IWl5Ty4aWsMVBv1UNxG/WDeNADThyH083zHv00x
cB3p2B/lEgwm5CM5/+ysoTxn45RWsZehYUkmiuGRC2rGep0rVcnE6jw87Ajw81RiCNd+Eu4yRCB/
/Xp2IdwSqDpGq3/E4rR7S9qk6D7kEjAKQ2Ebe3wrFUYez7wmGafrDEOKfkB1n5P2msXB7BiPep6L
r0Oelfdogh0/MbGKIZ2hyf06mXNXPLSuI8wd/ZY84ldaqwFZb7bI/vXt+QaLb3dI6Gw7/6FZHd39
FBDacCQiuA/jLHC7G+l1POKeCuVNa03tUwR6To5D6658b1ngn6PKJWDX67kQ70Q45N8dw3f/cwOD
hg87mmF+mHlVC8+jMPTeoRKj2FqJ40p6XaWkd7IxRXE3b0+xS7vISRDyzL/aopn/Sz1XyLjfOvQx
NEFFw9cnhrowhXy/EKxTxQSA119718iWfVOUARLvLlr0TUPy3ifNJXFJ1JR6+dfUl606B5q+brxE
NV8bnjk94Am3wDgLK/dxTYsUXwkVmHmMDXYv9m5EQuKOLlb+XhG4/l3D/kETkc9vOoiW36oMDRe2
okLEpLKWH9LV6/OkLZRD6yRdCAtN5977nLsVPIvUGw07NurRejMVUyZiQ2KutpNjsQUAVHq6BRYR
M+5mRecc1nxzPhwoWWTstnM1xKNpZd7OJzbsU70lKt/qttU/qI2qcj+T7HfXlpnF5XgjZpAxNJb3
OC1MI7G3tVPF6HSVhZip07+IrC2K2KCp2+2KSZN/WtBsGONW+tkDqZB5uSvLzDhO/uKEe4BE7+S1
kiMVB6qlT5ZyXG5rUxAhYvoV6R7TkIv9TIxRmyA6Et3OTFP1tsoiXe35a+qTQlA6vI9K8tHjbsQB
KlGlwXJ2xwaD2bBbUoq3es7wTSWMGzJ6mH7J3cgusDXCZC9Oi8x9L6dofpMtfSFj1HqgMRyp0o3z
zqroxc9N+QthfiN2pbCtu3yCt7RLayflc9EjBYNh9PhEohuev0JfGV3u8Wb7znZn/j5tlB5Hnbbi
Q2sLkpoenIaGZkLAhjJimCECp5NsUc1NX4c5OW1REX71ncILtgxXjdOD0sU3yzc6CR9gIJ86d8lD
il2BL30SOHMjT17jzu+qRXMRrzhKAFYyET3Uw7qKQ821T+yx82t/tgvt7p2jiqi7xflIPGmr7Ppd
nRMx9F2Pa+ceHZlziGZDWPeJyHEgi6MlbFTcGj7hUjhS0IBuFy7mMUeuZ7P9yvYX8c3Te2yRdEq0
c58/etQ//bGpZ2N5GK0q+kYCbvaL63j1xfIavji9aLzusyz4mJcq/eGLOTqWEcqhfZ6H5Mk0Cy/k
vMyVJrcqxx96Jwff1THB0exzEJ5SM1kquSIvannIu9WZlbfP0GrBRQDmG/Y9lhDZbq61399PNhhm
wn1wPgN3bkaRk68/uuRh9bcpnuHqzarm+X5Wwcb0GRw+YZ+T7p0XykDFizasDKqByNNfblgxcwKf
l7eZUQ0jtzp88WKnxJCE4AIv/8gOTsear4EknNmqnTH2F8v/OaVWc6TqT9Uu09r4FCgnLN9g0kLQ
AqHD072dKrZBA7zqg53LIDpKmOX5Te929key4Ny3jog8+SuA0mXvKkPiP9eWRfuxNSSrK0ci6OxV
npYpJVLa/zLaDkxTiQ5BVAcjmZ8EcdffG7gfiVuMD/xuNwpckt/VQeN/QcGv56SnGk5jrj/hk655
7HEGivkp6GTw6JVZacZRG+qnPAtXK8kr2goqWqqJRbFS8xtDKhqsOszhG1Qa800fmmOxW7Vlfgtk
O/zoVSUwSLa199YTPlLTyNabUJt6Lk2GwG+/h1wd3kL1oUhEwjOTqNoOaXazIt64kaMdyoRg6fG/
Zcs+Iz6mSctbYwTW2TsEV5g7D1OOEeloOzpX4NqL7uGGjUAAw+MQjuLGyNjg7D+Ac4M8g3QSvXNa
+f/dtf3cb8C5Bo5RzVote8LeB49qbYwKFk6hrznpbdjLBQRExuRmGgmGbUFAfj4+AAxGeh3EZd8X
fVJiM5w0mTn+VGtf/6ONxDZXMCBog7+JxdhjPB8rk01LWFxnnkzhOR/wS/DwWfH8G76payaVF12A
bSgsz5kVXF+yG/8iD26oTA3H+TT2zjthL+0bsItiD4fT+jpF7RV4+8XRkENubXoPhPACM3RhYMs+
86xT2tv39bJFUWkA0h7s5Sh6fY3k8vdweAPBijSBn2n7Xeb/jMPoD8tYLCfidO1q501NZhyWYa4O
KKfNcmeMWUYT2pA1xUTgTyIx2HOf8tp1PluUsSqeUr82zyLMM8h4w6o+Wz45TXHeZuk10cDfCwwO
CA1dNFsmniWXeT1NqBdCyeaVl45OXnNpS5Z0AXueDfvfGmy8dOzSwfeB8+AW0Gi4WF+h4eRbJ+qE
t5+1X4yl23nh5Ly7Ah3+9cVglL5ZyNBkg0d+6dibp0HZaUPok4/69E4PoXM/u10Xe4YtHolhsnaj
VNcslv9GardBNx4DHWWs5y8gVOQElmz6Xp+kNq0kteYpiYA9dq9P7aVRIMUBinq08dBlPX+AYdqG
K1CzPs1B2FFCRu5Nk69fXh/khQXBLoDbz7brQcC4mMq0mba5hdQnDgPzhFdDvp8RUDwRMzEd/oeh
8CBBy4Zgil7Y8/kM2pRlwy3rhGFofuN1q3oMfVJ2Joe24BVE+aVpbfZCrEG6/RicPR9rnYagwF5o
PY3cOHdkAQJx9Wu7Z6jyyrR+L+TnmzbSAfpbrAV6rshAn48lwiJwmnyyTmpOD+ZUvllE92UM+3NW
GzuRVvslNQBZ/HlnrPlhCuw3/ti8m7koerP9vneKd9or3wPW0m+SeDEFQj2YIrryoi9a+XyOfI0m
9HjeM/98maG1zF6JLLPQJ/CJ6J25yvoxg236CR6p+yU3Tf+xD2fuG6+/8xdHpamBmxXWSBz2z5+N
tbY58emBOtV422G4vpry04T9zldPtM3XMujbm1WXMHFfH/bvTwe2KlR1Or1MGErO82FJ0co9qeaJ
PZkUYmvsUXw14lrD5u+dn84UB+NGu98Y5FtT449qQYUK7+l0RAoPcXo/cAPkTsFd6RHAyf2g0vSa
ROevaf3ukvCZbkpNHujFkW1XKZVHRtaLVTTyWI+AkZEYrCtb6oujoOyFfw8JA2nv82lJd8lhSkc0
U+smP1jNPCSU59UV0t5Lo+CXBd+XWBaMgy9GIUOn7aptFJUTn5NbvYgbUU7/yyhuCB+Acw9G57Y+
/3hFYRaOQd957klay7Cv694k3sXvbv9xuQGEocYmwwDaBdyfi7l4VOmVs1rBqYC6vfOrqknmOqqv
zOWS1rF11KEKwyyCvWnCJrg4Ud0mXCJaQsFpbj37gyMaUjP7NaL0drujF2IWn69IMlrl2vuoLsLj
QPzNUZdwz1+f799fNWxpgFVYy6jQzcuTSVD/t0GL4R5luyYlbcFIFr1A+rY3S1p07C04wCzzlR3s
rxXDl/bnqBer3wzLALyvIWgRy7rH1h4eI5kN31+f2ksHBw1eTsItt/Iv8hEd93QERyCLM9TqxvaG
5phKI/2ql3X67/WhXpzP5hmHOzIal9890T/WppaF0wLrWifbsGbu6p6XpOm8XinD/t6keGqYR2z2
i2gfLt8V2pKq1QFBwmI2m/06etltSfutSLbsnjkebE3ixf8wMeoJz4I/QNP8Yp2qphSjxHb0ZPmk
1g/j/MkOZLr7HwbZ7klUfr8FLM+/7CptuiEj4vI0ENqQgIUbcR5U7ZVRXlwOrDt8RpkLT/H5KLrt
anpglnUyBhP4hK7SjitHtvcLr7tSR7z0ojghWRBETFOLXQxVkSZtOysf1WwE9YOZOvquQgh5zyTD
PM6KgFzT1x/hdgpeFi5QPLZ+O1Pk8vJ8cnbH1yYV0b5hZfl44Ql1BBWPuFqLOp1iTxX1p9ZeWztp
La7GV0Z/YROBrU2BGzmY+VMcPB+dQMi8SJH0nqyslF8zvL7dg71M2cGENlMkQjRmnfSuP1wZ93ed
eTFtwiHYTPn0bJR5F8uzFxbRG5acT2Sq1o+FyHFRLPq0KPaL5QzmsZ3k8KXBtmbhBp5XiE+iqXvv
ei0+WobeFM+ln6HIzKO2ucFi0oOx4bg9pkxepD/juYOJ2xxaY76TrisfakjIX8vC9r9jlkEPVbe6
K2NRzll6Hroci7IspK28cyezxsJp0PqTbQz13VQCb+1WdMw6cZrU/W5mylNn2DA9Pu3E6+nYmU3x
BHRvFLvanNUXxBMAE/QFbHcnMg0cumY5LoNpBRs5MYUe3zTdohco5UH+BX8rIEEvzPHKbmcHN0R3
AEKuwSWWHb3M7Etg1WN9SIk9wiFUls7HfO4mOhtM149npTDtdFz5Vc5ufhM2m14Ki7z2zu6XNNit
kB/ONQvHOOlwsqvzMBvRj8VInXOPUVCQyNSYP2JWIvxDsXJ7QsXo9XdchMiC0/ghF+d+6t3P0VCA
AdpTZT05dtOMtzbN2TRRrdW/b6qwKWOTEJ3vlXSC5mh1LuBlaJJIE/e9pT5Sw4QfSMQZy3Oo296i
jdKoe6Wr3tpPBlYHe5gRjhOPtIav5ZC8sMFzjHggEeh4yYu6uBgUY0173EEsX7IkDoVU4lFpyRJ4
/TN+6UPiWUZbnAT7xyXRLswMjO2mRp/6ZQaWRf9xxCisftd0szibbQCJBdP9K8eK9cJ2xXoOEBHC
8INzf/H5OrVFVz2fl1ONPPtWq6g+9KUYfjjK7vdyklWCpMrch8LRZ7rc4QEfzOwmclrvfSsbhala
j1NEaFo95uZrt3P92fj5+oP57bx68aWzu1D+I7GiA3zpixWYWV+71bCcoOP1X0xD22+1zrLvhj2K
ZJ2LH6WzGElKs+vE0sv2i3Knt1GTRrcTCVS090Kf3qrZJlnW2cfXf9xLz49NPuJnQXSGyfl8+5NF
QDlXAFxAGrLuK9XbHzLT3uwwzPFz7kT9538eb6OwEdNEKYxnzcWupxaoikZvUz31NZGzdhs58HVU
+gbmxNxBOMyyK9T+F85OQFRqKQzDNlORixHZUTwJSGKd3HT8WVVhC1+xHnZN0Jb/jPjZLER0EZuA
b5PMP3+Wpt1IXrPlnuzJClGIVWnsdsty16zdGAewo66M9zerl+sXgN+GaoJkQE98PqA3ZYAZtI1O
ng29pcfz51vfmyD+Bmgft3jDOvRW5ga0/8rgDaGE9Z2JZ8X3fFjEEyzJjo6UcdVVYbtMXyx3CLDI
GHE8Bum/1EwrE6qQNwcuFYTNw87Hau+TBvZfVMrlSzSFzgdjtoaDzFR4S/DZSDaD9KAJdU57GypH
vB3Staz+vYLi7cMl3UJDoaRcPKpuHgQRfbl3qmZuCaKlfRJYxRJDHbim/39hwW1Oz1hwIQIk6X7b
j/8oqJm5M3HGuachdX6YXu3fTJH35MpFXrnvvfDt4jS6wZtMDYThYk7RkoVlhQftaS1W+3PZ6/Zs
29W+gE69X2srvfLpvjCv3yqMDbKFJnlpmNbj1e7M6CZP4QJemzd0XbHKWelgm//oPLGBtkwIFiZ7
pklpdlGEZqnbICtu1WnScC0auXj0Kud8L630Gm729+noUOhyS8A8yd3EHs/fVjFtzy0j5gWTT+8k
aEPtimESV7bZv5+dgycs6w9ojvd16WCdzZZmE1rmUwDr6tiNS3SDrEQeoqXprtxPXxqKFwTYTeLJ
3yt9LCD+MN54alZsYN0Ky06PGJskhQ96hSr89wLc2O6MBX/3d5j382e3dFAsRVutpzWX1gfPXaID
liTFsXTJr13XHnL766fHC3P7bZ+0aThAIC7dAnSHhqXsQn0iVzkXMaiKeWycRn/pc1gUr4/1wsIg
YBlsnVvx9p9tm/vjM8ZvyjIKrGpPfaOyR6uc9d1c9OGVb/gFhvs2I0ZBlgFCeak8WzpvomnsaJpS
yoabMZTvzQn1WZS3VrLQN+IyZHqHLUr3LrPRikkz/cfw0g2I3Qjl3JTpvxEyfrGRzHhJ+rWxrKcZ
BPVWB4G50w1W1jlE939/qtSaEXl4EOohmV982U6UWYGCyXpKx8740M7zA0WNuLJT/Q4Ue34EOchd
Nicxal6URxcncaSKjDLf16dMzt1Rm33xUEO4uJNhWL3zBES/dcFPIAgXA4Z06u2WrrdxZKmnm4WO
9RzneH3e9bBx8dR1os92X6kb5ZjifdrT/ddljWnLlntdd3Z2RXf2wqmOLwcSROokbJZRxT5feE1f
rHgBVwpdzELHn/x6/LAhGpc/EZ6jS0dwBIOjK1NT3c8C3toRDZn1nyWyLLwFKUjlqVcldBM7VP78
8PpX8cIn7/mA91RUFMXYzT3/cbNPeki5uhr5rI+7lV8MR2eGKFUE2CyWaWBfqd5eKJ63Js1mBsji
ZMiLAXElRs3o1LRrxq7H9cr3Ia6V6G9uEGFMTTJNITlaq6ii4Z2mB5KhXFLd0Ukr1b2ReWp9N+Cn
/KJvDwlTLyr6PAaKi+S/PxbOYiT07IY4pF5sFhCwXID+SOP8W0SxPWdFbC36UU+V2Nu5dc3P/IW3
sEGQIUlGYBeYoD1/C2QVmX4OX+pkr+6A1T1m3EOWFmcnKs0PVmur5PXpvbDvorvEP4EIhs0Mbfvf
/9gLMyUmSFWlPlnL0iR2sOhdmxUdLPr5WnTPC0NtKkUUl2CFlEoXUwtKw11krt0TyYo9ZUwwQLMW
863RqvzKrF7Y4SECsLWjg0Ine6mKVGZq9yK13VM4VN/kiscC/drI/v76s3txlN9aaZBz7K0uFjCS
Lz/NXYp0q7enG4eL8HkUwnl8fZS/Hxt/Otzazxtz1v39Gf3xhhASNCXkWedEilAFySVDsrUxnJ20
Dq/cuf+eEGlDMFSQyPy2MryYkNmP3kSGmn1quwLtA61bHM3F8Pb1CW0w+vMtnB7m9ulvDhibdu/5
kvO1ObvTElqnpuyfwjw/I8B9S9aNBFnCHazWQR+P9jVh+wtzo6wAWuK835p2F8eT167GUuPwfGrr
tNuJReqdmn1z9/rctt9+MTcfz22ubpuujXPw+dxcOFxFa9HoThe35Cba3xW+o7DmsmvwAGtfhuG/
guH0z9g9oaNwKLJ1X9JsVEnZYFdVdNsXkTqDGRKnjSHhlS/q8qVto0TcfqGiwLbgxT2fWAaxvbRs
siObpVphafql+GajY7xvbVuCTBqrf9/ZZXvrQtoE8hqvSTD/Ojz5BSx/nMFRcG1n1MUvIMPbbVuj
Tm+Dzi8nGF0OMtZMN+4tFu7wZWW2HEPUVudxUu2jRXBnBQBn+Z9gCCvkJlNwL1AJXXnhFMUXr/z3
76K+23xgfe7rFxVJ5xsFnpVWepv2k/HgoRIb45lGeRqX1jo5SYAFi7gLGhf3pprQPdQgsiJuPZym
AaFZa6EIrWVGqiSEYTffjaNbYJK1TH3FOT96Y5IZduPvWoxPvlVRHj0YpVqi44qX751Ve3RPJ1jl
fVzm4MoomiLjnG+cmcSDpDnEaEJMFB2T/632LL/G4LwI/QRD4Sm9oaIwb5GzuNHBzILSRsIK3eEm
dQLjvMgshZQbUEDBwdXdR3IIIjueyjWFOmzmSGNmLK125mJYOZTIcq2TKg2DneWUsts5RuShZjN1
b902pVffFIOTfxDDZL3v3X56a9c+iqLFrcJEdn31q7fAO8B8V1HGRY1h0D7tjdrd1RFWISAewkOW
UUwRjcC+qB56N4UQuQ5jF8WNXbA7oreZNoRwVHcBHsYVCSQWlvxIRwLz0W/KYn4TrgVmnLZ01ce8
GLwqaXrX1nGR9cUXQxZTEQe1bX0LPdmenQx9DMIAm2i2OWyERYN/8Bd09nr95WW1c27zqsdvhjSV
/wbkBjDNO28+D/Zq1Unn9+1J1kZbQc4lfiUZy5FgL1LKwiRqdfkZwmX/cfV0+rVPpxzBX2bUBxuZ
Rnqoe24kSSqdNicjIguduAqRy/VuZk2YXtM73OEGrb8Eq+P9JG1Ks12m8+Imfq3gNBeBvRyiuU3n
GFkGCgOg+Pp9nUOZrEYneicrwtT3i2cb3zszjeYYdYyDfGTO649yRBseO9OoZbJ0mSXjECJdtbOQ
TN2LsS9/LvQvP7vRhMLPSZXwdt1ikvE9RsaUHsbVxX0xnMZhTqzJXL/im4PzJqxw8d1CUImZb18s
HxvoYxikbf2TXboE61eNp10ZR7WsGyosimfS1iJwriGfbXXgtunUMDuM7B3V4kqDzCLBci+6ps6T
yam68xRW3ePiLh4KyVSvSCtSo5gTI2/lt2xakAzKaq7fDVqsaD2Flf/0usny9nDKnTRxhBI/ayxX
rF2gXOcX7PRuOVqW0Z5y0vPafRFJ8atqmuw/mVVbhgCJw11slYb1VLpp99Xro+ah5XTOE9nW9tul
adVn9GXj4zjTOkDzWFabyA/mEjtDVfaU+N6CXE7wTfDlLI2Ii06ph9EN7TclxAwRe1qigu31/3F2
HjtuI1sYfiICzGFLUVKLHZ26bW+IscfDnDOf/n7VK4sSRPTd2AsDLlWxwgl/sKRlb/Elhp2dh4l2
UNpaWlxtKoFrSnALXvU4zv4bU33q9wDC5afayedi19p6+T0M6qJ2Ka/YzQkvavuXXVv2k65nwRd6
SFB1KJposEWnqW89TatT2M7VNCZYX9dpSMEccNgDZovYVoTgl59keZwkT64c9RmHF665OGqsH1Yg
zcM+l5T0uW+UYNmXgzakeGBF1eTxNWHkS05hPgZ0GH4sg/Z7BHdesWSFu6SGkMBjX/0DUGdKdrNa
hK3b4hHwEst5+I0EfQCYLpeq5OKNUIYHCdB98WDUYfwCTyGEp9AHee0CcabmWaPh+r3JZPXPMDhJ
s2+CMvwyx4Ih1Gl5H8KImsM3KA1kNHMZKfDGdEnS3b532C65YifPUiShhBibXfjNqGKjgpQaI79a
Zk34FupR+6KkbBqviB0sFHOnz773QeycOi7gbj/kXGquYkLWLM3Jgr4ixVXpZkZWf7sdZ6yDQvHo
gNQw2DIEUJyI8+c4D6CKTHKCKh/mOaDILceNBohfcpJsZSTrwGk91Cpco6eR5ylApJNZLrOXib60
omVblqUX2BMxDKIagp1NrkUf4XxGYZUqeYyJzsnM6Mm6MkCXxymd497lkwj5OGol8a6cyZzdTG/Y
vXNrtCDolQ6CJdjXKt8Iea5M3ALCqiK5RPADWuH8F3H3yKXthM4pho96smdb+ZSVhbSRX76nuX+H
jEycZgndceEECcZPfOq/4nvKGUolWZ11cpaOLm2ASn58yOYYtxu9SWWvKBr9c9MVwOyN3EQwmtdN
e9ZkUDHka2n4qwS2Euxk3cD6FtNdDbmHGm417XWw/Scl06eNAH6do4pPRbEdnWhaItTcxcL99Yuj
CJVIoUZyMhtjPo5S1P/s4rz4XVMvfmqiNPnv9mZfB9ViPKFOzd+QUGn2nI835noP41pB3gKq66/c
6tojzIjy0YDJo7lz16AYOQJ03pjmle/PAQOWIapaqESo58M66rgg3Nk5JyPh+tGkZPoZsSE/mEQy
KWHOSmT9XtV6Dy//Wkz4p1qEuY19kupc95Rxtry5gxx2ewkv50LXitgdiQnSEi6N87nEVL24YSvj
tJTxuMPMLN7FlRpsnJjLjUHtAsTiewWDZsLqDDdQVnOcx6G828vD7GTma2tG5SHS1P5UKJF1d3tS
l/uCgUBsMR+s5y4QflM/qloYwLBXYC88Y2UfPGSNHnxNqRx6KFnrrkUeu1VSvVxKRkXXwBHSJezL
1XlNlHmkUqgpvrUonV9DVz30iBZ8+IPR9WNLkLCK3GLdaprqsmxlKVN8qQqQSkgKXiklzTYS/stn
hFHAqojCHwrl71Ief22+JNNtZGgmPhhUjfvIUZcdUR5Y8A6E3+2PdVEO55HiguNPNBQVsIWr/A31
gsCwm1T1M7jeT5osxfcQgfVvaWWRG8dh6IeOAV+L4PtODYfaG1DM3eirXpkvPVWQDKiTgApaw3ZT
REEbUQH1+wLiTeLMwb9tnIe70ZDyjUr1lXyVRji7kmxZdBvW6oepnKDlOs+yb6QyrxV2tPMTbsu6
O1oB4JtuCO6kKk4OqmLlfopy+MNkqsUOeZTi2anT8snSSvvP7Y9w5YDSDHMU1gB2wUWuWmBRgtRQ
I/tq3U8nuc7AqFiN4zlBRTlahdZ6e7wr6w07k6IfUQoXnbF6Qk0kC3sJAjjqtjkK/E6uu928JHtC
iq067ZV3lNKAgIBTKzPY06tXoujHVFJwYfErQ65+OXWN6FqgOkd1YqcB0Y1385zke/r786OJhs9j
gFs7ahXt+DXEa8JrFoOkegyTr2Xf6oiJOBqZ5bilpn4l0KEuSUJDyYaeIZXl86u4SyIpg0vS+WSd
8FwnfT9U2RepV/6T0BqxMXoxmulbGcGXlDrlUcJkcOMoXrnBCDY0eqN0v4Q87/kvKCKgZl1kjH6V
IQpgWbAFpwBU3u1vf2WvvVcskYSlNHqB4QUqOSWLVk/+ogf9i64t1SdiZGXXTGV8SOdl2rjLrs1K
1IewFdNF0Lb6/oCzQrBy2uSXSSp9VWEtwtJNPyptJu4vnk8A0rRDKEKJHf/XjbkoSVUZk06NwVz6
U2fUw6Gp2v7L7bW7MhfkWWknkwKDflp/oR71IXVylsk3nMLw4GVauxLe8sf3AaOIDjkoeVE+PJ+L
rOH9mAR8obw0+52ZdtWhVcqP4jOQ9qZeRz/QEgcTSOT5KCUqkgnORb1fo8zjod8jH61YL3Y9lZON
6+Zy2YCnCI6R6K7xx2pj51mZCMkJ1Q/6sPBnmKtu3hvRxka7vNQAAYHupJlBtVxfw45Qnhnj1Oo1
vyJofATwEh4nve6PNXZdx4/uA4bCWpzaKz0AKLLna4f5a+sgbaL56hCZ3qCWxQ7x8C0yy+VJZRRV
pRwvYAwo6p2PoulTYA8zo2SNYk4ID03xc2wpxQ4juNrtmzJ+vD2tC4kw9gRHFdluNAJFu3G183S1
nttg5kNZ1OKe67HN7u2ur18wbZwekYaRcNVI4+cakfI/Qz5TMkQr4Kc89um9MWbJ59s/54JgJX4O
zz4tMIDYlyXcZOYynOdW9dsiMl4KWnsPkdx0uCWI+phV2ea+qevJ4znA603pLAowtXHCAKja6YWa
RF6maYhLyZ0yPlVSU30Ph0h9igst/aJpk+Wi2Nt6jZxt0XlF2H6eO/LDwYcZoiXOcq7CektKnWlC
7NFPjTD0+k5rfvDu2S8QNM2jmhjmrpUEyFkqt7B31/YMwAT68FC9iL5XO7PVjbHsUDb1SUkt2yXu
S/wkUxsXSQ/9MauH8tPtj3R9QOEuTmOUjvFqy1T2Ano5tlV/DEf5lEmS5Mpq0L+lFNEOGppz326P
d+0uoVdEXkGkhEHBaoL1jON9rw2qP6O9+DwEjnLQnXjrJFy5S7iqiERJyniQ13WcRi/QWzJzzU8i
3qu8a6IDXDKqyqPz4SdF3FfgDsRfgD1W4beJLUaOzq/qI2KU+ZlEDT1Phi3g4pVVE1QQhoGJDctg
tSGNKq+6QEbYwqjN/BDFZeI7SFXd3f42V/YC6T7AAbrJ3CIXyH6njIKCdppPjqffUzbKEC2pzLsC
+Tqk1+puAw115Sudjbd6wsa6WEKjI68t867bJ6E+7xQJIYS+x2rj9tSuLaCg0WCLQdUJrefzuxiN
9AS/u0jxqTVOu8hWhx2o8i1PiGsTIlCWEYKELYst1fkoE/VT4spc8ac8jwEkDwMBWjcci6T6aN+V
uxVPFJjglNIINNZheYK2xxxDfvHHrms8GeUTNymRKru9bO84hdVNyBkSLHBREaBmcz6jBpJ8arey
7Mv4bJuejJz9P2TXbbvjyq8PZofX965BG+VHXlepQTJtSkh3YSGq7qhzy0+k2VBjpXYMZ1dVshl1
SqDl0w4NP/vUh1lde11s57/1JZd+C34NeiVBJbCmo8Z/hDup5JHa0BjApHvpPx7ZiNCJUApyHhnc
6jYaqz6CY23Yfqr3ttfNA4QdXMk3RrlyrjgxYtuJ9IRi7Pki6nqlLXKqOb4kzchC0pLienfq3VwZ
CDNWQbIRB1zZhpANScW5EehqrCFjZinpFShiy5+4VA5yKw3H0Yzk3dia2saVcW0oARwjeAd9Skh9
PrWYVv9o6LHtRw1eBCOdDVen4XcIjPy/21vxykh8J9h24IRB1qzBtIDPp2HsHM1HyAsOSo+cL2+y
9LAodn/6+FBofouOOGVKcqzzSVlhMlcObUBfHovuZ9HKjhvAsPmZlLG1sTWuzUooeYBHF2IIa3R/
bapSY0SZ5Teod+yjtkhOU0H7ZZ60D5qrUp0AgUxsQeRLUEr2eD4rrJCWqjZr2Yc42O36FuVBAwjj
xo1xZUJCosIS8S5t+7WIR9eO5qLLWB6lQLx8XZHSfRZX+jGslm7/4c9kk5EQtIhiL5jM8wk5Gewq
6NCy32V5eufQY9wPTu4c9GD+cXsk8RCd34I2qZwwwOCK4FStIvlOzVWptNqS2kIxHIAfpKdRlcN9
Kcn0gbmkJ3S9qIncHvVyKWFggKgBcQW8BgLI+fxS4RmR0Gr0C90s94Gs168F2N03C62zjaEun0fh
XELuxSxphq6TfGdUWzqEVe53ZK4EvBV90Ral3tsTuhiFAAZpB6EHzevIJjyfkKEuRtvP5uJXwdLD
K8q6e6Nttopjl6MQ8lHeRXyDOdnr0zuldUGnsw78wIIxB0W3QEZt1jc2n7gDzraEkMMBO0ZwiecB
kzqfi6YmmN4mjePXJVy02Jmb2LUT0/Ag7Wb7BpHQzNXkIn80Y83cyJQv3hPGBoFHsgycjCxlFbMH
QvLQKPPAn2ME3/LQaVxTad5U1fg6dcrn2x/tYhe+DwQDxEIsg4muPto8tXU/a5PtW8hQPcsok72g
054ckGBsNt6tK18OiTuCDIQ/qO2q6vmaYhuLiygkKD8ARu02sdTtdLhVG1/u2oQIBKnK04cXIiPn
o6AczVUcGI6fpsF0arjpH9DkbLzRKIaNAPf9ZV/tEmgSOrAg8cEuWinjkpjjgHy9r8zRdFeHKIn2
s5I9dKoZ/odUu3mHGESGYINqPqBtJnRiHeezFWEmaKtp/hx0jnEqjBRxP2GuAcu0Dv8EKGRHYB2K
5vDhT03XkUqPqCrTF1ztK+BDBY7PluVLtjTfGUpd+Rq/57vdjMv/MRStEYMdbIoG3eqJndoGub+m
5iNABffCfLTuwO/gm2hHW7QErDQvzqrwzxJ1CCrYmr3eV3iSRMAl9MDv5NEqX1KkmpChlAUAodPT
5BcOuoZ24u2EkzpWTWOh+Veqv6e0Gd/Macg0tzLnIjkmQRAVuw7HQ8ddpNj4HCRtTrcYMvDoSmCH
3iIE5h5gZmsFweQcBL4SSSm48iAKOg/RbmPZGR1PNLK0kfVtglT1yZxw9BK0t/KZC21GGnyq8y9q
Z1M/L8oodidg9E9SFCoAmeTKBDal5g1xKpIi/wHGq74HVRM3HqUfA6DXFKpPSjQUz/oidQ967qQ/
ul5RUldBpwDB5aI2Qk+Kw+HVHMn9UUTsxjdaSNUnU7KKn5Xd6DnXWWj9F4d5nexHWjvq18pRysKD
nSqXuyyZuzs6a+2fwrE7B1yzI2ESBrglI3aZ9c4XrZDnsTRay8sQAgjdHPeMatfWVc+A+lDILsyB
KLybwMYgLoMhw39WrEkQCLJkAiBbxtTHZqgPbjkO9nAw5bm50820VRFWbjVtF8eT9GlRQe27qi4Z
HtjWeDxodW+8aXLWf43oVIEVDbU3DS22GJRT0+UHM4mV2gsbA41nO1G7GfKzIz/mgF9AYBROp7oO
Xgmt63TlYnthYiBUahZh+hnR2KDd6z0nERk9rUXwXG4xkO5rfGJ22NEEy4NVa+kPs1vAAkrpUn41
Ez3+lhCV/Rl1RGxAjRXqvxYCYbUXSXgKQqQ1rYOl1d1TiZOgwCzWpu13WlUDBBw0p96HhVk5e5C7
mvxJMjIhlTBG8u9JldhwjhEgVJ4SHGjHukBOe2cVOrRAI9OgZmiRUgwbNydJ7MVJEtwvdF8govIa
rB8DACogs2c0iBs7NUyvpxs3e31gm79Kx0zLnT3J0r3UZ7Bg5tSUghNFT0t+0EOkB1EMV7TBVfOh
mPa0yEgLrTZDA0LmeUkOmh2r/8QTLsAw7YvonwaLleaoRnb/Cqay/5Vmowbndy7TaK/GTfarHroE
UcOwDV9Q4kSJCs351P5clAiItws60Lwgi5L7A8jKt5pUK7jPwkBOyB2M+k+uOzWgTWA+0jGWSy3Z
o7wpp/thtEHCpE0OTb+W0tL2tSRNXiy8/QaXMpp5zIe2TbwsCJ3fMpWe0O0Xq/xem0reQ8lEZNhL
Dat+iZWi/plFM7pJGhTqozzHwz+qOY9AABOVheDBzZz9oqHS6s5Z1qauVshScDTtlMUaE6eZ7tD8
1+Gc1mhuuoqd2w+zgUOVq/YGAB6UW4F5RWWQoImZEmrviKu65IT6bfFa9RNmzYQhaKT2URZrboFV
sgXote3LHWr1iDRT+ZReGiU3Q6+yx3Lyyrm0I+yxY/33QAUtRJ99gtTPLKTiLpy4X93WyBrHrYOk
Lh/JxLC5zhsJ9KWZOFN6dFBjeJmECdRuUuwCMqtWS9+mCdtHz+kk+63je/7EHSCKdqEZLy0fP2m+
hrPFDUaa0PtUDvv6MQybgTZuGNb4G2jyr9QZxtl34iDsjoVdVL1gGXXFaVCkBUBoSl12I7G9fDPe
Yd8CkmOKbvMqW8JnLpYmUph7xSps3CK0BXhoTB6ykS+9v3TnIQLVQ4egW0Rz4AVWRTAlxe1QwpX8
Xusr7R9l6MLlTg/qftyFihGFnpHGif5lNNXwezC2oebaCHugebo0/WtpZMNbiP0FEuP9uDwiotvY
u3gMJ90tkFSY7xwFs2A+vV197bI5cJA2p5jo9oOJbwaysW4v5wJWt0zTb1TG+miHpbL9AyFT7XvC
2zDs1Egfv1CXTB5NaAx/SsUioO5RAviKORpWpArV48ntUqkDGuXg2+cqaTVWD2HULp1XdGHycwkH
s/UM3qqB/TM5+VNYGfHolXWP2rte2Ga4MwOSnd1khV3mJWU6/Cr7fDE9lKHVp0at7S9zVLe2J8/9
/HWSU7gMEzsRoeNJCfOdDk8N4fogxflDA+3b7WtQVoWXUzRwHnurzmLOraN8KkMpfhuNXHmRYR+Z
BzSTkztZL+KHtAor585BGd5yuy42YneQ+0zbF06x4BnslMym15Xst9xi5AsU1jaa+3jG0sblHBYj
hj99+Mw7Wf7q51ICxenEquIiEY097KxnpuaqRbxErlk2fS+gEfOLOWXhkzF1+hM/qcXWo3KgKsrm
WP/p6hBBjH5Eh/w14kPMO7Or5LfbAZ/YW2d7jxxM9FyBzaOQeqGyVWldKPd2Ffp53KnHMbNVoR8M
qcfK0ffPnO5zmCXWxo6/GJS6PMOSvSCOiC3DKnPq4rQhFinL+7YLdVDZYftKKqDfNYDGuRpTSmL8
UXw492RUfKtt3NVoyK1bv1PXVkPqGCXuOfFwKLh6PyN1XW28kFfeR0YRFQLiTAtU2HluQYtLCwqj
LWHyCyUTqlTy8xRb/QGY4/DQg6ncmNZlMkOTA7VEynzggKx1F9hAb1zmH4p7TCjQnTeJRDM3rWzM
b3lj5o3RLkEWIAWpwPE5kEWh7iLm/1ebfgLdL1tO3twvXaV+1cjnsz13Q4+WN7oEP7iNKd+rCxmp
Zy8EQW5CsJrsjSGVyMLLHIWd2zv4yvwxjiVpoaqlyYa++kFZ0U+1KUf1PRJj8z2A+/w+1BbnuU17
eeNFuDqUkIuj4CReBPV87po8oe7BcUQu0rAobuPfsSQyQI8OA+D/Y1YAIRxHlIsNYzVUk1co75hL
fQ9jFqsyo9wtcom19Qza5vZIV545ID1cAnSM6Rprq9dn0WC+Z1Nc3deGMZxyc7GwLDOljxZU2Tai
3ScqaES2a3wYGtuTBSeVY5GgRt3QF3AVjJK8FEL8xtJdm5BoN6MjoZmQalaJpaLKTTAEdnU/94rk
T7FuP5ay+f32qr1/67OLkySTbF6816SF1ObO94KcqchApW10Ly+p+qmA42PskPpZvpgRBiZQaSiQ
8kQbyX2dtgGi2loTfU21TqnohRejfDc5ToF2TqkP8h5vQ7hKKq5VYJDHKvNrfOuR48fBjczTauwT
3PLyPgvM8WcNhyXfYAxfubQMgOGi5wd84ELRpkF6pFXHObrHPar7rcmR5lpLln/WYA2c5hho9O3V
u/KJUJgTtmxIR9NYWu3uaXHaxRyMCBWOpHO7sVe+U7Z1/vn4KGjvOlQcqZBRZDj/RDYGgoJ1Fd8X
iRTt5zHD505GN/72KFceM9SUYDBz7ePtt27tKF0nD2nUMQqGPv6ikG+oZqqjej8P1UEF7vFKl25L
3e5yBelNCISAEMfQEEo6n9sSLfaSVGFyj9Rwf0iGenngtt5i+15eeFTjEMYUaH00I9fl2tigHaGU
teo7lRPu2wDzoS7QR5IKy9xYxsstyCWO+AunCX7npTBLEoboibWa30ah/ju3ZvmpM4gW4f7mWKyb
4+vtz/YOMzg/wIiaswMRqkB2yFr3g5MSowoJrWlf48G+o8hOaQR660muOHlG7pQHtVXqY429xpMU
m/NnxygCL8cE5VkJdHK1NC+/Jn25CbcU0c/5DxNtVjDlXMggyNYPWkD2LuiFyf0EZf91CQJTYfMS
qbiZpmvZrh8Rj9vHS4LLZWL2+t6yBrt0J0XqXzbWSJyQ1U8hrABexi0KlNla7bKcQv5i1QWZSRab
zDgK5lea0vZ/Rjflv/NcV9/gSBSP2A3qA7ytEb8jS8ZMw7XkXvvVaiMhrQPI/y4YrOV3liDh5qVO
Ymq7sst0bjhZ6Wx0npbB+n37t18eEFASMoVFAT9CFnT1rOE1uFAJWwI/LRJ2kWzWHqhv7cOPJ9c4
Aazo0ZAkrmNKxPFzbuYi8O0gR8AtD37LoflBJ17KxiAjaamBKeCSdtan0IaxEmOcYvt2hIFfpQXP
tO5id4mdt6woN56CSwQZ+A/akQxDOkDNf/V8pvwcOWmhC815mVEQCJpkVzZ5/pyEffIferWZS4Mx
2JfUTU4dxHav7Q35WXXmMnQznGvSwwe/JA0+bjkWGlI7S7x6aeFDB5Mz98YpyibIifpi3TdjEWzc
Pxf7hfnSsuS5EFwhxFbOL9ReigLT6cGPB2omH5dIhfcwSFtCwNdGAbYttCuF8sU6eh7rKlw6VtPX
AntGXSwId8Go9BvdofcdcXZuRVZHeCLKdFyn8moyU0R50FCb0I/Baqvd9C2anJ0+Vi9QXP3O0Y/U
TR/KZDxmU/XvgBC+FeIMrrVPUb88NYa+W7T01PXGAfWvU4Pq2L5M8TOsrI044OJ9Eb/TAlGMLDbt
wHXvG/t4sffZR8T2zqFa4nSvS1Rcm1INPt3eRRfvC0M5XGIq/Q2VPGF1H7QGPLilD0J/iFB0tHCJ
gh+Q5KBM9fg11vHK25jbRVwgBiTq4HUmsAKpf76hgkClsRTQt+lRjQPyojuuPMsHqMSpi1mIn9fB
R2X637v6fw25+uxmiQLsiOypH8f59yZX1P2cQkVK7XDrtb7cx6hVos9I4YoADmz4+eRmp9fkuphY
zUVZTlkQ/Bzaqt/glFzmmii1gQ8Uai1csjxA56P0dTPKtlGnfjJy5bi1HtF8GCO75rZR+j+B4mTj
Xp2Inne2FVgN1PdBO43kIK9yBubGu72FruxWdKUFNJlaCY/hank7haA/TIbEpzQUUqOxnEcKdHR4
OjP7c3uoK+tL0CqeLfA5AtB7PvNZh8STaUviF0WOLBjk731XJ1ulg6ujmLBWaPsTAK1fLzpi2jRl
VuIbbTp7+jgVOMx3ykfZfsjtoaBCKqaTXVJMPZ/LWJlKkBtF4lNfw+vWalFYC0dj4yW+cr5ps0KO
5I3gOZbXNSU9xvwxtVM/jHUeR3kKpbtZb2vSqrKpTqNwCL79ja6NKIJiG6A/A68pXvT9oHjJae4D
tkLadpANbkhk/cBB9+Bmk+Fwe7wrX4uKC61ZXmXIa+vOS4topROXauSXXZzs4gX1tjlJ9Y+vI5AJ
wYzgmIhGz/nXqsq2zudYFARHJT5IrXpKdTXaB2X9aUhoYd6e0zt6cPVSGQI/ARbf5CpZMyWiQRpM
DaVfP6rULLoLm7F+xrgueA2jZfCXXnD1wdkov41Gymh4NO34L57p6Do4RVhGO8nJCvUgSsf5fbHM
6H7gXdoqd4zUfhJ2aFDTW1OOd7R8awzYh7reBWnV074zBHmsxIUGfPfcTcdenuTsvtdj2djRPp1M
D45N7Wl4N5r7dlas3o2SIP85oDD62VCzbN54Ma5sKJGDg1sxUeYnOTlf+pp9nYzmlPiS7iTHONIq
dyxU7r1iDo5DtsWPveQNQlt9BxRDmlIFxet8vKisS7lFPdu3E2IqvXKaNwD7w++gRsYi1zJ1rzVl
in1eIEmpS108/AcMVL6BkBDx5GoH8CsAsRKmEK6sWdpOjtmZ0XCrIpQZR3TABuNnNZnZL64m5cAz
k/3sKLrjAIlN9gbc5HLFRdcFDAiod+SQ1xcg/eq4S6xA8ce0t3aS1YI6LUCAkogiwI2098YRvuye
8lUpjxLKUwsCgbK615c46jDbdBY/LqVK33WDmf+M66Aud1WojZOrWmNluK1UDooXa3ql40Gcqtqh
73onBHAbWaLDqtYvapVowSGVMWa11IR2dxrRxLl9OC8vHH6syKCAr1DsMlf1kzjtKzJifmyDpOJD
byePbRFMG5//6iDESRRpBLhunaepatchCCMtPl2wxDM1DOGV3po2brXLp1tAewWJjdPFG7E6WoFa
IllTG6qfJr3uYYxa3SEFOzwLAM5HLaYEiYL3h5YKFQ1C/VWkGSsl2iJzr/sjRkZubJi5pyIY9PEZ
cXGiCI5gO/Xh9dbt+ySnulW1fuOM5j4N08ylOm2ga5NsmQ1cEm5h2lIUhJMH1wys6mr1IhiAOjgJ
VPPy6KVuE1ymi5hMP5zwohiCh9ZChkcv7xMze0WMXdklWh7vkYvEBhwtpA/vStiV4rUgJxTl8fNb
iywlVeZebeCmm/ZbQ9y5m8LkwyQVpsyVwENIcwU8mno+CgLfs9mkZuMn8yTfmTkSU6Ra+f8xF0gC
jkMSZCI0troO6OZEjSYFtZ/D83SnhDZz27Zb9hRXLno01KmHg8UFVMdZPp+Mo0adkUtF43ehEZxQ
0S8fcbc2jxGAkicpb+OjMvVm4iK3Ex4WcvFHaZy2vtuVI2hRsARCwTtGSL/aRNbQzDV+B7WPw4Cx
M9UoP0kIUz4o6pBsNBuuJA4G4Tn0flIwtq21etlqTS1VO7JqPzRmZLSK3KN/pu+0IHnCxVWCMp6A
0JQUGvq1nkGfniqQ0GP37fZWvTJlNAC4b2Cbwpp01hdoZvfI1siN306AuYH/xMbO7sZgz0O3qVZ3
+Y5yLIRkvmA8EdOvBls0ezB0ALW+HAfDCwAJBZ8YROLNss59Y+i0r1VQg/9yGtt8uT3PK3c48HXe
biFhZ16QDoPCQl4oqnty60HDgrnMP+WFaRxvj3JtNYVqA9BeDj/3+PkuHnk84zIze9/pnO6xmvTF
0+0ZOoWl11vZxDvb+DwqMQjEdN5peiJweFc7iMpKphtDPoBOrFQvw2/ivk9p06FeK1uPQlr8RNXS
RmhpAI2DRhuyXYDApW8hchx/inTC4dhIOVMdpbPioOOU9vEH4B1Qig0XrydZ6flyQA9gsdJh8Jtu
ou+pp/lxMIE7YzqTfb698le+L6wpYAKAnIkD1qUMvezLSZ3k3keosNhXi125FojQ/e1RLoOx9yYN
guIaLVYqPucT6nHAWtRQa3yEND8FWAInRRu4S6Mdshw1r9uDXZsS5VTCbG4IbsTVYHpl9zYKKo2P
A5f+3EmBfayivPl/RkFoHvC+eE/W4jC4yKNfqCqNby/z/HkxS8yi9L7biCqvHAxg+5x6C5lBKh/i
ZvirJR/ry9IBOWCU2pl2qTW9oaSXeI01f7m9aJcDmdxlGjgRqBaEUquBILxhm43Elw8wOTsl8zIc
EfaVD3h7b7FiLjcDW5qwBhFjuNPofp7PSaLvJYDAjR9OYXFAw29yTS0FIaYs2d7poy1wyLWp/T3e
6r1HLa2ZFrQQfYxHm1cduQO3r5Pg62CaW83W99jh/G4xBd2M0rrY6bSezueWLLM8q1PSwo0p5eZn
CnrqydSy2jmh8uYUIGvxrQaB2vIqpVG2/FtAPdURsluC9JiSwUb4aidYR/e6JC8UHYKoA42kpMmD
VaJmvO/QjBOCfXrzYoBPPHZj4US7qNPn15BShrC+7p1PCipWoJhzY/6u1kXkZ5D8MncxzfFHEBdy
jAN3VbzhCqxOwlkoUj58OMj7BDZe9E0skEDnywCroM7LmfPe2Fp4zJq+9iRF2jqCl8/iu7apAMbQ
p+euPB/FquMcbwEKDEYTSqDLTOxs0Ml97OzopR97HOyHfjiFSxtvnMrLG4a4XLgJ0KBl2DUBWYtH
SQ6HEfRpFLOWqHd506Bb3u0jeWUUshkcOoRqEtxI8e9/nX0wLnSGJCn3+zwLdvZSoQzagSy+PcqV
06GyMiIeFgKx68qEgq9ZrmRq4YPzKZ7jJVb3iYmFdoSj+UbR99qEQBarEMSpCqE6cT6hOmqzhT5j
7nMt2Mcii0Yv4lnbWLbL4jxMO+pOVD3p9lwwhOpRDbMiqgo/V2bty0wR9EWYgoduMJjysbfl7HcF
6vv19jJeudTgHmMyCY2RXsRabg0bhlZbYqnwaXVj1D4gDrkA3R4IV922dLY6eeKOXN0zXDKwQN8F
DTlk50sZZmrl1KVZkPSG2QOZJF7HAFpfDEfKjn02lHBNUASVEmhzXRf1forzO82JMis2jvrViZPj
IIJtkYSsmZtED0VHnl/QJq3RFEz1WPucAqLc91lUWgCYJXljG4ljvZ67eHVp6Alk0/p9lwY8NoxA
Sym0sLhxWvzIuulTUxggpPsfLeIfruroh1FbPl5AFXgTjoronAu64PmqBzJuIsYSZb5pDNGxWDA8
Qz6p8HpE9fYIxIYbZ/PKBSesGkVcLKAMaytbsjVaS7groPihFMmuod2EcuBs/gyo6pc7pUgj1Iex
vPk8KXO2saOvnFZRGaKrhnmReKzPJztNSQANUst8DbGWtxACwIOSZx+WbCOvMKg/kIaT95MKn49S
SNYS6U2S+9Kgxl7TlNVjo4/zRtf02ly4d3RsNiALXYBdKrvM7BGuj9+C4993gaI9xJFe3338DoA3
ATmWXAns02rFQnOwp6FNUh+Yi3WU9Sk/KU2kHBLqs3dOlzobN92Vq5uNIfCulKRUlA/O167T2iXC
wYui8rvkjDlklZtb4KjnIDS/fnxuIEJp5goJJ0Y7H2ssA4IdqEB+XUtAlytQK4cwD4qJ282YT2i5
IeJ6e8grH03wEnmcqE8SbK6W06Gg0S2wc31Af45na63jRejjfnwUEhIKNbSoxVZc1ZyGOIJpAhDB
1/tCehm0yPD1Kvvn9lSuvEnv8Tu1eOYB+fF89UJrkcekISWRtTZ/jjRFOvVyNz8u+G0/qbUcP8hI
f5xuD3ple7A3RNNBZ4NRpjgfFNdjXsGhrH1QH8MdqR0VxKlqvCLQt172a0NB7ATGwYZEnGCVPRQt
fdowNUo/dRoaKnrx26zG1ovjagukfHUkpiWMPnj71rdSQksYTfew8tEmz/cDugHHDLrZMU+6LULU
1aEQrSScp7mJ+8H5+qEnao92p1W8nXXw00KpChZSWqahO1SdvHFDXdshMEkxjmIVeV9WgylOqMKj
60pfHHRParJwF1vNSzcmEnBSeT7ISvlhXjiCbzwvzI+R0REWC/BXgFlOKDvL6Vz6pZp+ytBO3kX9
bG9cUlfiA14wQMjUXIW/w+riMOYOvbxUr3xpbPLT/zg7j+W2kXYNXxGqkMMWIClSlCxLct6gbI+N
nNGNcPXngc/GBFlC+d94FuOZJjp+4Q1tMtGHcxX1Aeev/FeW9PFGS/pGRZQm2+JyRDEbYWR3daDh
cxPo0he+t4cyh1TLVf1sJFJ9guIU5TulnpTkmLUwtUpuMf0k3WSs/Ex4W5CNG/fXH0gXVGS6X1eA
ILhx1pgMdn0vGkN7QP7deUB3/p8J8YsQ6WLit6glLPDry0XUq3RSJB4dnPLOOzaGKI9221f7t++S
W9vz71GWb/1rq0xVbSRerdf3zhTZkw8rp9vbakphrMzNUzxBaR6gPW9leLeOIIEWVH8Yvss1djms
BH0R6oA576Mln0DqCTJSKUEZ1OYYb/XEbu1Uh+LyYhhDsXUdiqgIZquJSvchSSHej/AfSNGH2o8b
PCQbovmNyPnG/uA40B8DH8W9uU6HWniTGBZWw305eibfNjU7V0m22vA3vooCLqkJs4j+tLF6BXSj
ddpY1vKe6Kg9pjHI0sQu8n3aJSiDz5uIxhtLRmdlERyjOA8WbnX8rN4s+7RuJSADonOJhcCxM5Pi
4Pa2dXh7U15N4PK8YSS4uN0vaNrV1nddmfZGoZinHMm/nJNuWIdYhVf9ryHCapzV5s9pj3dT67LP
myY72wXAjDDtw40jttzwF2kNoyy8IlJj+uVXIpmlUeLKSeR4Up2ysB7qzFafe3vsME7Wyu5Bmr0B
eDlq24+T1aUbe/HW4Iui9iLyg0TAuiYO/7GQs8zMkxup5RdLjHgzNq2dazuRSs87ylTXjqMcPXEs
2kLUr/++kuwYFK8WPQXSgctzrqLULtFQMk6xiJG7VCfFt4zof1lHKB00qkg2aDWstmbjQl/nGjVO
JHlxYCaZtUes1NjYLVdXJecMxtKCC4RDDXho/S1W6Hi1E56sWo3vpih1ngx3hPRdtH/8a+JA5ql4
eXsCr07dMiiEiMUaDrbUGmmhR7oR0h0IT54Vj69KpRQBFaz4BFl7q1dzja7nOiZQobICgJ2AefWB
XWvkrTGWzknacFoxF5R3YKWyj1ppKehQRsW7sM3iR1Tpq7u8bpW7NLbtu9wr6kPmqconKbVE3A2J
3W2coOv7gB/GDuL3UblETOpy5kMxJY5MMAWo8SzHCT6t38+TvSV8eWOqQTQtAIAFUUzV/HKUQTc7
4crEOcWUgb7Gs9Y/CHpCv+ZM6BuxzLW2xZ+XD40v9KwXIsNqxxrScRcuHmPF2FGTXsI2xYJ96IOh
xqTVH5RS730VxMm3KlLbJwuv7DFANCu0AjosusPfSKNHDGAaucPwOP7EMMUTPMoaJvjkJT8xGema
oNcd1OVmpUWJzSv1EbWbKozF8zw53l7pKWZNEWWkw2gZWeqzk80wKHk8LAQa9PAzlZ7I8OOiEK2P
QQi1oBSig9+D9thqHlyHd0zJgp8E10RqCGhhNf2Wx8bJDPs0KwK1Z4f6yEfRT3XqC8voD66XFUce
OfNRi4fxx6zpzbwbdD3avX3gbu01sgIAzgs5gMDr8mekhoBDXmAgFmMStOhspBDIh3hjlGvEPl+7
1JnRitIRb7p6TZtOUCExvZMzeNO+alEKoCxlCL8qmhbzlaQ8xHk3fgjh4wM5qr0n9KOziUKxHH5N
SFV//vfPXhSRUAtertF13THPU1Ubcmxf9QQAPfBLfd8O/96x4avdRZGYJxv5mDXGXeZ5nHjWhH0n
QOTAmBt09Rq3D1LhbYXPN/cTjx7aMTSE6e2uanqTNUP5KbEKbXOYcn5RQe+ahsm676WKzVcXWYEm
pxKykOv5InNRjnCE0x3fntcbl8oioU/0CT+DSt/qVyitYtdNWNImchrzC64T8sWZPKQfwIklG2t4
FREu3KNF7pkRMbZYjzXlIYZhdAIJm9oevTNX26OZbGZ+3BtWYM65HDeexFtft7glQMhCyg3QzeVh
MfQh6jxEIu9rFzWcyGrEsc/CL1gY/bNiId8GWw8QEaKWoFFWI6GoEbnYmymnYewrzUcaQ4FZKw0F
86FZ+x8WbSl806MhYed4Xn4WcZEzzbmunFB3M576sBz2pSHN5wwJl42n7dYMLm8NTzyUA30NNzEL
O1Ya04vuR3wgz45iJncD6ew+DPtu4865MRRhIFcrdQge+XWlr18AEUWRR/fpQjEfFSSbdFRCd20l
mn/fF0ulFKcDsIhUqJaf8ldWaQwDREpvju/VSauPkzubD248e48uYN6NAHc5QJfR9VJoXoIjVPy5
UFcbI3GtWk/tKLkXEmNnt42dO2RXGt2vVWV47dWq+g5QNJZBOAr5MY69rWLLdYTND4B8ZNH5XoTJ
V8mKWMwU5tBO7qe5Dw/Ooo0RmwiGIcq1mxSGI9YICG3sjZ2zvIfrDyeiXriQ7FXUAi7nmKwhgloG
fVXr3NnbmUbvNcfZ8woUdHJD/1B57SywDZmzr29faX9e4quRAaUhxLaELmun17jtnXAg1rsf7Uzf
DWC897MmEM6rZLjLU/1nLsJnbjm0laYn6NV7x1X2CC0CbtLi8jBbSYlhZSQPkY5qsVd6yUZ4dWtP
UELUFpUMFuTP0/DX9iPdqkxjMLiWvFa7z6PY/F4ORv7ZFlK9i6TX+C46OWc0M8LnOkEA6O0JunEP
gxujhwPIZ+kWrALJgs1iqE0VnrpOrQP2Tv6CXV33gN5N9rmyivjTP4/n0CTgFFAYQ2d19cYULoZQ
JEfhqVBxIisRz94jNZM9pe5Q3r091HLzrZb+76HWgMAOQ9UMengINwNHLree0N5CBe/fbypGIW0l
E6HyvAbHeNXINZUyiqP10fNYqO5uVpTq/TRiGvv2B12DxqhhYl0BVYk145lejtlfe6XsnKTs9TI8
pbNS480J9ssnnvZO/L6cNKv0fiUWBQ81aZtjVbjzHUbuPVagwolPSabr57DOTD9F/emTE7Xe89u/
78btAuwE9UQKLssDsdpLamwPraqM4SkX6cGswIEMVfXsjMO9iiEQ/dDwqerjDXz3jZcCIDSvEkEw
sr3rQEIwTVFjkOlOMe6dwijtlwQwyYOTtub/MhSlCYDBBNusxOX0d1SUPHg3yome5EfbynAwAwp5
6PVw656+FRByWy0oNSQxKY+vXvV5UGWPY154QvR13idDMT9qJZDO0ilgL5pR/6S6VX8M42Y8uEM6
HbsBwuHby3nr/CwiCgvlCVOONZd09KK6blAKOzUOKnC8W+EOsvyWCfKNCwgCGhSuhYQHemH1JKlV
Dj8jc71T7kzAhegG18eOJuC+MjhCOxQzq41lvDkis4pjxp9nYfUYWSXVJaFw5dV5l35Po9Z80GQ0
fJzmWLkL3az98PY83tqh0NPAnGDbA65s9YVCk0IJe6GwlsY3PWkS7LP7mNJIqvwPNx4q46AglmiQ
wS43qAhlCrC8ge4KGnqHPxjWULGyxf69NX+owi7pLwpXEMUuR4E9VU4zeO/TEMLFpt+cPaiOzE5j
0SSvqS23VKVvzR8QJ95cXiiqZqv5Q9dyTGsggyeUDYcvUUappypn/XlA2mRjAm8NBWt6kYwC0sE8
Xn5a0lStq9iOcmrMqXqw66z84uAvssNEYmuoW6eLJxCiJ88h2eXqqzqES1EDzSL0AxL7XsRJd2/l
5RYO6eYoxBYEtrDtSGQvPwgPotookaK4HzDygSxhxN+h2GQbO3x5d1YvLRxPhlAJ2pFbWcW1aok8
IV4R9sksnfmhUzxv7yAiiLh+ZQ7PCDHoAUFOsXV1XK0WiSqPLvzdZewrdlXY9HFmFiMaaYAQd2MT
GcdUqd19CZ1iY2NczeOSE7MvuH6gUXArX84jGUoaVrHSnt18dB4ND1m4ph6Gjf7rVSy4OCDQsiAr
BgALru9yFHtAjziTUXsOc02jyIaqXR1Msd4kOEkV+Ugnozbe1Vqq5gdC2VSD6Kq0WxXqq9XkVxCL
LswsHqCr2nFPad7DSZlfYVuD2BHVj5hYaZnzlE5tPN4ZqeOBNUxsFBbfvilvfD/CX+R9rCpRzppi
4FW1Poaz2p3B/aGFmaSqjuClM2h7d9L1Y+d24cFSC/u3mXWKc+gK19zAtF2vM81LD6woDxGx+Lro
UyeiDVuzKs9aWXs/gSCarxmMjo2c/TqQo5y2lK6o3SI6gRbL5UInRCx11Izl2aj69r1Xhca+VYfm
Mzgbw7eLOPWI3CZJzEQN//tku6SEnoaR1CSc/mCLCqRkprQPkAOKU9LkzsY0XBNc+IEQW5Y4nRsK
vY7LH2gMudapVlSdY9ioyDfgIr+Dip+91jG/IjMm6yxrU9lJepnvRsWxHyY9Hu6AcP1zFO/wUC/g
h0UNi/hgeY3+inkzF1t5N66rc9/185OVCfdetIm1cfJurDuj/HG7+8MSXL9pSKpXU99DMVOcZtd2
SvHYxsYWo/vWtBJ1WPTIufYXwZHLj0kESlRDPFTnzNKmFzdO42CSiXJfV4N7MOZK3uWyi54sD4Js
Y5rDhyISw1GSOv/zfbYIL5GK84RDDbNXN01fa3oxSSs7U8G3UUxGde6bZtX957cP9I1pRWIBZAdI
NOBN18Qw0ibUVfKzk/eU9u3GQyRn07z2+h0gfvyDxAQVSQd59fykxGy1m5T5OSux4/VhYmpP+ThZ
sK/LfPz29ifdGgyJPnbl4sHILXG5hHmm9tY0I4tTTrrzEUSr8kg05h2HepYbp/DW7HE90A0hNoa/
vjqEISj+oR686uwhwW1MfRMobrtlcXEVzS3aKLQPYJEsJZI1vFO6ZeZUdlGfOwrDP83I1g79WI6/
03mOdqrJltyYv+tLHrEn6l9wPTnQjHw5gVPkOjjHxPk5xIhMgeXhaSMUdKKUIJuMrPTRf0W9z0xK
56EOdQ9P93zGDagYhg4JrTjuHIyVCu0cmWih+fNEIxDWGyLgQTtk1n9TKgV4ib7xvjQU2++bdrCO
sh36ZKdpTWuCGwmdzDebMbyngdKoftwN6ZNwBf3RPDap2E7VbHxPKwkPCZ+vkKpgrjaIf9BhRCsj
8xwfRHwS7Vq07lI/k1Zq7qJeVKdmaPoGjHdSw/zrZzHtqqEZX+3O0KM7Y5DdN2MRWvVjYGWtr4rB
zfAoj9XhhAwrsNYcqcka2e12EL4r1VrzxyZOIIWFQxNxARflj2KQIfQ3jMP3TqHX+8ykeXbYWCOW
4CKeczixlK5hdS6Wv2v5PLNF4j1OUDisuTNRi0fHwHGygrZasYWvvHGc/kjmAFmHIQmE6HI3KKQZ
8QAp/ayK1Nl7NcQUq1fhkJpbfIk/ecLVV9FlQVmcuPsKH9igNjbMHUNZpN67DlrsUY65vQ9bgWON
Ubv3jTJHP10Ray+WF7Z7vTLNlwi1gm+122lBUUm9QxYijY4IWmZPKIsVQZkWji8QGyPMneMHaC3i
fka0c286mfEfyhPm+7fX5salQD+f2i2W4DSa7eXf//UehlXimnHo1Wc3scMgirRsB/Z1izV/a1lA
9rMitNYdtsHlKG2uaBCUVW45Hcm10cilXzWuelDCaovOfl2idUCmIeoGi5UrCCL45VgGaetstW2H
QgQBgO9GzpTtur70XqJ51rq9W9V9dXK5CIVfe6N7p3rxNPikp+pOb6qYelceZk7QOyJ88dA/+tmh
Ml6f9Flr98JKG7F7ewluXJkImsK/X5RgeM9XT0AVFg7gy7Y9p5U7/qZhZ9i+LtEQ5OpS58eodDYD
hz+34mrzcjdDbYArSkdkncghitiWpZ2r5zjOsWZo+gSEETegPj9EeWw0u9rGrfUuY1bunDIOWbTI
tUIEXQ3M24qm55WfgTKzgbtxsHwJysuDimEl/6EJl52KsplG37Tj8J1ip2N6p5b29HnWsUTzw5FS
WmNjKEFNAaUBf1KL8pn7bX6JskK8oK0uoLN1kOQNK6npJ2CqxpQMjiK5tt3ug2kVEziscfnpuT7I
Z1t68r/aiGYtyKExvVoxhUW/mavhS67n6TcnDeP5ZbCVNOMKDrPXEnj2l2kw43eI87gfmk7vf9iR
WadBnQ3pY6lFqbJvRej9mLPaTgJDRhHqyOUof7WR0w1+gY7Ly5QVAFNsM3yFFd/hDmDN5o8IYhLv
jaopZzVNwu+xKkrhy3gCuKmFUYGcfzrIwh9zSlI+LWDrY+0ldbGr20h+MGKBiD6YhdwXSczkAM4H
B9AmEH98rWGqkD5v8X2YNadDobjw3Mh3aSnrQdK281NfOOIXWZ/T+GVb9k+OqkTh3raqQdxlQxh3
B1GOrgjarOhYtqrzBl9C7Ot3Thxqdzwy6HIUo4O8ZJoadIybbpiDlB80oOEz4DQQdnL4TykkXR1u
8qJ9tKIiG58wJKjau1DgCxAINc15iULTnQMyTVXngRNeeRdLQJa+jSUMuwrd2yKAWph/cwfUg30j
05x3eTagdQMai+/XRrtDsX92k31qZdo33upi2pVmavcBT1pfBaKpkzrQ3DrT9oV002Y3GtIqAgiE
xUOXG3a1C/FrQOxd75XffSr52C4JFRtiXaUnQRyO5k8IlEXhK6Guhg/xPChuIPmH8MvO7n4sfJjY
r0Wqiz1YoFz3wyQtbZ8ClfLojNmUHBAvk+EhVbToh6X3dr8QlCY1YPEQq1eNkP85sil9eje5U5Ng
pmfKTykyYUMgCP3YsJrEUiKpUPv2w3oK0xNIkP4FEdj8W+Y62X9yHizpE2WIfP/2zXPj8ic3pjKA
eiIUiHX/rllgP6om1HML0StovDh9CKvN2+bG5Q8TAaN5Qk4KfWtZNOQuwXlIcz5TCan2ZILzLkeE
clc72v8QaSxMNXC1BPD0ylfPf2UY89TNhXp2uccfiwoBKC/rpmPkod7+9twtceXqBqWoQSJCsw1t
j7WkHDKicUc4O591vWjuczoFu9BV5T4sc/nDyVyoTJPVfH970BtTCYaEuiWdLnvBCl2+bXVFGX/m
cjunqlo/lwogWJ+CTvU5mujdvD3WjcAa+CLRGh9J63xNopyJPbqpKdVzNLbaHnlAnGQGOclf2ggy
alfAlnnIIZmckskZ7jU77JqNuPHWFNPgJjXiLafHvHoYQ7QbZCF4pKze2RlGpx7cuHufmtlvq8yz
A2CxrVrVH3zyalUpF6FKQYWAp3Et2uDwLvZFp05nPH9CNOJ5JbnWcSBx/Hku2ikAr6Y8zZqV4Dvh
ztHsJxCxfiu2rk2+ZL5ee66932belcrGbFwfVvCQC3QIeOIfp4/LtZcNhrBwoOdzAUrtB0lYeMQ/
hpvh7WW/jkbg8iwfzylawJCrWtLkOnkURa44dzjCB6ZJf72qihJZ78zd1TEP19vj3fgsxiN8Rl9q
6XquFlnN4P+2FObOasiz2sRGvEeOZwuITGX/6rzyXWjRUSVDbYQddTl9OG3EE53i9lzTHZ8CXR+U
e2rxOGppSppX+4lAhj7+4KXdY6bH0X3vIHADvzy0xM5qw6QIgArn9c6z+nE8WKOmn01rlOkBeKrz
oTQL/WOHVKqzU/O6m30rTUPgCF2vd7sIjGjrG9KOXzAdaTk8dUJzasy0Ud1FahPWQeKZ1U87amrV
l4Nws31TKfGPMJTU6jrDrT/ozhTqgaLW3nRoHEfR/LoXYx3YmH12QTYq7rjvMcb+JrJIjQmfCp1u
bmIDXxxLicR7r1nti5Nrw0tJjkueOQnDOJTt2KV8ZWa8KwgvRryBgGfvdCyRvrtR0n3L9bjL9mLG
qMGXqenikGR6Wb7r6dRMQU9kVvrW6NovDQ5XWdAXIDnP0aRQ5gvzxM18yS9LYHTiT/qUeXOrvzLp
0B2UzO7/G2NPV+66OG5+TkWffI/qVlS+3UYtQIWx6Ik7wwatIXAX6Ek7S+IOhTwadlljVFUAQb18
HmrQPQE9EZEHGWYW8MpFrZxjzZw+KqBgfgyaNRzNeooinxdYfB2JEfVDLHAHFGWv5AcvsViCuJ1R
UFMGVRWoanuoMmpz76n7mA3l3CWD7NEBihRtPo9ZtiQPPSrRuwHU4s8w15MOEek5Hai35t1RNYRo
d2A2q/9Kq02kn9s9yYhIzPyFWEK0e1VW04c6sY3v7KpG36HgougB1OKsDGxjJkfWkPHmz0x6KPAo
kijw7ZN31V9fzOyonUChWOqH5uqxFOao9ZoXD+c2TsZdTN3kRDaVNn4ko2oX5+H8fgjbBO/L/6EK
C0gPjKkGD4aFWSt0tU4+aPgxDeehbDQfpGsUqE2/RQC4cZUh90B+s1xl1wUvmRWzl+lufy6NMHmA
oNA+G0sRJC2mfAfaud8ICW5cZZTwgFIQ5YCWXxcOha1Ms0nsep6HQUG1Iuu1o1TqLRXAG8NQKMS9
mPR1qXytkmkli6SsjZRh8MU9z8aCyDCRmn57d/xRsrt8CilcsC10FHOpTa5x2o3rtGh7xeKMfhFG
jkXYa5/wF8OjC3VDp/UhG49nVxHtN7UqWyLtUSfo4QQUka84uf21y53wC+1xU/im0rRwBKbY/KQV
hPHBbKE55M9kYWVgqpWTQKqf05962MbdycRm8VupN2myx8tqzndDr5ANd+FEDlYoKiKpopzSMQg7
MN7Ux0Qr9rkzYMrUpw267YqMniKzcJ8GNet/inwOf5uiyQ5sxKbzIRYn0yGWGFf4UZJ4+c5V0er1
dTFjWcITJzyMmSgHBITNAl8quGhbDN3r0GZB9wDF+MNgIpK7fI0aDMi6PFb7c9x4yM+7Qunw1kjS
Uxfr+h7hjOJ3abbu69treh0+MirgbuKbBRq2Fi9scVRuZGtwIMws/BBPTveAp7z1CJ9y3IhWbn7g
wj2mm0pLYN17w5Els7157M+k1nZ60Inank08myg1Wh41Tq9aMrmtotytD4RVB96YeQUjsSpxp5kx
ZGGo9OeaMs3oh2odPs66kX9UIku/e3syb0UUBMdU/uA+k9Ob63MYtTl9XF4716itMRjd0PQlhf5A
2IUS4IY11b5iiM5P1ag58Hyo7/tpzB4FWUOgp6p3CBvZHDORqN8oZynUX/LiaYjK/Hvo5cCJI695
12BY+OzYcfHA2dDum9osNlbqxpwR3i+SmYjboCOwCsAMWyaumHt5NjFkO5OLZ0fS0BF/7yg+vj1l
NzbFgsBdgMUE2NQDL3e92mISOehCnjtdoyFrqUnh+uTAlERUCnZ2Fiq7wtQQd//3ccEYsx/A40Io
Wh6Kv4qcVkPBPPQYV9O4l/upcg5WSxHEDbvibFeq/FgpZbaxP/4gwFcXqOd5/39Jg7Fb1/V6mhCJ
m5vyHFWd+kNPrZkbT6nsNNCqwXxoQf5/T8y+e8nreUaiMr2TU+b+XEotlHcqBMb8jIrCf/FgdHdt
MibTY2vL+h0+71hQNwB/PxVxKOr9GNrN/TBr1VOfKMqHtu/Cd70W958KI8t/JrbT6r7WKp/shPII
ab5WVIephFYZvD3N1w8Tl+LSOgOvTqayVhJ1nTHOzTkbzpXiOViyljFtZn3LSub6VV+g3OCeFsg4
yJrVYka26FWjcLNzXsgDLf4aVsPQfYp6Sz9VtB82Pup6z6JRRosJRDegIYQbLvcOp7G2ANunZxHG
I+/LeEjVsAbwm+d+GmofwQ9sAVGuGTIOcQTi/0txFrLRumESZfjxVLaTn2tUuvMAVfnyVznOM57q
pSrFcRAyUfEIj+hgmQhAf4FRhdS8Xg6wqDD/VMSe/oj4Z6cqqEFg5+F+04ZftJgvp8LNwBFSPO9x
pJPUcKBlLSXWfz+sl6Osmtpajm+hOnGt8oC7d6JQppT8K8rOOrkCoDchD4Mnio3TeiPz55WikQ4s
gPXmmrj8uGKeiroRaX/upPE5a7QWX0YBxNw24xKD33Q4Gb2jHRs3mT6rQrMDKdX+rlOFdc69zHs/
5XgPv32erm/m5SeRiYOB+kMAufxJHl85Ok7cnzOgScDrdQutYVXsvbzdMki4ORSQJ0AyJP44DF0O
FRuunZZ51Z+TGpplRTxEsbvuYXC36saBurG7+Sxaw39AvcuxuhyrLA29i0rCcpN8c0fhNfxc0uHE
v2SsEIhIEcgNvX5PM0SnjybTvdIN48e2szM0be1mY+Fvfbm+CJ7xS5b6wPLv/3obukhBKqXUyFnj
WTlDPpPvcX5rDyNi1Rsv7fX9SGccODNYUfxUCI0uh2pbkv5oyjk/ndH7/K0ucKpxa9dcX1jQIoDA
0pZcwrx13U5307YINd7zWKr5Xd+0+8GWpj/3pNFdE8tD083dRip5fSdfjrk6s4sQUZo1PLBIY/Q/
4NcIhCOLJ7xP08dsTLSN9/wG8IXtA8uAkg5vAa3/y5mUWCp3teOJMywcFFNwna18J9aLY93V8aew
7EaqHvHo3HWDXT6I0SnPyJK3gdoLscW2u7GBAIpTJwXmtQgtrDaQ07bQUWZLnMcWA3Qlnx/Q2C33
9hRPW599YwMtmHQL+UxKdGg/XX5233qy6t2wP4dK43zIoNMnQde1+LU7bW9TnhXj8NrZo5kGipiK
T4rjyk/IkyBHmhkUlIKxVqpiP5Ht4GtLa2PLDOy6Zsy6cF1RZKPkD6vg8geWhTMaYqZ4aEcWcIvE
VO+HLnGe6gEt88JoJLmj1t5pmtcGltTm17cvzFvzswzLDUYpET3Dy+EJC0o8kWpJAm7JXRQWxt1U
Q/R9e5RbC75QK6Fz0q2FbLgaZQZfJgtPnu0ZG4Y6qwccgXPNF1A2Ns7VjaFARFOEX0CSUGdWC46T
Ql6GpPtnK0eG1YjSr+bUOjuLjtfGrXxj6hiJLAbVKHhya2HG0Im0waRveB5mzBXKoZa7HhfvjVGu
7wmXygUJKH8AWFtftg2mN1jG88jG5Vzvy0IJ9+1oanTp+uTeKJV2Y6mu70K+aBHtQL4MPsC6ztRT
oE/rlCxUAfx06MQUAzet6l0yTsO9MRT2S5sp6gYh4HrRYCKheQEwhKvpSsITjF2TQs/C4VUZX/sa
hbZGr77g0JFsDHR12rj/GAQdTb4OUf3VLVjV0zTlhW5hB9HKr2FfG+hGAeXx9bxTPiR5E2aHusid
dylyKQ9xpzQb03v1pdB6lzICCERgC1e9gkahfAprvDl3Teb6bWbMu1bvjCAlmt7YOVf7k6H0BSRh
ACRizNW3hqriwRqPmnPvDXkQjY4WzAPO9f94tGlR0g/FY4M/kONajTLQoh08pUzOjtrbB+hyLw4+
8/s+jj68PdA1SoWRWDNqB0v/Fa3ly0tEFlgzhWYanfUMqBCe5bFT4yM2In1QjVNVBph15xTP5ymL
Dm6bZM/tVFkfssg0X71oMO0FP5A64M4Kp8CBQ0T/WZWcFvJl5Ziw2BHJ+NfsfdnW9GiB1XB84WVd
/uQMz8nEjFzlfgKD8R0dqk7BGtxOzrHZD09Y6yV2UKuN3DA9ud5klKdB03J+GZou9eWwtjcgTVJF
yTk3rBKlpFYEdVJiOl7F+QYYileC/9nfOfvS6oQlRVGHaxcuympZxjAa48GcDUR+0/x7AtPieS5H
MnE9svDe9nItT4/TPEX3IYQpGQCvnYsvnZybF61rdeXZQFfHfC+SKDlliVLUvqpPdrmzzMIaUMFR
GoNCqad4QYrQZ4+equr0fpip3S8kL8OnwUrBP6gFZEM/VaYJhGKBqBjgiA7DXkV1IjdIsiJVd3Mt
a/uh9yptQWq05GIIKNfZfW9F2XPUOk4ZZLIK8V+xU6M9dMgto1dczXI3RkNjnb2pmz55BNXaTmns
8Hcn9enF7EApB1pPytP1E852XqiNyB7hYvitrKWinuICCRQORGq2gZNEVu5LTSQiiHU7twJMrKvj
EKohBkZRs+PcGD8KMy0WbY+sfcCrMNKDKC/qMIARZI1oLuJRdpBQs3CxmRNQK8Uo3XssQ6MfNGI8
6xDZQ52Q1EJcC/JussJjNiugUxLqRO9KJ6HVRszRdLvGmu0nK2zm/ujh7T0HlgmGYm8nIv3sVliP
HIFh2+ph0vIaW8pO9OWLKdK62yvo8nxSVAEksUV9mU/KVKHuVINOGHPedgmHLbZ+hN4QcsBgW6GX
kJup5rtdVTW8y3r8M4dNgPcTXipoeikz/qJh0Q9f86Lo4p30Ohx6ptFSPhtF5h70udO+NOiJDIcp
h2evtkqhHPKkyF8xqOsOU2K5h2wq1Hg3oED7npk2v2lJp983onFOujd4eym09tkbhvIjebJ58Lq0
eC77EWC940A+q0t+HsoxnyZbl12A+B5bB1YNkv+T+QvBIy4ade6/OkiPfasdEMgttkXZAZtnSpGV
XoqvpW7H80FBMXCgLJ7En4u4T39SNh89X0+54HZl7bQQr0WdBzby6sCiYtcYg0lvYxMj1QKAdoNA
RbXTy84tsG807M7PBr391Sz1KTjC/e+aAy521I2qr7Mbx59pwFb8xxlco71RhWHiK5hwv++8Vu7H
bm6+0lHVv5t4FX5lwqKMxvxsvRpp4pb7TK8G4LB5YRQ7UEmpHcSNZp7lnEZekIS6fqdNkVahbdKO
JYs1TKFvdh5Nbewa+vS5HmDt+U1mqr1fu9C1mm6qj7ZTq/m+wLPge+HVy7JXVTbCYmiF69up0rDW
FQj8IHfdcjqFkORAOQm1/a7YTf65nb2+2pH3kaRMCtXOOwPu5XtCnrz1mwnMUNC0YUdDd06LMUi1
cZnvsRfpqQRqoQdu6UY/kyzR+v2Mk3IUEO/IjxqXSYFTbCjfRYpZfrVE05YHaFHRa5LMpRtEYBW9
dzXg4Hde1ExnvTC0wY9BaOnYVnmj7ZceTtC+a2Eas7fiwjiTUSKU0YVR9jgQGc0wnAe64tKsQDE1
psw+xSPKlEGBplt2TzLbJakPLBpRBWsyzH3NIRRBr+XilOmdnUKgGvWX1kWaPuhzvf+JE6MlUDWL
kfGJWmKiQ8cneXee0jfjnrwp73da7cSvHEShHmca1f/H3Jk1x41kWfqvtOU7qrEvY139ACAW7rtI
6QUmUiR2wOFwx/br54vM6p4Us6Y19TaWD2UqiRGMAOB+/d5zvnM9+mXLmpiDMoh73epbd83WOW35
UFE8juvoJsOaheTRFPO0F5yQitgbqnDYLZUHqV1gPIl7csqXXaCcbYgVp1UozlmY23GITtvfrayO
cLTVGLrx4hXWhNirEjwGmtU3DiOJ9BEDdv44i6q240ojCEq2hQU2Mbc27Hd56yA1LiqAam1RW24S
Gb73mrtV+DCwC2RX01RNbzO30J27GRv0Y48JaJI5lbyuxWp1DL3K5dqUQc81VY7/UItJDSnoj5o+
tW8068GWaGbTYA0yfSUacDNXqlrRlBuZxc6LBl5cR53VvcyW2Py0KoX4qgwbFTrtAHAIEq3gGCtC
QjDXYPjGP5GNTUoPc20Tp62EYpovCVarnazYKdbnNLe3vEi0HSGJD0i9e5lCC/2usXgaN+Npfua3
+NUPbVOa9z7L6oVDRFmXKlql18jr3ZYABFou5/1qmzXrjTu8+NnWn5U87YzXCfBoYqPoV3JHGkhb
CTI5nndt59mNGxa2GZt0LQ7mStmRFPNq8aCNs3PXdz2XpWhEoVJiYxs/Rl2o7gdRO3pPnW2PMU+f
9872LW5p4G7u0WLtkTFfzfwDgVUl9zqjWXrj6ki4sR9VKk+jJuN5lmGw9ak0x/GD0bvPXxpLKE5p
swgCSr01M9stiqfLUAfMyj1P1UaKFr8PD1UVkPsWrIvxEWQr/7dd8d+enog1pN0mtWZo2pTFbVHB
0NzPGVlCh7WztuqUcqPfQeKZ1X7QUe8lsA+Vd8Q/xnaUT4MZ7Mgd7OROUtt/k55Z35fanT8sY2SY
saHLWBOnNNAjBApawJAv4ru2m/4N30VF7nYHQyBWg13vW5vtju8ud/yd5RVrt7PbvirTyhIc96LB
NZzYhMCF1lcsy41r5uW6oxeRWUeHwzWHz2aQB5I7VpZIZhRDPNH/cGPRC2Da1lbfGL6jm9Rz2uBt
3KropQKw9a2ft8FPLYZQ3V7hSngcygjJVCtAYxRMdHFCQn3fRcRa7IUz0dKojRx9bFOtBNDqrc2M
hOQIR6UMbttb3JmVnWwlymJ7HFY30SRTjcmMRrJIfOFA0Wo86Xhgj0Tw4tide41Cp6ruJOqYOh2o
AqF7usa2pK03ZMgB/EqgRwZocI0jhK2N2CeWQiGsAaVHwSA32bIBBkE5sK57czh1GD2G6NYEIvqi
VGQ8ec3oDbEwRmtBE+TaVWxYvvjQcJCezTFsHETA/nxZehZf7jIq43rQJnz1JlqN71ZtmzeW01pz
6ix6zRLHRmjiy61+sFcbbMeoHRTAkRKbnTKQzD/qSVqPmzbrV8Msw2jnSKL8YhXK/sOns+rEPQfC
JpZBzfQeQTNRCwV5s+8lEh3C16ZyLeMu00OekLcrCENTa7sjWCZ00s7jZJLM2uEGd3rrVOQ1LMXp
2JbZAi+goYk2rXb90k1W/2CsUudJ0Jx4lXlvGa9t3iDFaabMP45ZML62lR98XdlkuP9HzZTULcdu
SLT0rIwnYpUihlblY1Kk+0VjNNTzezHJvj3OjM4+cI403LyZmuyjLCMiRLw1UjK2EPU+GO287og+
4DU2s+xEErQ5OoBo7nr8ra0DgN0SvUux08jyJsJwwOxsJn6u31XLtJ3jfgHJAvCvvZwKx3oJjdXO
KSkm78xcBxUkXqOMx85cBjIP1Ny8tdlMtnRvRm1/kJyE7j01mk4imo5NMFMBIqG5Itzi2MA5u3O1
rZ1Ej3Xx4ql+VjEpC0LGNQjBc+ak1VuntyJIS3AlX6sinC6kV9X0xjZae3GAIdW77aaZgIMlE14d
58Bcv4Wj094tSJeNeFkYICajnQ9GMgaU59W6GqSHERZoHWm+Gknl2YubuuFY2QefaLHXPoBcstO4
JL7VuqEsYvvNLtqp9+u7IXNZA4pxU2NiYhP8ttB/eFyLVoffGr8cP/quU2ViZYAZke8ir0nWBsZY
HHB3lmCHSu+LnKLgq62CZjgW2cxRFMeAt+3cph6vxypcQxi77JwoqbbxFUMEAIpARQVuLbRlt8Ea
Ggi9JuH1hInWxaOdl5WBLrqq7htNnmzsTpWYuNam9Uiv3fmhgZuI/WAHubcLihVXOH3x6FdYlr8A
Ik8HQ5A21oktxpDzM8u6NujUm+wv52UxFwczy9UXOqHWlStlczu35NjEsxsMJE2V+XaKolmONLXE
98CtplPas3cnGZkyMuy89Reyo9+1FJ8PrYgd0OlyRqbP9enQ2rfTtJX+5JzTSsiTfPI0sbILO3ym
amp5z8q9vcxC4tJrdzgMCltAI6x8X29rlJhLZd1pPen7IVDzeeWW8pCbsERDk2NuvA1y2Q90BXa/
N0D+/W35X/l7f/vHrzf+53/w5zcaUbLMC/Xpj/95Vb7Jfuw/1H+cfuy//9nPP/SfN+K9e1Dy/V1d
fRef/+VPP8jr/+P90+/q+09/2HFfqvVOv8v1/n3Ujfr9TfhNT//y//Uv/+3991d5XMX7339762lu
nV4tL/vut3/81dmPv/8G3uRPvaDT6//jL6+/t/zcQ0nurOjl+19+5v37qP7+G72tvzHUPunW4PJw
z9HvmN//+Bvnb3RNia445cLT9KAB0/VSFfzQ37BCY3oiVANd2Kn3+Nu/jb3+46/AoNP6JAsA6QMe
U/u3//rsP12l/3PV/q3T7W0P+mf8+2+fVWH0NRlGnmBfkAt4PfNTE2gpS3ddpQE7sMvqt4L9uJWT
y06MuKGiT/nF9tf2u8IMVsVV5ODrWLKJvnhLizL2xlERjBtkpM9l4ZqfebMsdiOqUGZ+gV5k0qwB
p9RhsoI9foebxRYe5pfcrFDVVtzLUhj5lHBXdzeykdttNKADPXkq8od6pUQZnbFP56o2bheBID3e
8iZvEjPabkzMADC2QcI3SZZtB8vklB9Xfuk/N9oNadEge3Riqi8jqeegrmPV4lyKYTSJpKmH7Yww
5l8R8n/vmf3p0eXrZGKEVpAWKmqGv0jc2SMDhfKzPyybd/QzHHJSeuVZOJLtRiZhxha2tntJ054C
fCXJbBmvO6N+lWjyY3Sw3xdl5EegP921dJ0LP1MNJpbmvc+9aDdGzp2zZZxD+kmycIrtakPJkAZV
qdfYbSREgAhTUJy52y9a06fb4C+fi+4mRuNTku3n24T5bz8u5twfutl4jdBAoQh0rvDidIlVGI9V
R5mV1cOv+nf/7F1PN7sFSZW+wmkc8KdZrlcUVVMhhTwYzkRPFQPTvkRTFEctA1BIENYvZsefxgu/
X73gxHdhmg3L4/M4Q7aTsxiG1x9W115vUR2al7Y3DKk15wUHq01iEbL/RS/lX97082oP5c6XS9gf
Ipy+MdKfkLZbZu3I0Av2f1qZ/vH0//lp/5z//Md7ncQvp77vCaX98xeK2ETkoYwEl3Hd9qjnOX84
5yN4uS2qLAC6eZ6uIBz3W9Rc10rlSdFN1VsgxjptC8OOddv2V92G78mn2P3FdOz0ST/fZEgoGQKf
hn4orH7+7SSWPJ0H1GE6fPbp0l0ouW00x6r5SOjOvzaA+P2rgAHP6P40caFr//ObiZxJvcAocAiz
rTjjDsz3c9P8ih75z+4oeCH4pEOimP+SwibXbHSlHnukYJl7JqtccUwX66Fp6ynxFkTwm1Utf+zF
P23Ff77Mn2Yrf3w0YFl8MhzAvO/PH833y75WDh9tnqsqWTp4/b1Z/So6wvs0ruJtmNYjTEBTzH9M
5X5+GzX3NSJ8vz8UwVmu70N5lkmTPkW063vropFiN7f3c3c0jGc9rKkr8OCKKo2MD9PYWzLaE/2b
qOwJo0Dc9c6eZMXF+kEz8cQFinEcJiXnwLXam7MgTfKQOf5ROrsmHy8G84er3d3KwDsfv7fZdob7
I2yCg+t+U8MO5F3WXAnPiz06TU1nHfrszsmhPU/rJS5K/INz0rZeUm9k3Oc0sNS88/pynyuc/+BD
fnFj/462+/nOPuWgIQvGxM444rMYSUZjZGxlPRwqBH17TjQFh1XPu+sqQrkqEazJ4AzbvndY/OnY
W3EXzghGQ9oEntfKM3NuyuuSBtIhM1bzMFQBmux8+D4Q5EvXzy0uyPouL2evKS+mOfzVOvw7T/Xz
70+SDXGR+AspEj6tUYTRTmtpSXlYQxzusQuYu4ubt+DJ+WhJ+I3FDgvmM8f7kQ5cHvsH//7O/4OE
+S9VmP9j7fhTzfl/rUX/f6wwT+alf/+vKu4vFeZj8b1svnc/fiowTz/yXwWm97fTAI/NGcEX1ggu
zh8FZhT87VRVEp0EqOnEUv7v+tI2KTBZY0+HHyAbDOL+u77kxVgSqQbZH0jEQdj0r9SXp6XmzzcO
WkuAOYzNwV9SZH6ev3kjKjpC7sfj1BrqioCG1o7rE5O9cor2X1QjEC6DVxStFP9z0ot/9heWnVHa
tuUMRywJ6iREG45GueQpw6P8SHOIht+frsM/2U8/b1inN4RFdSrFGTASivTzClhZuneY5cqjHTGK
QwFWGtdE+2BJMJvudvHnX+U2fC7DeEOKL2RtJ7A/D+Jp5f9TQdRbfUGaFEdxDNUVh7naDy7MIuxu
xwkPHDj8fE+DQvzIPbaX//mzft5UfBAzp5oWTwUFLv6in986Koyss8yBr7RipAju0d43+FV/8S5/
uV94Fz4Y3ybSXJx9n77RljxEKmfeZVgmdc780PvS5oa9l+So/iq58PRaP92bp/dCKMjehUeUZsDP
nyiDdtxtah6O89yTBLmcmunjgyalPS7qjJ0r+0Uo5D/7cIDoUENRdXC2+3TWcmZpQM1ph2MQGTrO
iqI4mstsHNbAe/ufLxaM9NP1+OnT0a7wQoxgXDGySj8LgBgZKVpw8HnqcJ6u7LoxvoJQ6baEEdF2
N7QVbR5OK86ud5cQTEKRp6ritMiYzzV+wOgzvnXrJH/IamM3jpqaOZUho8DYM0UvOc0Um573HqiA
LDaQYhYnu+z0UNhjiS7Nagp6RNZgPeTDuFzbm232scan8wKfBlei2TuNQhTvWHf1MFY6RunuPJiq
dL0YobQD3z6nBwShyWLmToOzG1LiH9oprSOQO5d1YY35sakcNsJJjRv1wgzz0SoY3TL1DXzcDsyI
GsXvRQyASw5FObVhcb4xDS2DOOJ37ZIWXc+LPWT9fMSFFCx7NnBVP9uFXeP1WO2A+gwnfTE1qZao
abukGjdZ3AyBETFkKRhpzs969gcqjc2ps/liovzB96+ysGjTyfVbhvR1FJWpg9riaxiUJTM/xgQc
mJ0Bgz6qa7p2X7sKSDCdnUkMDIs7qRdOO20QXM6mOxo3ZrWa02XvROAeGOYEEMJt23gcGlLyYl+0
eoP8YAXuHn+ivrX5LssUOmCudmHI9GznVUIU556o5LchMz3mbjk0sb7jO2EMvy9BMK4MTcauvTDs
tZ33jlltJXoAbDf71RPWeEGXtJ0TKH9qiuXCqSw1QYAIRg724DP3ak0GsmYuzQezc4IqLukM0tgl
Ms6JK3Jz9Iu9WOVTH42B/pLD5xT7oHDAT+RixcMlQYagcAXCE17pFqPVoS6G7pRbbKjTeW/uzBi+
fC73QZ6b66tb1EODJa8zoJXzwu7tZORFmbZma0NVaksmeRjcl+2OaXXmPa25RAHXFWUzMVQGS3Jh
edsa7EKNAgSIRDQH0TdQQ7ah4kE6U3RZzEwC0jAv0DZsnjvowzQERXRuZhEe7WKJsvx6bJ2QaULm
eJpQEQSqIYOYTHZpVVgLo6PC7uwq6RxRVk0a5SGlrTngFU5sAyFQTKE+Rnd10Yf6ElbIbH7pPEsb
/Bs7uiY4ZOXexYIo7xuENOMt84LARofhdU9SIEhJ2qF1xF6X80yAbiP0s1PjwEutzp6IDupqWTyH
hVtfiWUcqlg0WdAd3QHKwP0U5OaWLjwejArhTLlnbus4V6ecEIb0rcT6X+I4wEm34K575G6PnnLF
ICgWAM6e+pKO4s4oNtjcfUSgC9asLh9xt1aIpAJydMzixwA6TCdmzYJ4PaJfgejlBlC80HLMG7yV
wevufEY7c4xLerRStVj4MND1uYzsLUdYy9GZ2jngcwY1QyysVmNqT63b7F263XY65e56rca6Emll
Q3lJSGia2xi0iFEdMwabdlptXk3PvG0xoHceKBUGo+Osr51mNV0s3XP7viqYlQxRDYzjiIReO3PI
N8CZgcygkrQZDdbA0LfAXES/L8dSvXWOn72amDLClGP7SjvKbuk0odApq3QMQsXCVi2AlxiZ6zth
VCPxHJllvHt9NosDkNXtWRRVq89h8mwa2leOqSa3Vrj79czgA5XPjB9zq1COMI0M78J2KewkY1Gq
k8bt9O1onNjeNbOvYOeY24wfuchFGAPerWdkNZlzBiSozOKZMXaXLOBdiqR0Mjyap1gi5yroBkLb
FSSgJ1Or5UHIIrMPMExls9dT0RnXXVkb2D+nSN4UkYLP7ZcRySaeXqI5EQh1nh3d534Cd8V683Uu
v0+bnPO92a+B3HPsHR40JdPJQlecJjCwdbr0NBUSV/moit1itzWWDANAQBJMDP3jIXTFWek1pj4U
2whDdFw3cvwCUu3OAhBOXQIuQ+MjV4H7fTBDEs1ZSO0icUaSS+MKdgw4UIHEN+mQHl5Je+5QdNko
uLvN7wLMWsbyVBpV+75VffOK16jad65avkb+Ig7sfe2L14/bizVGmIHGiHRhdEGMq7hmM5tWi2Zr
OXN6jkOJcvQc8HhaXG0IKMV+Ag8wHQc1Gx8L08Ebau98xP6wlF89WOtfG0fKR2Vhso/rfqhk0htl
hoI/I1LsYJerepuRzxZJ3vq5SJjMVXfE12QVX2XvIKPCPvtuWx2jRhHmmm+uH8WXMss9kFhF6D2c
0GXfVjPfOSXqFC1UuNumLIdRhFzstSmd+hL9IulWOKrqrIfNMLcifBLdUD8aNPIu2nlBzd19FeOy
t1VTplkLIqBStvO1LQfj2ZSR/6w27xIaoL4yRDWiVpzr8VKNHkicsFpSbdejTGS3AUiCTFdcKkPM
O2no9n5AfXLRutuVbfc6bUe7vwIkE3lMyu3tthx8dfSYSSJ6Q0snMlpfkWc4z3Zr7WanuBehCG7b
cI3CndMs3gcym4o0E4vg3d5avKSNCG1h0q9SvUVtirq1T1qzfuKmsDiP4i97dBoLlsPq3bXRrM9d
a3LdZDQ6KF3+BR8hP3dQ1rPibsFXY8NE27str6nazj03QBKKuMI8DfGv0aidltB+M4zafbc11sd9
sE4h+9nyXM7BB2TA6dyNNud27BrzCA2sSwlmGd69tSClcR5hGib+IvM2sQPJcVlouFde5wP1U6sV
xZOhrGeRCfO6EkC1POmpcyPcdB6X80agilaWcWyiYNxtDirGuPTM9dFR01YcCp7E97LRfX0I68i/
C/hernvQ4/fmUryhM/RYWODDX4ALzq8EU7btVgoZXbq4tPZ2E9L2LwdCBOKmWZ1rhkUkTLIilueR
WRPlUpKcdUQ/5lh01tstRH1n91ksQQ/1RB8pXOzYv4EpaBf0xYFo2IbyQ3iCJzhkFDkX2t7NW7fd
CQz7btLArrf2DcNIi2PauhYEiK/+BNzCzmVS96q2Yvo+ng/3J7iBvFC3CSWW9yJsoo5WpsLTpdst
+kXU1Rh+pQiSiAP7uXuo29p6bRWTm+NYL/O8R6+0iOvCypFQMmuf7nJ/AA7VbltT3QRDILfDBryx
PDPcSU9fLQkR4Ac9z9E5W4WzvMia1uRLj+LpfBksvD7dYlgMdWsTxBySsG1JxJQDNoNMovaistUD
QENkUUZVyngiMCM4nMaO5ESZbfkSWmJamHx46Ks9x4iWNFN8qIRgs/ZrJhy5Yf8g27BleqKSobeH
j1bl01VVOM45tY64d9BIWPeGF7G5l47bfDAkBs0VOoXT7SIWyYD8s6q9Ncc1erHriN6uIzrxnGVt
vxsHv2CQXbv6SXqcxRPbHTj4AB/B61xPC9hCxttEuflZFEEk4+bC2Y9RjUc9q8o3jJn6bhi76RjV
p81l7VWJ/7ltLzDxo2/ljJd0WVbz+LfD9KV2q/VtnMMAUGATNJemobObTdiMbEb6zTIB+pUtF22Y
URIiQM2q7+RtC5WWnvRrMHVWdRNWlfHoyzXHthnCtIuXFQ3zTZO1tToYk5O/8MRS7SKF1M/MUUKY
F3b9fcjQmcNPkdltnzGHQnAATw4iORA27VwO0WRh6TaG6B6HGhSXOsjE0xrqAZBFN3X7OnP1BZSX
KLFcJcbEref5uPbWfCidYoGMF7V3G6d2Hmk/P2+VtwCxRbhQAmDEAl09g//iAGVX65ehZG7D6llf
alDecW/YBcOw00lsRof7ZIAIi1ef6iJAs0QRpCmwlwIZxmTP/hfZRndg2sCbzPa4Q6k5fCyd9Pke
OP8cyRHouSXFEGukmEg7RfHkbM2hi7rhbJP9V9PKLhxir2/C1j5DlgXyJmhZx7s6NiJ1KTgcpr5f
X+SZ5X7AsT1DhUY9CysEB/4eyOoUG2F18HLrBoYDy07Elhp0+TNYXdjxyraQQSi5LzJzHyF09oo+
uDbUuM8WrF+xi+3zpOTYGAwefLv9QqXuppNhMZ12in0ermOSh9nerMzbTbMAebnbUwTN1XccznVs
Be2FV7uP5PUVT8WE5c0SOXMoRK6HPKL6p+gazko7vF1N1mvYhT20n9DoYsvtoi96Wr24y6mus03c
FLK+YJ8Y46Ecl+Ngw7xBlBVcdTTRdjYj/VjPjkoavhzm78t8XysLJ+5QHGUWeGeG9OaDoeuHgbIr
brvinLAmrouudDLNs310xxnlkDN8cTp7H1b8bNaAn5qxy+wVeltYIs7DSKo7ayZVHtg/a/saBcO1
5QJzn5s5f+Pl1x1kDpSmBbIfV4p3y6wuljHTt2BzIoVqtL6UQbRvHWUlWFIQYTRjRLw570lgHZqk
vnj1t8k+C7zBi0sTuF3XzJnNRS13ILu91BTjndnND3lp4JAMgqs1tNSVghj5oJplGRMjgsHrCjvb
aVmbjw1dDSetGvRE3Me43neGds5MnWvY49JAfAr9gGoUZaA4FKWan8t2GwrecERtLNeGFQbhcpxF
znU9q+bR6YIJHIg1lbze9hpa9bvpthathnHMzzr8nUw0SXYEsxSHWbYfJ5fD4hgO33Tk1VcLx+p0
KycoiE69q4ZTpKaK6iqpDQYO0Rcczi+sUQBLyiXauSVAXEWa07mJgSNp5XCz4VmKNdFfV0FjtJco
+OxU0mHYDcZsvDtsDvGMYP16C9oPHrXLvl3vK6jsCTUdkSuUsdZwpvzgjObgA6fvx8Fsgsuob59q
Qmlj7YhpXytQmrn2LI4gdAWF8azGYke+qv7SarOvdlldirPGmDlGC+e50tA5Wc0+8lPeQx9Ge84Y
TN6WMLrBJ9g/WLPdnNdt1MftynOSa5RojOnI2iDTFGeBvPcHm2tgzTAZrHbuf5ykCbeBnqjkcuN5
AhB70TBMeAxqz9zrPD+W9cjCOMiJWXrudnfYVlwUPaEdewGT+LF/GIra+WJExVPkl2GKTsw5D4bl
wtNs1qTYIgtAEX4XFAiX6Rh1b2h9zvJMiutmYKZiWNx1fQZ7zsjvUSl96zeQU43Vg0hUGVtuoK1v
VtZGL71dYXgynKX5xnucya4GbDxq820kaGA/U/TOsbTEeuSOHQ81MgWOSFa9Z0cG+TKZ2fxUA3A8
6yzdvdam1zpXPlwtueN2zSL6A1kYpE2BqsvxN2tf08CCn2wP5AuaJ0Eo5yfIvfV45+IOqFPhS2Q3
Ydh+8ypeatGDd6xzWd9pslSuqPvDRKnmQaND5iKA3Xy1StO/tiLl86VW3WPTR9pPZiGbA+G3NIlX
Cn78kyNTKElvvOBUYfOZFhSmO3ry1j6P5vGofGd5I1tkoqgGdkiwj3/e2VIeC+H0h7IxNzBilRrP
12Yy15Skmvl5GqS9xNRp3u3gKUIptS7aW0RBDzlNuHhe/ZYUWAqJBLpdvjHuNBDgYqIoD6tmwI12
NCoTHk/QaOsa2cHOlL1Mh64tgM+XJD33C801P6/aJ/ps3tfWUvo6bzdzSDDvrB/WOm/puK36gRbL
DFzL7wgAtSJPg9Nshm7H7gSlA1wA4Yq5sk0YJWJQ3wdOA19bU61dMoEquHPcRVncvxtaMlVzf2Nf
yCoj3aKR4KY+1zIBBK2AsK6DeT8BhcoSl27udu6d2q7wWtDV7Uh+bx5GcEXQhQJnDNjclqhPDOav
qAC30bVZsEN8HZjTIhpoFK9orztEq6iZOzdWG9m0e0/Q1UdkP+JL4SDGaI5BQHW5ZdB2d5tbqCiF
C9VFF8C5mtMz0bZn8zi6056kSTwirijlx6Ii0HNLOY/+ofMmjhVjPtucYRcrSgy/t27E0qE1Xftp
7hLsGOOLPcri25Bb1JNWtXZNbGftQnOWwxfc9dVu78t+6jtOwHMN8dXJoaSrkEYVYnZUl/FgDgaC
VZEBxPNx6NupZ47R176tJBxxe16ejczXzdFV5XaHyVo4bLgRuszRmxTIatsz5NnUeVUUFwbhyPs6
bDymCzNV/94pde2nPn50yE+yoUoZddHfYhHf3izhiylZRRE2Z+UsXHNvekV9aIIFCesS1tXVCtLH
2qmh8L55RTUbCe6mrTmjjYuesiykDep2AMQQcz+ZTeKFVTDtQnNyHP42EK/r6IkrF0t4n+R80wj3
0Y2z8IEE7ONmFOq1LjN6UWHtlU/bKhD/ur6mulnMqTt9G57LsrPRxQGczloRLwJQe4rob7M5eGQr
WcPDMN15bRvOVN4DPRp+iWpLgrkJbnqLPumuG4hdjfnUJy0MEBzjiVaivJsdbRncEXSsuXVLse6D
rSoPGU10QQ+YBgSKUUc/D5P0F25oc1Gn8qNn9qvAqidlO3QTSF9jLI8hs4Enf+0Q4Ed1XW1xP7bb
Sz9wr8Sc4p2T/6z23jaCu5tdI5V9I+gHvPPQoSSFL4eYYevt4rzWUq5pgHlhS8LWVWGqZqkejcx1
z3t7si7bYAzZuQ2naFDKivB5kPgG8L0hFI7Gfj4Tftt/i+j/JZkYn+e1RIlVD0Emk5m+SBBntli/
+rMnjrmvmAkhsy+sVGY9Sv6VKydSCm76TdVU6uvNtZFKw0Fj9r7Mp5ZUp3Pf21G10aL1mr50Y3Mq
fTuFQLu9MlYvruiHZT9gAdh4XBBu6Nge8siKG5xtrFXLSnvfnpr1qxc60yvusRmV8NJhIIKNMHBR
t9Ncod6W0kwWuP0yxvC2oXk2jRBJFluruZ/mxbJ2ImqCNypEn8RqFbR3yHtrtGzjIPq47qL5Hui5
hy3KHSafpdaf9pMTTP0RSffITYmdpEF+jeUptnLX9G/905p1yOqqaZKirDkqD0WLecZZZpw2U7S0
NCGs3mKjJYEy3I2mUT1rWdntuU+P8KWhrXs/+ICsU3fw7BuS00NMEznevSQ3wUzT1t0klWoWFdG+
LLSJ0F4HJ0H4qsY38uiA5WfV6X0bvt84CDWPYbYGWDRsYZT9EX5RZ+0iZ9r6ZCT785ItnSpSw1dz
OWCzv8QG4L330QsUphPbajgfln4vjvNUWWebNdofgVAu9itr1vodyrrvncli8ZbzLCqDo1HP0ZZy
13sc5atFf8hmHPR+6gRWlmWFLxQ3jjncSjmYL3SC9StPNsKOcCWtAf8IozIdSF1xMlrL/IZjVXlV
LSE694gNiGWrtrrHsDP6l4J1xIrhN0OLyIXZ/qCdna2JB1gBNz+J3Bd1i9QxyXVNoUTvBXEINHZu
EHJy+pu+CZ0mtQ1BcyPTxM1hxhLLqx8sXpe2pZi2WDFpF0nuWts9qHOGO3azAFofNicY6PGa6KIs
DqUftVOpL0WWyyfCmNuS1bjAHNnahf/4v5k7s+a4dSxb/yKe4AQOrzkxlZolW7L9wpAnzhPA+df3
R1d3XWdKrbyqp47wOREVFcdIkCCwsfde36qSkEMx4TN/lmliVOtqcJJkFZkaNlhtTypv5dZ19DU3
Xc45S0tJITRjbZtBi2b1VqQRK6+WKeRMyJSdDglq9r5CG7B/IEYt6a+xynlYVyXpqBWnOMooOU8A
PHK/V1YAPN8pdsIOBy5pdvSCHkPIXUkv3RXerDIM4LV4F0wIaH0trP4XXj/NY5QNLLiB+vYvYrpe
X5sTWr1VNXneC7l9/8ohFQNTtqx8BCX9OOkryF16uScQiUjq1xF93F7jNzvQIkbgDh7hz2BoQN2B
VzXUXCpde55RgRgbCh90xoul/hOYueA2URqVQyWh76bFe8PLko1DRt/aaG3Hh4tIQC0qnXyRPYGt
p7vHwtjl8zzY8ktvR+IHq6uc1pPRyueSu8xDGTacNENSzXx8Xj1cjnoyQvd0qSluUSCOzkE06DV2
BXj3W9l6bDiZaI2ZnKRHwmmMWlaYP+BRepd445JX6dvoR93GzZd+QMKL6NUc5p1jNFyaZVwh1RDW
2D7bqauTtzC49N1FVIOHl6xuoifSgjwIp4unaYscz/8R5VwLHpWtvJSTtSJlPEhTH7a9j4X6JlWG
NHcV+l0VRKlrgxKCjW7tmj5skjUceWJtafccrFVpRRZqc2V/5Xo4YjCdTb1zHTeJUfYrHwSZ2krK
m/WuyFz6y0sjn4g0HDKUBN0pk5R5M+SXE6Yp0Op7bke3fmOo770R52LnozL9QjmhqXayReOyjaic
NaSeOMsuOCQml3WOpeqBe3EpyMYwLJcFzhCqHdZcbFtWx7cmNut50yLt4M6iIkqUjakIn5LGHK7d
WOAzQ0gcGas5JtlKuIyF6d3kdMwgGYywRas35p+GxnC/FC3QyN1QQJBc6sFUJ3iaTbmnH7h99ots
qK4yExrvtjQXmfVUVyW6UoFucUVKsxebOWUjveAmaoY4uUAK39Cka7AoBm+sbkNUHT9bq++Hh8LR
Zn+nENsmOyTz2lfHjL1xZ5uQQyiWx/gSkLiZtJ3D0voe55X9bHAQasSQ0okeKADwnau0cv1PCPM8
ovzRJE5I9Hi+LfQJ9bTnhS7SVVZGB7UpFMBxBSnpjd2i8Vk7urQvaPJMDlD60V2ZrO5DGPvz98g0
W2tDcUR8lug0611ZF5NE5SxJDXE51DEiaHEpWTViyJF5EUJzHEUivpR1rNJbHq8w1lZLYnioqIqu
Bs8wvhVN7GVrpPPkI6pRWi8Enzrl0aJdHnWkVQhMYCffNYMgQxhGPhdnZE8RNW3Pnup1mpshGwp1
1gtiADWvsSvzEJVlKixXVuTk5pqIyLxMc10bN8yovipzrfFYjGn2GHGGuGBeBxIzVIsND4OLyTB2
0jfCgKuB76ziKXEeLJ/2VoS9ufzcQ+0PN82szB9RTPKF2/5c7t7vsnjV/kNbBdcg+pPx4kObctKs
IgxNOHhmc1vrBvHV0bsJ0Fg7PkuP+0SR6Giu3h/wtOOSlKcDjA8avgssiCr4ccdKQcFKuprW7u3Q
6DCiaNuY2jUM45qiLwXFG5NUAR+2wdUnSEqLLE3Z5SjR3/8Zr/pY+BkLBNQE3EdP1yl21FqUFBTb
u71eG/0nVrm2qTvkueTxyjOwiFddR3+4pj5D0VFPO+vyU/5qeCqk5UxEF+3eXXyMVlEbpvfk/vL9
R2dkGYsWiPw41zJawI+HcZqq0AZDb/c90rydp2v4rzqqCPokic8Yer9+eAwF7ok+vYX1e8ofZIdt
qaEm7V5vy3JD1dX8rBKg9A5iraf3Z2UsP/uoB4inZxJX4dNAk5N5Oq1MNK6bmFO7z/xMBMlM6+gw
KrVr6OVixAEQNcmz8tKdxEQGXswb0+jVQZq1+/j+T3n9qfBLbHxGLX4Pge/Je8xrugQoAHf7okgv
dFH9iqvhKzzxaFfr/8GSsRwfgJdFXxd4tuN3Scl0jsBqtHtUx+l+0dnttUIYH3MEpG8MkcfiiWY4
wtDFKbRZ2gRjbSpb8lB0TvGRdZduacgzc3nrsbl/mu4EAggMn4/nEqcpMU8Xt/tpRKMXyMzX1N2c
CXqFjJow51ITA4Xe99/V6QqlYZOu7gUM41hCsFaPB3VqnetnPeoB15n2tyscupVJJ8XZtp608Ov7
g51yGslFLO13tKgCx8QT4hQx5nVoPT1PjQEFv+KlVAq4Or0n6ZbuZ/3C15GDjrS6fzaVEj/qaCCQ
KxxrH5ZZui2tsb4yCR0fzvyo0w/nz48iQmWfhYyD8uT4EXg6rY6kYsYgmjxnrXIpH9Ewk+E352nN
JaLeIiHub+2KHhAQ/GLXlk2466bk3Cf8xruw4Kmzy7LZUnA8PWJQe7sCJkogRhUFRhJWv1E9D/fg
jJy79yd9utUy58Ulg6ZftGgGUz+e8zi55UB72xx4VDfWlerMixyN4hkh0VsT4kXDHGID1F3vZHEN
LdUZe/bHIHF0MpE9sGLCrsKfInrLByM+06H71nDLYIuCyKbz8mS4zJxpRTT6KZhDuvoRQNLDZs3X
mIid406+8fiQ93nsb3TK0vS8fMp/nVQwgErNnUGIml5PL4ulkwIwinMY7jfmA/aYj5Jjyqfn+2Rz
KwzCfm6ibWC3+fBbOqm39yN9/OlUlA4/vB4cuLy0UbMLuO6p+MoaBgpkNqVV3dZn3O3mL1ZRnaXS
81T+PqFYdJBxF+w2W6gQpz24uN+URC++Cpq5/pUmpb+d7PaDbqbLFoMfG385Cw4BwylxSrTmRCug
q4JZI8FZ2nZ8KHNfnokh3lgAtLK5LkEK3dl8r8cLwCM7hMQRz3H64tLNDG3mwB5t795/K28sAI/W
BvxzLKCglNGPRwHfompNxlOgpsq8T4xCgow0He0qpW/gg94xy4PzIMWij0Z6vfCLjwezylZHBy7H
gEC+J4VE/yGeejibjoeom/rHDELNcObIe+MxLuI0dAmLlTZL/XhMVncmaTsZoW84040RF0OQTrb3
QZuaP1NDl2UA5F3Er6cOxnNSFSR9KeP2i4nAfU3xydn1Si/1DzZ9L8+Qf0xUhRxv6DOO51MVPokL
PxwC1xn7b4Mu2p8GN8MfSe/OZ4Tjr9eGgXjOQtABpBzp8MnrIrlNEpBkaFB4wgosC9eyvmzroKrJ
Tr2/DF+/JS4hiwIMPRNIWnFyWDR+OPYUwwD9DE6ar3S6Z3NE/7/eH+X1hEyd2GqBxek20fLJJ5X4
NJg07mRgQ6enQVGV46XZOA5ogUI9/ydDsUmw5YEmPGX5tmOHMWAojMDW6m7jJwX14SHrN66ViTPP
bvlEj/c8ZgWVzkOSAzdZt45XBImLLtahjQUVyLpV1xvduPHd3HyRMT3oW5Cwn8qZvoWQOsWZ3eP1
a+MSwNcM3HG5GJyimumdd1L4zEYgsR599OdwInWlmx/eCWmv5CBEXrkoOf7wDf46Cql46tgpRW5Q
kATal7MbXpkQxM48xjfmsmzoiyTmz9XwZLXbo0PXRB4zigj7jZll7VZHRPDhqIjjjzYtm0CQCFU/
+XxpLeV1jbrLE0tCWn0HBy5YH6fTR5UvrrCwM6CVjdCBI/EUg08/b66oyOpBrPx0I4H1bezRAmuV
ZeWH3w8HBzkLE/bAciyebrFD1bulPYml7ItLMVbKO70DKvP+F/X6/dgLTZeT3eLyYp5+UVTea0DP
UgT2UpWMJsTENPuaH14FKKEW66HFpoAj4+T9GHpBp53fiqAz0gGyeP0zjKEpvj+V1/sQyZYFdAvF
YdGWnRy6mOQgjPZLEdCw2t5G4N6uLOxmuYnkGPa9P9Ybjw057aLZY9vjEz15OdCuaooxrh3gdVLT
VEbkkmykZfUfXtgwjpAmc9aSGuCUP96Fkh5eVgrzP8DpfVrNrqCHix7TM69n+VuO9zoCO9pLoGC4
VOqck3PCioqOdEjNbCZPXCpbi0hTx/qaWl65r/Txg1hZTtrFTB5itbOEk9zcjmdlSWmjUdHtQOOU
RKDjzXsK+OGZd/R6VtC6Bfo0TK+IeU4vMWxrnH9+Sj+nLKvkYgBFUa5pvgn1NZ32U7+l6xSe3vsL
Y/npx4+STBtsWdYYewQzPZ5aYXa9R/FdBOYIKfIhU3NHqq/r3GJv4xFBCjuSCM3z0ELO5pFPt++K
uerPoeGXN3b6MwjQTBgQYlEinrzRLnc8unVqERRI9A+0ahm3QqvC3ZSN471t9ONtY2HN9P7cX38U
JCIQnPCR4zhNRut47tCIKalmuQhSFIhrQSv62iiHbvv+KKe0WJ6pB8qa74Ivg6uwvfyMvw6uuVRa
2iS6ChI50LMpXVEDNMzGRd1TeuENeNDMW2uJHdqbJKF+FNDfkP2YpKcZF7FLu+CKrLM2AV8UvUR0
X6F7r1t3tC+mYmyf2jYZx/Wc2U60FdailwH9W5prCcGDOjTA0/7CIPfanVmvr98ZYkAOL/6QSuUm
fDyvrFWNSHu7RQuo5AZZwWVUEFGP7qRfcPX21l00JWeC0dffCGPiO0kkv2hVbfN4zClZvOoRcQZ+
kc4PxPLautQn/8UovP6nJzvrzL3hjfEIEnlt5EnIyL0aD7ux2Jw0FXTc+TcdyrAduFxtO+lCHDza
Jx/fXyyvlyQHATNkcmTmqI0ez893w6Jjp1aB4mr8TPFaXtRufc7G5PWsEBdz9CxIGQMB7snCJ5pH
HKrlrMhGtr/zMtLBwJXRTUhotEkix/5waEBek4CKM85wbFIZx7Pq3J7Sb6jLIKl054DSBSm/iKJz
aZnXD8+H+20R0cNwp5RxMq2cDP6cJIMMRDvmzyNSmnXmRemZHfPVKI7JzQHaPgk0jyDhZAmCkxwz
k3btQFdVdEm0QrJEGs7F+wvhVXDAKES7ZBiAOdnURY4fGTqcpeSr+oDaab5HGhfvfS+hfybvneD9
od6aEEUKtgDurQ6qh+Oh8jmSjhGbfTCGwvycFa5+ATO22nx8FPzDaMrGjokw/nQNKJpj0Xb2QajT
2eV1vf00NoU854Xw1mQo6pDXBG9LguEkcqOPpXNrzesCmn/s7RgB+8jHsPxgnp77AQw1UhgUHUAD
GCdrAGeRbiz7vA+cqCJNi0Pbxmvpbfj4I3O5H9iMY0IbP3kxTlWC/QbaHhhkTG4zRzV7j8jnTDD1
1hNjGQsiNl4Om8/x65/siR5JusbJA8cNrVpSmbdRMua79yfzxoJeDnexBDdLOLX8jL9OwXDGZsQe
E1CmYEerA/00JvpoOdGzkLhFfWa0Nya1pOcwj2BZk4o5+XyqNpwNmhK7YLa86Fqjd2eXju54Jtpd
IvSjqIUsPmU3snN0ly7WG8dzsnQ0Ql5RdQGwVCPdRVZspNu4KOvyeowq8y6P9N69HlSvO2szE3X0
8S93ue2TZ0IJggvzyTMte4RIAwryoJN1dQMXuSfDftbj8086+3SadJ05BifSn3P3eJrIp8fRmZhm
lVvpwYzs5CkrNaPbzbGM72MT9nMkvPhLBThiK2Xob0WW+Gee9fIsT34EuXuH5BBpJqL7kw+777E7
K5xkCARoYOirqtrRMxdemCMaJPoamuHORe8ynPk63li2S0qKmJT8DSflydfBvEM+T78PyrKPrjL0
VRtd9Np1i2rpPxgKpAnXW14qbSAntwxRgDRVUu+DWFC/osllUD8mJKxXClTqudj3rce52IbxPlk5
GOQdv9NyympKTEYfNL6X7mdO46tSTvAJzNaod3XS8KKVnv98fxN447NkGZEKW9JEBofo8ageLZ3U
QPuetGVh3KdhN2xLHLU/vjsvl2rf4GKtk5k6eZBuFo0WXnBD0GYDLUe1ri5j9NFnXtfy5k8XJJ8D
5wwR4rJ3Hs+Fb6FLMik5A8Zm2hMueOAHNWkCH61pEN+UOIT8/vjjo3EHMytq/DiEnUxstKYGGdHc
B5iBZxCu6GZFZOB8+U9GIcpmAO7Wp/yZlnIDqANO6gmZ8YU/280myvPozLXoraVAsenfo5xkP5JC
4rdsUNioQxzQK2KddTeY/ub9ubz+fC0dhpFYti6KDqdLAXX52NYiAbMQ4nqCIg0L99SFHm+h1Pvw
UPR6kIPlEo8S+LTolC9+hbKx+kBCuqNv19tMJSSDLMo+nMyhFmhTvAVoZ1L0PG17qLOibfRs5AW1
cYaktmsvdJojzgTtrw83qIx8QuZSTOODPdkhcjkJ5YYZqJdxdmxaPCUpbASx0GuROJZfvFC/C4s+
RKCRV8OZh/l6dVgEo8RYoCFpZznt0PEKDF7DmGjBVainIw1SQwek+8wafNXKAg3oaJiT3T2dTCqE
ID0DEMo21ch0QlRGigdLxWoTRanYFpkPEF62xSrGggAFDY3FM/SMr+8vnrfmu/Q/sWthuUycdLyZ
JDJiBSdhF2RAjFfozu17HxPYz++P8nrT5xqG7IwbEmElFZDjUbx69KWeTV1AUmfI6OvSIBxMjTd8
5YgZL9NJ672tFDQvnzm835geLQB4My3XzmVNHQ+sZFm0ntW1QT9Eza3T4uBrWZl7ZsW+8bH/oY4x
OxqT2JSPR9EcmvN9jPYCWUc1kmZ0OU1hq4Du/3NXzbeGoqxBjx7pM6pIJ0O1+WwPfcbmD8EKvYLW
AkVX9P7L3vA+mvIgeUTRkpYjHiH9eSffYejLviPx1gf45FwnGY322mj8qog3QY+Z2/dXyBsvigw+
DQfEO4un+/L//xWlD7RMkr8xu2DMqnqXhzV6qKaL1dP7w7yxt1C0JJxabhzkik++O8RcYPxtbmnT
bEICSGO1pYPW2di9Zj/HU8QFsXb7A85hyZnC6RsTFA6EY9LGZFio1R5PkHS7U/pICgJgHfW2L8rp
q5WmYJ3en+Ab64PbIc2bPEbqbaeXqjyfaYaD5Bag8Z+SC1Ojo3prorxuNhW6nm/vj7Y8ruNQxKLg
R3MaW8efb/t4UrAc/T5HIhOoyCrWSs6yWbtuM8Gw/9MpD8Y/dM/M8PWYZMKXYhx7FkXh04a40lSp
5lPVDHpJuyhpHwlF0vtZjWo42GN2zmD59XsjKKYLAo4bLX/0jxxPERcPTzYNycZY1OStZrfCLmRy
N+8/yDeuOsLhaCU3QLhPvftkGCjyo9Rdrjq+lwXQzl70UaZrIAe/osjZ2kPy3fZxNVbc+xYp+ofv
c8vopFOXlUMjzsnoQtOigbYw9mc0kL+lb6orKEzT8/uTfOtRUpHGzpaLDfXB5ZT46xsH5oTkoucT
SKnarh3MqrfKpuP946PgscmWRU6OnP7JWVOqtlLY/DEXzYougUr4+3wwzuyNywM5Xvh8zMRBYPbI
ZVI7OZ7KIP0kbctCBrQNxOsmrcRPlebjLkzt9P79+byx3hmKqwtBJK/nNLGUtHou3LSTARYtiVrX
2Vh8wgJYt/bC7N2HopH1y/sjvjk5zOUWYqFF+vlkNSRKHyvqwoD2azd99BNoHYgLugljSuyM2jNL
/43R2D4obnmk8snTnoxmIOGdC12pQNpCbkd9khsnrTCrUFb64XOa0i1RHTVc/hDwHL+1GmCFB3xO
Bmnb2bTsGelnGkPHizbEDe79Z/g64qGjjRMaZPHyXZ0Wcjsss0ptJH/fu72PdWIBrf8OF5Uu2aE4
atLbcjT1n4Me5vOZjuw3thIShFRCdeJ+1s0p9rtpjLSJbIItw63lna433dWAR7n2lPRZtEYE5Wxg
NdXrRvUbdMjRhy/BDA9ufBl6CSyXI/ivr9yMDVPmM9QrcKLxdlKhHiRxeubgeb1olkEcDzEJOzzR
+vEgLQX6WDkd6I2YUiGmm2CEUh9NdXOuOPp602IkkiOQX/k3LNnjkQxvQKLuzEC8wGXtIkXWvcFQ
4syh9tZ8CBy5w/Gtkzd8tTVimpLVhD+TaSxCykWmmCp/7ad9embremNCtAFTFSGBDBn+NH0gLU2Z
jcv5SXdV9i1JOnHRD3mx/bP+P4Q3/l+hxUdo43chyP8X8cbsGv873Xj1K4+SrjiCG/Mf/Itt7Pxj
67QmULrhNkIK93/IxuY/FMKRNVA84oqEmyiv/7+tM4Txj9BtXhdd29a//DH+xzrD9v8hYmB7oV+c
MxUfg4+gjU82LFKJ5FhJktN8xHFGQfx4ndPBBYi3AGWciUnfhgMa0ap77nL7MuwlLK1ZBX89l7t/
HZZ/Y93/FPv+OkP/NSKNDQgpWPncZ45HTKqoGnCkE6uuMT/T5/CC1xLkovQTTJhH0+/uvRpAWThY
z7jy/dAt+YBp3PepAP4gNWsnO/ErFuIKXMHaadSXypryreqpRSM0PLOn8nr4MX//WAi33IQ46+GG
8xJPOwTRfoWOHi5SxGiYwS4CvVFOg01E4sd4PQmj3KEST4Gct+YnaWfzfZZkgYwl/Z7z/BnLXMjt
ETKV3sJ91O6lWlk0WaMfNNVNbsVfBcJPMNIIfJXVWN+8zr+XtrUB61GtQGOZh9mjOuK12yazdmoY
qee34G77Luo/l+VgbYRbgAoNk72ps2tsYeV9H832Zuxtd6UVGHlh/Sk3llFqa1OmgOa18cGUNUx6
aTUBwm6cTMwxukL0DViucyDfudU3oGjdpp9pOl+p2Mg3yJYAUYnUuG/aXruPwshBRlAmO7+srT3m
6hHy4YWE1ulbXBNvuIJ5uxC9HbjSdLJ+hZmW/cJBMwXUgjSupboNhFHb6p7WYESUPCoPZiOljOe4
tf0L+ri/zHb9KJRcVRHgITXm2SGzkzRI8RYL3Gaer3Q60S7SIXwyxgj+xeiPSIx5QDokLrylTI0y
RVLvaF9Q26jXDn7f4DJa6A9zD8+vmPtya2ik1rMhN7/7mK4G4WQBY8n8fQP87TbSsZ3KoUdcJ8Vi
oJj+HPDOvcv9EHl5qXfGpvStmKg9RVWPv2IApi/op8HKNuTLxIXwQw+bUD+0L70pd1fAp+JHEqrm
tgoBDDYx6pBUs1eJCTCx7QnwJ93+DBuOVuHMJxFqvpS+LDYI6+c1VBN6LkyYDUZu3Yk5kduunWFR
Krn498nqRmg1FGGojNuqriGBoPVFrNrV1zn8lTWNH79T0LM/o1G8qKnNES3kRbpOHHQ5Cxnhfg5R
ghcQOGB5sEJxy642jYvHYmTYtPL1ULnp5/lRunPyYnra0xDn1q2lkuxqBmMcoMO3LmMjegH6lX9p
HKXjfSNHbPRcuFeRCNWmxpHvmp4JbWu6PskLgTXmunTr8iBDXCL1sP7WYHC3Tw00o7iLFli7udmF
ltTlBofSbIupwbCWtXMbp4b1qU3clIcjigtyu+66bqr0JgQ/t8tyX3x3E5wYtGbCtBBwzs4e47sK
17StK0q2m8L39+x90edGHx9wnOXwtaJ8J9tpn1fhHjstf1U7ckDE2aoNavF8S/8ABh7FuKX0Ez7k
tpndiKWDCBe/6kbDzOfrZLrD124O7ft8MuQWFyFE86hgUXcmdbFy/XtVqu5SOsQRhZiGaxvx+oLQ
9kiru2HQdrppARPtvgOHvHUMWeIMJLd6C5ovNKdrsIyf7cnCKpIijV8ObqCA7lL80oFvmWnb3vdF
aKG2r3eW9OhWcwZvNQxug2TWALamEjvZUElufvYjfMpI2s7XMFRPxdQm+ykGVBzRtrcCTIJzZzSE
1ROU1pfZLOobAwLA3pXOc2qZ6ecmctS9srrwplJGdM0WlEA1VdCHImgVCmnBbUk3Ac7hk3kHjNH7
NmllGiSs1fu6qesrrLLzOzMF7+5WcbOGtTBtzSSDGJWUxhpt9QtQWxVUadX+DuMGHMLkRrfCrnUY
WPBvB7OtoCzE32hI4ll27QOKHINYTdiXheghv2j6bRsNnzTTfh6F/iSyjl7oIayj6ywHgJbZ0qRG
mvbGg7L08SBy07gAj6KAEGnjL7AbLmxlP9zTUt8NsAwM6a7QIGMb0aeRcVG4DSux75JLoJr0H7uG
zPeWW/NdK2x9kpVqrL1ulRMuF5phrqifoNyppqa+rRsBzhtodL2BgtJ9dVtpJKS+OnsGqxF3GcTB
Vv9UTdXIk5Xlb7vuiv0MwXQL/M5Nr9zICFo33Hhhkv8028ncJI1XASEaqv3o2/hF09bjfsdgrdpZ
hPz4PPswUMfcSLZFa8kDWnFjXeZOuwlxZLr2rLS+D/F1v7XBZe4jLPyAXnFDBMpl/qDDBQ9cKoTh
JwXfap10cW9sqqkebsJmjA/trMr7KO2MLcv6wqDFLVtnqsauU8hpp+nVvOni0cQx2+qrbUFT4Kbw
Zw2zbuHfVTIEI6GKHHH9gG8zJNUiFs6KvlRv18dmep3Vfvi7qez+ToZIPXdgocmH2x29vhpYAjMd
hpVpY0cPJ70Db2rOuX/VhfHvQVP+UyWVv9U441/a3q0uzQ4x4KoBV3yJtX1W39RkyIIhT4uNWxlF
joSrL27rNLS/a5PCxsga5v1o948mvmKHeHK7y4g75hYS9ryt/e5XTKX0Ro2QKB13MHYqHw7SVTDc
rKy9U6aNuF4UtFVBCBuBjUycBlW8n5JSx288rzcl0PrrXNcjajf02ZgJAIqVADx9D1Wx3WajNkar
DPw5zEsIAyv+NxxezDkFYqYu93d+0dzijJjAoRvaiz4LrzxOoGsiA1DZoyggoPYckl2aZhs8EYdH
/BHrndYmUMGgYaqb0M8e2sIe13wQ4ZXW+tazRdyxrueyvBVeY2PYKPYFuWfcUtphwoNX0+N9Nbje
VZNbxkVG4eR3544DNXEDKaeK5d6wa7mHgfY7UZ4FDNmpLhsj958SxSJly9bGId6obmrkQU8BiD4k
usSn3Yv09sAV09tPKBkiQHIxhp0QfHaUQhAjKWe8thutQU7/28zpkV3FFfyCvBjvqB2VDSQdAFmt
Hl3L2KhXXk55Tzl9j0UPhRY7A5uY1tRdYopXN4MUzSbvtPoLfq3hvoEkv1f2EF7GYyivon5MnyMt
mXcU1po1mXfIAv0IoKnxu3HnNTI9QE6tv9t5El4O9Mr80kaQpOCIo2qLd+1wPUSTE1gilg+2M9y3
Q4eRaxk9Dgpb5d6EyTSj3wjgnNBEEWILIQahb6zMbPce28+2izBahjSeXmJeat1idw4HorXsKzz3
1KH0pzaYhXuXhMC38hFsre1lvwT4053QMn3vxuU+A5696zoNLkub+2vq7XyAxgRXGRD0euhhSkD6
N26gvD9nvUiuYjt8mEvpfhoKodZsL+XB7s2f+BpXB2VjE0o7/FPd9+191M/7PGbYSsdcIcKaaZbw
ZsB4rTKdAiTt6/eu1ttbZH7dfUejAQfb7Hk3nKTpUw9i+Qa/rordsWkuWxfutT7QEeCnzq/QgkEE
F8t8SpLIf/baMCRSADY8R/ArNnVaOncg6Yc7MpUY8vbRGG9mKifYcA/0EoMvry/Fwi6qkvQL/HOC
R3PIN5YH1sa0cnmD2ToBoZan7N3VHfTlT7gTqDVYah3ecyoCqxMHkPUJbtfOdZMr6F2mBLmo5VfI
kb6kKnZWrePnFyTc+x0ojGqNPArImvvITreQ3nGPEgipF4nF71p284Zb3s+sczB5aj9NVX0PDdy9
zjPvR+1YL9PgxJ8qPw7BLZnXmVd8qgmyD0USf8mByDl0CdMmCT50ow9egol3TjRZsPhAtOGX2fTD
BZ23dBQbNaaAuej2SdiKHR3xxaYCKr92Qe/czsX8KKvS2+GJmUIYG521Do+kTOw73iQeoJPEwFuv
H2oTGvlUcILaHYBUuwp/4k+AkaoaZ/gWHTAsybATRRShR+m64QCDsD3lm8jC1i4uVf3JsbP4KnNC
LRBOtosMBy5b01+Q7yvw28uLCzj0ajV3DdwMBT2q7z3zTk9AeaR2bO+GFoajObf7yHCHXVoP3i6P
CvEwjPVPigMm7KcW3K2FF5eegj4TgEQHxzpQldDBFgLLK4vZ2rqR+43uPLUfsTG/BWF0SIe83UWp
N1+WtY0haYkK8WrKxaYc4LRaSuKmlWubaHKN+7xij6wce+Pamn1VS6u4w3mhWBkgjHDbztuDGt3O
2yGsqJ7pm9PXZTJf0UDu/aTu/zzn5Xe9mXFObrjgrCy3GFeDqfffo2yJfV0rfzTbqAP25pks1FHI
fVljuH0xdZUN9MbsNlPeYt/b2la3KkXU7ZGq7f1O209lXYHq1zsI5UU61Cw9rphz2P6OgEVuDd9k
O04guqznVnAm9nBEpdK/Nur3EI3jBR4iXr6qk/HrMPT+LVh+/4eWzfBrZIVomggJYloOlMmIxh2V
uSJIhP2gCqeFUGjhVu1/L6X+SAkoOtgVX0Myc41sJ/eRlB/IAnpxvoylkwQNV/KxcD63+FdQG0q+
YZgw3ejLTgfTO8eaPhwD+ty6LQV4r1hTrCiAo5AcvgKLdeFNdb5OTaB3vln9VPhtP2aRma1UKdD1
R9ltzse34WSBKidFdjEUIOVlwi9rOv/Ab/rqTE/5FE074Eu3XNbNB+mOAVXHErTJOD2Iyi0g27rq
a2Vm3JLxnA4Al2KlC5llZafLVXPE67P14a/LmfsSv6/fYSHJY/L4YGsYVhsT82o+PCawhYN8qIus
2LGAtiQps8AfCYH18QrcabpT3MPXbvjgT1l2jTUPR5YP3B5wyOfKBWMYASebQme+SmZurrPutyB9
oquZMuWjVcXaEzF3d9WDE4HYXIQ/3JH7uuPl3YHS0mauM/Uss+7gZhKTcGCWa9evrE3F/XyjiaE+
YNRWm2vbqnVwHX0dhIBqrmfyGxdtb6idKyuwitxlf83WVP+YLZnuZNr8t6bqQ0nCT1XBn1Pj3KMM
4f9fHjH4VS0Wtur0r/q/mEJcssj/ew7x00uaZIlqX8qjNOLyH/0rj+iKfwzqF/T/LtnvvzOJDh5p
VJjp+VqKiB5VgH9nEm3jH5Js5EIogXAKUov+t0ma5fyDaRoNpSTUac/gb/xIJtFcStn/L1dGSXbp
H0fRjbiHhnXKp8eJvQoXHndqZj+YnFiBgrK99RS6+RfyD/Zn11FDsQ89zbyXTdgcQiHHaWulOop/
3HELrItIqW1T8GPlSukmm6k5hAcjNqgwV1H8MzLbcQ+gjH2Le8AnCEHzRm8Ruuz+euZv5Sf/pek7
mggpUVoRHIQ6Bq3Qp80WOK7p8C5HIzBx3N0biao/8wAJ/sHbhsYu1OdyG3KRmTZO6LT9Lq/Dy8kp
IcPOU/5DSehmVadbhD3zEHij7z758Rw96r6n2K9J2iHEEbG3s80kuo8r39wPptXfY3VAvN4Jbmcb
smAcg+U89ncG7jXfw5BaTpoTTa2jMbyqvblYddBbsZtXKywu5HeHSGE/YuGyWxA2LyONejSgtQOA
qb7RcJMiw4mvxFgM6cGHka+NWNH8F3Vnshs7lmTbf6n5SfCwJ/CqBqTTe1frku7VhNCVdNn3h+3X
v+UvE8jIQFVF1fANYhAIhLwjD822bduLdFFiOMcb+iLpzfR5VJFx4odLfzNNLdRBxaUElzjFXb3p
9aF8NFVNnBpn97mZovgiRUcUgRpJHieBuLk3spnMSUSn9tOb1uY5rzHLbQbZJp81wZM/2iyuQofw
oI3bSy8OTBXzfIotc4jDGe+X3DQMmF7ENPY/zGKCbJIX6y2tnqlI6ceRpt+S1+kwgdmXr/C9USsJ
rSSU0Jny0FlK9+LWc3Vw+igLR7TzfUyOPOc6MehNt4h9XufZw+LmNcvYcbotNS37TXaeCKshYTMq
yjrDN2N9ID/S0S+6MsQGb+R8kV7UXAsnFdtp1bp9HuU5wWLgRfKecP22BmCM0jL/VFbKc3OZx/Jr
zufixxrF8rRog3kZx3jcLpnRvlJ3yK1hjfELOVCETqVrzKCV/Xt/lhlJgFh1qaIJOvticm7dR2aH
kLcCmIYy3aQEyNXxphCYJimau6NA1KePZWduKaJ54w662qZN2n8o19vA5EBX60JpmmtQEaK9J2ym
PzBzbh9Voxv3lWxnRD/mg0UTf3H4iGPh1HnQrpDYk0pTp0qU5pZgXXHIqkK+YnXpfas21K5O5Ugi
mla+56ZyHntnWX6XqUFkrJlTOzegFtagT5eBoE1TbRq5jOfVRUg4VrW2/HRytfoawjHCKGHnJBJb
ag0NIyq3ZRU3BxKYD4SsfpJUF8GVauoNN8avlvvYt8slCwyDAGRzJB5SiuXBsoX7bbjqksCkUdKr
Q2uEEG+xOmX1WMDikdyfla8sakktJAwu3+Desk7tLEMZ290uSaKjiuVTQ4tKfu1KFol5GOaIJchm
OGdeX26rsqIHgeNFj+bLpR3fJl2SDqp/dlDAN4YWfwv53DaCnHXy2257dIh/j3ORvtZquXZ2d4xS
4wr14plw7yc9affZADrGKDduNu3sIb0YUCKiaIa5lbGtVCpuprxyQiPurlXVfYhseqWAaX3iSdms
v01t0IIK4LOeRQrd+CsxzGuS6+9LsqiLTSbzPbC7KEgtZSBHZF9LEqexr+b5rlHinC/2cRSNL3u5
N6eEVYxv9i3pDUxxbBiJQBKMb+FzlBhFf9U8eBx8BUZUcREO5OGbjXtWaQE5L+uu5lKca8/0UdPC
ZCLkDHS41hJznko6BzNJgy5RRkhi8Wdh21kgSKe94JJODkVd5ntibq9mHlnHbiaAl2Db9tNIBDGR
JFluZ2lt8nwh0rz+QYyz+y08Q+ztzqKen67UlWZIIgWZ8tYI96CI33T6OL8fvYDIaDJjk+NYrpRz
b1Ot1M6WQ1gTyhvkt+FMrpG8/G6NFWwuIw7iPPuu9PaJnPQmoOzbRsq+WyZk2DWNwXKVL6xfXhOX
CVByzQyUvjKvviKyZekdyXwGMnDB0eybSoLsGqYnp4TYYFNBa0MgW56JrpUeC8BfxCe8r7V2P8/a
hYk9XdV4BiYgLqM9jeGSNo/8uJu5c/fJCCBNm52EvKb+CUTLJtNQyPsaF5udhDV4Cn+CHizM9NJ2
FgxgGVgpsoXjzQljtvVO56SasvpRZ6zjixqSiI4l0rHTH3Fq/9AbQn89fqu0I7ifJK7Uqx6HpLzP
O/koBxb5NTc7drYiIkN45wyNJyCdksRYFC3M7ymOuvQ+M8Q9N/Uz2+tEX/HXYtsGHeUdZA6bjiRX
mFdzFfToyaEarfvRBQmSNs39NI7nRgw/m6m6i1wLmHL8oYw0IJR5DkiDdHaLlp5WtxeILwwaNOsi
Fwc8WWc/xcNwwjV4V62sf2bi1TKqs5zQeRLU1KQcH3MeFrasi43mLGGfKM2Pa+MwxRN0ntUj05WA
ZqcgQluF1TzvlfWiK8J1iRkm3nYe6OO7diYbEilYye48l9ZlbuxsZzbf3F/Jho0vI1iN2TlFaqgC
K87yMOGAP8u4aIMMVZqomfmaNJO5yWHYwEvRteqhqtV8XV1bHCvbfCqIBwUPaGqwWni1NTOWjVcW
MRf9xNUjSo/rW+Mx6HCxxsrdZ6vGYK62o2Cm0DimGkLzOCfSR1QLlfHRkGeyWUzSbiyPvGvPI8S0
TaP8lLri4sQLExhOmrpPs2o75m38LFLOGFxG8/oxOsNTVJevUtn3q4HgMzvF7J6XyH1xMc2ToE7K
tONbtnN0Tb6pwgrJetiyHODRjM7IyWfVvrrNTZsx+Zl6kT6U2u2eJiakXu7MuNhMlXx1xG2a0Qbr
yDayZ2Y/9RJjXxQl+dYiDsF35qq8Vzcr7WT0747dPaxzxFyIHM6ls4/xyhNplXtHqle3jSDexNnH
0K2cWrq7VUQotJJS0nHyW8Iq4mBnjRycjfk1Vs4LCZOkhlpEdfdN8cspi8BTAk5PmbVBr+bDKrqY
C6ql3IoBI8T6oRH2vmrThz5vnpMseSkgu0fCDBYngbQKEcOxiruqex60fl/M2WYuwWWQ6F0k1XVp
B/Jy2TngSvF24KOOuZW0PMfaY4b1C6aE9cI7/unBbhij+qB32jafVMJ3o/0AyLjJ0/pIQP/vLGou
nmqPnVnuvM77OWfpUyMEH8sNZWZZ0BnUk1EXDYyqFqGzSd8JKEUKM0nzsoVzjJ3lJBmv9+UN7aK4
8hdRRrta0/ZtEtlBt8qg0RDU5nkTl+kGBogVzE517lFFN46I1qDhQvXN6ZDOSRui350zlwnJyAlm
tx6kJSJrkdi7B0Jkf3Wa4tcyqxRPWTds2EsnPnWZAT3Oz3HHzjg1fsML2lt3aE45Eko62PprbDkw
24b0KRvVuEnx4uw10sK54glYhb/k69O4HzU987W0NbcmmTr+QGpZAKs03mFVfpktkCp20SF/gl6z
hlCyXLQDogl4S5eE3bsxE4pe6vu0lE2gU3uH5ZL8UBLiS1EcRVE9mgkl2cSJ4g/KeWcSy6QcrdFe
ANnEDZAJQXmxGe203bJ1ctMb41/Y6UG/FpyUUuqh17ZawDrPaz8Uj9G6Aouzpk3ttDh8Ipvvvo2+
58baiHJ5rFkk9pvOEbtCAPRbdL7gmTMRCxdnE1SLH2WfpsfJoADn2mI6tTC5o3Tbx7F7iFJC4ceu
22qNayKL18GwJr+ll4Hiq7rX/MZ+dPRXbFv7OCLlAVbVjAgbqNtFaQMSbROgk5nn3M+FG9R1kh+g
1aC0W9qFfFh3a5TNO4t3mk9r5gVah9e3ZpEbwD1JuXVpDkFcYwIg8vxxVelrpqACc1DHaR1Ydhug
kHDoOm+AW1uOttHYscbHSKLW9v2cvzirlgZGM4dQuExqK/VqF8vFZJ2ltRGanfHNBmcJ6/5BH7w9
A6mXCUqpmYldrayvxT7FcZ8RfLUAapzW0zrOp9TQvpGfxs0NqEptdtIj9dPoKXO8tTwRdT4FrAjn
GxgJe6O3+o9miEKn4z2MLaPBoVveq7aBL5itH7zXD3SYH2av3bVpgjBGhjFisoC9UI2/3LJ4NJbk
3PVQswRH5iazrYaRjxXDN+oMvhtHT49ilZvIjQ/KlOdU0/wqa1m7n88V6TyB2cbXyl6SHdtDs5+j
oydd1/qTuVzISicg35NhbPBgz9MhsEsO19jc9MYTmxWMnBDBbGYVJFQnZmjnHDtaZ3PQZ1cGUUNA
sMZmtYzfrK75shxJWUtCW1+uQrOXsHXUzqjT184A0Zq31PUcuYPKN0Pfjr4p1Ha67f4MgAOvhRFr
1aYvLENtWPmo95PHfe3nyUDDWLo/kO/6g2SGuStcNW1rgmgPoELsx5ayO+xmpwPNA+rwoC1RddAS
1DcdlX8H+9j4bpSlg71LFuzdk7PuqzpmjAFsVtFL+Nk8S1/OWnSfkefXUsXggAUapoljYnrRp1XY
xg9WJUlOp8wgv7ppovSBjgoMUzW3dLHsHMeMk0jiDW7RYlcbmvt2Ggs6S2+WxndOp8GZkcrCp2ro
fk/2cOsnkgkmjpXIQ22KNpyaRs5bq+3E/Qxo6KtmTH4a61TshXTNMB+z6TCpdWCgpMSdM9ggBeYq
7/05mosnhBNjG5Gkkfp1W9k/AH2NJPvbcL9KOdUbO9HcLRuKDvqh234hawNr0rLKYnCoRy92146f
OnlXR1flzQ9kQxvMFuQYXyuW+Uh27pgHiePUAdPIaq+nVfScKUapqSdw6WjIKPq8qgWgZ5cLnAZT
6e5TOH4caF7rsr1Sz79Vnoh70qd12ALRcZ6XKay96pYibK08QL1l9pkxUpT3SqM+G8yZIVQ+eEz7
E/MuFmtKDzP31nHOwUQnNnWyym0jaCV0TMUs9nVqhfyomZYHpP19r5XnPMNSVKHe5+znt3N8pwzj
UCT5q5tqzGtVqu0I/CV/njm3HiKE1hfhTfOuaweXZgs8OCCBm84gvP1E0ATXb22LZ0WuvBdELTBZ
SZ+5gEnwrGPUDDowC8foXlLPTb6ndRzfM3sG02SV47YrF6pnxoyXdSjFRYsAH3XRpI6JJ2uwRmvq
e/T7u3lMko+Cw72lEVso3daxcPaj6+QPYKiyA8aU/uQNCOjLlICSYDPCH2Uzw51koMUtVL+1cTl9
2L1662dugXo6xbRVu6ozbuS22E5/aUbGEdsQiJfTOA2wCkzAzcGSYyHx55EdyRnb0qeZMCU0a5NR
OLQ27n1SHoAJO4SNG1n0YGsD/iFtaI5jP7aX1rSZa9D787bna2ZX9q6Tqt2SNswonsloa9DW1Yy/
p1Kf71Q12NzhYnL2fTyqU21P9XYFJPRLmKLYsHzFIvYo5x0Pm+KxHePoZ8YA4GDHFPv8oz/1jNgu
7TAutM4Z2DuPk2TfkT6Erm63mRagFzKeXXqHNsyx7uZ8YghgRGa5xVFJurRFOmQNbNqvyYH+LlMr
+0k34X4NMWSaJZqic92Yrd/GCdHlix5fo8mBOZZbzr2pJjdMXEBKjaH60BzzBRdVVwgOCcmeKd3l
MarK9B4IDQf4bPXbrmP0a3qqesh1rbx3YjKlUkYB5OQ602PeT+M5cdb1PZc89OxksB4T6S47PZfL
yRy94d6rl/WdRwUGPMut7E1em0M4JRgWeZwW6aUZ8cT7GPyqr6FvqCYpX88NCf8Plocvr+oN/aWV
VHWJrpoThvzlqjk9DxyaPngZHlmjwbgCOmCrRN+uadQzhe3HE40L67MO9ijPThqgHmLdlJaZBO6q
6demSop9EtXZFm9aH0KRyvYDgMjNmLVDzRxNNh+C+3rDU1XDw+M4m9jhT4NBiHDBRRE2Pa18W9wI
Aq6sjVBaIjo5ugIDVj7brZPuvAijmeNSX+DlkX43lObz6vRjoFsJWqlnWTTJdcxLxKv6wX7j4Huj
l56YSqqbI988YrZxQ2FlLi2kSy2GarnIa4S7iklJMsu9nNzhQRDU+BrPnXWGbXXzJdSL3K81DsUR
M6cdVBAJ2FyzkFDIDpt/VlDd2u0Yxz+NMi2p/WUpzqvMgV5XVZ1Uu5T79xmueRlqE9gBNZWVvmdb
mJWwfIghCmtdpa4lNo4X4vN6iDKeV9y31lKBDE9vbSETGX+aW5QB2bSPZPi6KAv8dxCJixvaXtKd
nMmywHzNzXuBAviqg9zT4WmtmbB8Uvn6Pc9J8PBFfrE8WLukkGegmcREjmPRlDxKhH5G75aPZLY1
W5OH3KZP2+V+HW64nLEWNKVWP8DVxKXgCiZUSu/Mfl+2tggLR27tIaJrxFnTHZjxVFgp5gklgbrG
wniCRTUpRrEfbYHX0bi1CFr0IAHHb/NxrdjHdTPuCJxJo9F9Y3hg5qaa9DPRCQypyTet4aKjnea/
Omy6IcTGCnVNoGCsXInhAOZUHRs3FUc7tRX+F29NoKkI75bhjvbbbNsinV8dD+r9Joo54tFTOm6Z
SbqXwRzoV0koADe04E58d4u4/uizpPgVSaTSMIOWsB+9mAWSJVURfeTkpfsEJ+AVcsC6VbPTpw8V
JlFkKydmkb1zWs7PcRnoCgtGcQeToGDK27hvaBjSeAjprw2uinnaTWKxHpJMd2EN8ueJkB2Gc8U2
5HZyKEpJN/QYmSKVZ/tujL1XHMIOLHtDble0eJt8s3bmBGqa8bhaVUnBbCaY8oCiRHpIrIt+gojc
7eehmINiqaYduF7zPVK5/tMU47ArSokTY80sPWjg1qJi2kv5FcuhP8yVjO7x7pqvguLn3sKPh1uO
v892ceoe+jrjqYEvwHjpW7Rp8Ihrem0Kae+mhA0fwMGZHRS3a7DI4G9CYdjJSpoH8Fs8P5bG6sCD
FpDLiGqCwwDc5b5bG3FJK3v+JIBERxNb6+d0bmpcjHOs3w0N3gx8tjozdbxQoMDzGh9j0ekBzufK
82EIJ9eWZT62yIvhhWR/cVgIp+x9F6n2h5sNX/G4wJ8ZahbhgiULMQ3ZZyH0QGYE34zVQxTHzV7E
2hp6MBgPi2RH70bjm9kEpDgXOfJ+pN3lduOczFkrSDSL0+7cdlI/RUMPQABTXudzTdSB1s7mRstQ
lzgSv+KhQe6upXExrLm79tgVX+pYQ5ZKxLQeV4XUFzgiFaHMUcrIsnMg7OLdu58w3SHgJaO+rSZC
1Tp9olQwqd0qVpwhCubJZkR4fqFhjE6jPdYnmtduqxNu+zx5Qh5x4usS0cSwHpHm6qPRGKR05uZ8
6ryeZkmZt14xgQIk+5KrwkD3TJrWeY7rKKafEOlwxRiASTN2+53Iq/ql80SS7AzU5I9oTYSAQYZb
82IlpbMGUwWaq1uqMAGaiVeYIZdvmilDZ7aKWx+zem6F7N7r2Jj6eH6FpmXf07XI6rLolm5sIjbT
83CFebwtp65u7820q+9drRkcIC0VUDTOoe5nX1vZZ9u6DPztKklOadOrVz0T7iMQzZsVpak+16yp
fpd632wpaYaXqWy4FQrP/Dn2A1n6Tl4XoGZtHI5G6RwgLCHuyiwXl0qPi/u+GIa7yITy2lvQa4vU
TO5r6EfndoBe2Gmj7udYW+4RrriglKd/pG6mV7sC1wqwdNPCaxeP4wtKW5/7Kr0ZhKrcCNylvq3R
euU2FkNySDmMTjm10wuXxVdf2RQYCFaA8Tz1JJSnrms/oufgoGweS06YZCNXgyugKJPq0fWYZGiI
oWBOqMHHuhtD5grVF4OJdjdVeFkZw8glFIPglunxMGB37abyXFQMAojlfuwGBDUJ8uaqkkYLQQLr
RwaPPSYRqF+h0/OTJ5DTtpxx3Y5krHaTYo7sN6zlxr+sydULfLZ1u5EQjgYbIQpsVffJ72rQ5TXq
28GmsFFY/B5sb17vlOboW7K69I0Dq+hSTRr9mOn0GIhYT6Tma2uKsql7gJEtHjJtvXqpd+1wdTyV
xMiFlrDV7PNWrZhWrWm3xFetL8Vtp5g+ZZqwrt+WiYNoMt0On4orDuvKzFX0MsIn6DZPnduhR3RO
tyncuHovU7fH9KtP2OCW9aJlzCsTWqVzWpnrS6zz3FKO3bznABh5rJGDBJtv/FVktbxWUf9VeqwK
qDqJtg0qzVk3Gcv5WmsUgEhL5lXDWI4naUbl/ZjNOLOGeE+i03zUO95rkddkKMZj3x4QuecHu3JN
oHU9omKANJjjZ+ky8Ls0bas9Fw8Z7DD8TGVzKjWnmZg3VIpaQDSfgmAyHBg4ORl4Wzu6Nao0fT0t
0q03mhFXKIoYxshic/0R4BoDl9zoyoCZebo3eARt7TWFzlTVRf0qcEJ+2w7apF4z/JujYtnSMU+X
bl3HMFug0Kmyr45Y6k6Fk3VcJvabYXZA7YzR2C65jB7SqW2ooMmE3LUGbJ7AsbTybmBlzCe14a5I
W/sztrWP3E2SV69GSusii2kIpACrRBmkdbPPTe45F264N6y4/S3Jc8HHJAAw+zY/NnL6gsS0Usq5
jYGhrXVfYw+lFD+UE8wKb804HAyt7oJ8qi4T1HhGCuJp7DvjxF5D5dNRT34S3SSBAdho3yxvVcaI
ZnYxZDkuH9thDrsBp85Xzeas003286zHh4a4TJ+Z/0pzuwY1XlLdKV8A+760xeoeMiLJDtQWx8WY
38Wobu+9UGy5ZO59kTV3U1bh/sf8V2vvUVWd3BajoF4c4J4+ZXP1mE3dZc3Wkq/CKPauFz3GQ+e8
gmgAl1iNEURwiJmisw8Z9azta9OsvXkliunA+kdRqafJbht/tIS27cR8pWlBKSjqnT1RmRP0Un6u
KNjHlU0aiH92N05+Rrjur3Se3Imay3MCMaf1rjctCHV1BpVwi7y2HGdhkJQ59c3bxNG3W1lmD9bU
ZbUqzVUQJ2sUMNa7qVfN9HTbOC6DfMDHyHTVQR/vcyP2+4XVrMX14EVmUXaebSzK3jyVB1WzuMsC
ffnO3JzevOi7bWtYzJVwVfs8i+80etSdKpZm79H/YWIz9N9ZM/MhtJqAgHqldJwMwSnZJ8VjzqPu
jtYW/bjzlmon7Wi9GzkLdyDejzywxrdsqAHYMt3frLliOkCHf9DnJHrVWpsCd/IYRirTpPnINZQc
Xx+4xUhVnLbgTnlIibFvHmOoX9OeQEcsXW2X8yXVzOumUu4yF1/3bHjewC4yR3Mg4wlkd6Op7oWI
h5UtnTU/LUa/nOk68YEvCK0VLXfhi2QafniMJL/yOkFyI3VOvWuLVT8RZTszhpJDACxuOaEu4+a0
rNo6lGuRWtwW8KY0ISTAVqs/86ieXgrRd2cix4YPWww9siHFhYe/U/VfbaPm48wqz1taV/0J4Ame
LW9JrYPH/HpXaSaQux63R8wyRWNQeWlxykEx1CVUd+Ip/TUlwifQKDYQapZJPiPnjS8EugNn9TKw
NKzne9V5maWow1jNenRsY4M9LbGaXbnFGgB3LWO++1y4Y3Z02fu6OC6GcpppcRBLPjComuUT48gW
WaJaybzHJJ3YurARNOPyGGkpxr7RE+4FoLzL2GXR05DANfcVxCpdE3POmjsGFPlrsWIgHWsO4rFt
q0c5S2n5kwIZrq+evFAnmge0cMFKBRF4fBW1Rl2WsE8OU76Y7BBBuA7NycSXUHg6W+bKdY5a41yL
wkXzspI4u+vob0+phZkoEpLRFl1yuiiTB6ym7ewod37rXZ4+rIAcGRt3DYtPAzdgMLKsw/VoFzds
EszSWLX3WcMJyBxv3BJRKzZ2nuoBT2w+H7NKHAV8vHQyx8cxqhhOJ3ErQteZlmtlDfWLHUXxfsGo
4bueq7arbUV3bH00++gWfFe/G1X6ZrVAd3Efur5naeNzKdd6r1Gy/jAB5T4Ueq421F7je58IcJt5
Js5N1eOnzbXaDhrYsA+rStLnpR+axxE2rZ4iBIYoiGzXQGXS2KAjYonYlzRjgAauLqdEWrP8VFW5
/dCaubNxIPw6QWw43ueUWhihl3pkpm5KBhccYqLVxG/Jjxho7Hi9lva8bDkPjAMrR1qQx6WRQEtd
E0au0r4A502wNXjjsRlKWpamk78aEeHkH9nz1JhDHOtxrO5YAXUPjB/jbexUv5KoeS4irS79hj4R
xZbXaGFKoQLWfAGDYXF+uQl7DTdbpvR+9xhcr5me6MHgpt9G0/Yn4RRFSCu/XNwyzYCyxu6Vcbz2
lLjD8LgwKbqkBVtJSbQq5iVM2/xEy71nQzit6Q9O5n0Ua0nbRNwyXZ4q7cdZrxCv1rXrAl3PaCgd
d6n2yQQV1yI8/JvrHxdJo8zXPq5iNieNBM1KeFv60L2Xpet+sGB6+BiPne0oVqDlXsXArmgk6JKE
EZOlOoyn7lImd5Wnog3iu/0IE5q5KA3dumMZC2Il7FaItK3FGoUcdFTEQsbWATVMPpSVWz8MWTLc
wcWtL9mUGBM3I8YBSEfygMWZqcVEZkBaYBgutTR5G4S1sNOUk04MMVS4YV2ULyCb5RuyHhocCzpn
EOo0iGvD/uGE5Qi/NsDEdnTOqVGoewjZ47bpwBC7yho+o9ZsNl0KBXjV8+oMtjc6FIC7j4veccx6
jnoarLW6M5Ys3bQkTgdaWbGMmvc8Pw2tZPihU8lNK7thbus9Gom5bFKvMJ7qJl8uomEhcGrc9tWZ
wha/A8hn9WBH0+wPOCC0hkz6Br9UWA8kIQWFPXpocx5fGfVJdKpW09kMiwYxVRlOeirMsTjZo1rY
nEgz7BG3VjkGBRAZ5nzs4Hu8IVJiu4kzpns1dwqCz7102Aelo81f1tVQ94s1ZZCCtfKnpLvbxfXa
/oj6xH0DvGl/mWV3KyhqE494NgfubLFeyubtC0mbL1NfIqMY1b279O1RK0fnbtDYoSri1rzoppq3
Qzq0p6WvxY4xP3jRYqwfmCPwWaUxy2HjYB04IFBHr06mzbs815pkQxkmeDyzkzasHI+dNJBoraka
7vvW8T6SOHH20mhV7BtoRxjO8+zZ6Pi9fMZn9oUZybT3lCwHLvJuOusxe8RBzdnR+amXGl8EQQ4b
BggXbyxNFBczdjBY3LBj+m0qL/LFOg4jdabqJ2Y5k9UMvs0Q7SolVgRTVOEouuhXXs63sxUE6RcW
6OphoIF3cX1rReZbTdaGFaBeTJffqqQMSdblOmoLxhk5Hnkd45Qj2YVRAj/Jz+26fe+xxpAdFK9o
qaaekEGvAmzSdigZRl/mCg1x05VEu1hpgkvAorS768hbvRvxlIUkyLWhQU52W8B792PqH+bvpomP
Mo9ZBWe0LKeAG0b8VWb9nxI+MNiSR2QCcPBMQyNN6s9sJlVqc8rBlO7Zb4sJASO2/5BmOkeNYtC2
xffSsQSv5rCmbTu77pAgIHaY/f53URIk+JCIatq3UE2LfAzrTyk4acpaQK1N9s5KZiPIk0SFqdFn
fw8K+F+5xP9nFvD/76IkbkEP/50PPJ3+5AG//Q9/94BLXf8bmY8a8cl/N22TMjF99+rf/42652+e
TprELe2acIgbZe8faRK6/TcsrgR50vDqlLs3SznFo0r+/d907W8WfnFbI2VCusbNOf4f/wcbfvxd
/8Ms3f/p3/8Y7vCngENBNjAnyS2n7l+932MsXaHN4Lebs7yfz+5DuddRi337pF7+CtzK5/iDz/yf
r8GH+GPCjBl3GvjGGMT343CXvPrTVvxFKuKf7rB//unbS/4hvMbx8lSIlT9tnJ2n6Dy+1ed6q/2K
f5t/kSghtdvN8U9z+T9f4pb39IeXmNDd1Kr32rlLxvxBOYCmmc93IRFPt90y7IvsxXbzsZjY79H7
/jAsabSfem3eFjpBEH7WmrtymEl1mHj85MWtXycxc3NbLab/Nlx8FaW1Z6nSpqhtJUJpU2xV5rrh
ZOr9ZtWzJhwm2SG9Z9rO05Jpc+MthHYTuZwTfYslEbFQcmK8uRIytq7c+FNqqv49ebkdOOxOYoEa
SnKEOOg5uMuNt6DLL1mFG9Qtmm5nIy5W+IbpnJ7oo/fKGxsgEZ6NU3hIcHnmrp+Poj3coozCeC6L
B63QPpWLpRjT3pA962lr4QbyXAxChrkbkf591U7qS6sHjnHklB3syJi+VWcFHPvUqe+6ZqcDFGAT
3s3vop6qm70e2uFc/8jniWecctMNfb28jImNHQsuUSjidDrBz2vOOeN7X0QxSQcL68JRhmSlytL9
dPIB17FZaEE5su49JSI+5JrDvMiwWjaIo4lV9WnBwRvFQclauF8bPN2KSBoHjN4/S5mOl0ynXKpk
+VekxtvV/p9dR7dIoT9cR9i+nYFYEnk2L+ne3miTb+x0rIV/kUz0//LF/rO//6d4FodF+3a53Qrd
jQzk85gfwvmhJFtCDERobLKnpDoRWuHjQMYfEm8k2wzpsRIMwJ/+cOz943T5l9PkXzdK/nmv/OkB
k4lhjLq5lWdHngWf0zl16/42MZlpFoVzsu3HKT243iHGMPffv+Z/9bXe3sofvlYvqojXE4VxLo1p
QhkZ9f/L2Xc0N84D2/4iVjGHLTMpKsty2LBsj82cM3/9PdStuk/DTxRfzWYWszAEEGg0uk9Q6iEK
lbLBzHm6oNFR6FuNgNTF/0om/RVD72c582v5f7OcyZKBlVMAnSmNDpipmuRVl05ItLGSVL8It6jD
a2ki7dKMQVMK7O1IEN45dtJ7L8fMLkdWQcEp4IBQo1796W0AwCKQY8AMCtl7R4ADW2crazMF8Udb
YqYIKtQ1H7NpNTp4D6jA1KI9JoMVmfhyUG24P82a8xo9zfzBQHPrPx6gPN6nvdEJW6MsLyhzuTGe
no38JkwO4ToDUC8eUpm/EewuVgJI2gCE/CIQh7oxy+ScRys6sgu7Ya4zVtXIpMeBGBzWQFurgTQB
4/D5FxAgGrzfn++4m0zso9nOLh2Kgt8rFUeDw8h4sG724Kk7gwK83y7athanVzKoxFajZgpe55on
412u98oO+DlDOhb6GexVa9DOpSLubJT15WazdtPeRPge/bTZZSVOzFJYFQ0OJRokFH0AG+O3CfDN
XaVmv0wmj+iydzZ6NzLg/cXX8xVZyiLmepQ95JLakQtHxwuUJpGh+FT1kpYljMxVu+wF3fRxw4vh
ikTrTQ340Sxnoa5qiKRGEQQH0PBMeKXLAN4pEqIpY3v62louBdS5ZmTrcbEvShiFN1yjuaYWKnsK
OqKme5ZewMC3RT1XXM3fuhoQzcrKUv4tI/l/wWVOxgNND9Q2vp5UklDV4T5R3ggZrRT1DjmBv+vw
FhW4iw+GRIAyNAm0HwdYl8zSK7tbmu6jR4s7i268gPIkOAKjkwpQN2riK8wCd3hW6CL4tJBjVELB
aiVgPz4qT4ISSiynEatD89IofMDaoNerBfguXGeRYf0Zl4wo15wAfexNlL5LKGuL0gBSxOjkw8cI
VjxSXxWPFd0vW51poZdVWeBSE6FTZSdwS2ihBRFkA18gpclsIr9W5KkJcYSYY8C9hkMDwsoVdQuZ
FI80fmFGdVoUQBGN9k7UsGc6POyAmxqCbwGwkcq13PGtEY04ojdUnB2g6GsPdbjxCReYgBoPRKMG
6VZEoYvxDx5bW9CpVYNU0KnA8qptnfJmz4G53p2Q7nT9FmBDJXdJi8smJgU7ADV75lFfqaXmo29x
zVUd2FE1t2M6/9unmm2Rj+rzvbIUdrlZSgGfn7huRoRd0Qg2HC2T23hDmdGmCZT0QJm1Nn6K36TT
v/Cv9bY7005lPh95Kc5wsxMYwH63SXyM7BEHGnUf8PYBjSwtN9b4a0Z7SuVpY2JPKzUUW5L56Onj
86FvVsMP9uf8EUsJ4KTXSTk6fdxsActXRpLVJDRq5cbvjFJsD8BbWBIqsWx7TYFAkAiUx0XUckWD
bS5eVbxV0mnsN2lZffgRNKUC9A6ECyr7chO6OkkVeghZmhGWlFClLUgthsgH6OJOBZgpRGWMvIgA
MwbnA3Qf0fN1yOJtEXPtsICuN+BdFGrGQrQbPYdyba8sZTd6L3uH5PduAzjb2e9iOcnMgS3ANG8c
aPUIeHHlUbRy7S99nbnpL7TZYG9UI4Y0FZTN4d3Rg5gK5lwHoQzoOFDJex2ZWClZ4m0RBRyBA88H
6FkiWdEWXYghcx9Et0uCsopxxgFLVJIegBKHoYiV6d3KJo92wHT536V8Ee5fQCsL2gnKgvzoQ380
S2D4tbpNXTmExDXaiS6nZxSw6WXY07bgM5QdU5GE2QIUHLFjpNAxNq04RoFOuTwgki4kSHJWKpXc
Q8cYZEDoY8O+SYcKMkCANVWdaPSTsYUgVfEdtR0oL8839ELAnysVjgnBi7WHtULCMrQwbgJqeRTk
qP9+/vdvWumPlmuWE/RQGUjZEgdmsLudpAPXrxEKoZSID5T2S/wJdBiSr11fUwB4NBj997cB+41i
IU09OL5nNJT7IbK8RiZHvL1cVLu6E4C8cltD2QoAiU0W7kHbfT7NpWWcXVsQfqPyGKA9p0gNKDOC
ZytnxL7s13JpZprBo5nNkmmpazMIQoqDk2jFB6mJ79+V1akWJfNXPbGFTagDui5DZc5M5QPqmgqt
flNKbaAg/RV94db+83yiN4/wBz+EnbL9u+3Pt3kNyT1hcCJqy3bfQ6ZTmQmAN0Q6rtWxDXTeAHgK
gCRRLg3CBjQ6uIRbWPuWqEOQ6sQb/U3eW8+s0MWym5UaI73w5ec6wq1XekTLhoMD4D7akR+ReK3B
LoMJzfgbRfA+8HpFAjl0V8CaKbfHRg18g4b5KyhghGtVvcpVNlpLAyCgKIRza8ni34qg/5dQTdW1
++UqPICxmxDfbdQRD4jPRm+1RKVfeWRtK19kaeqzE0ZL/AgBMh6b3qm02ulO1Ra4IDRVNqGamtKW
fysOoZlqudLItJFcORUSbTq18uahF+prcwFpFBDJFDQCHPD4VfKNmu6hqVbKEMwCI4WnjRESopAC
ZaD3IkAMNP+OzdC9go2K9jdriQC1A/kavKNgrJa8XH2JhYK5NCu5ArO0OtP/3+1Xjh/9pBc5tN5d
EsCibb2vuXo3DhvwFtv2BUgZgJKZUlD8Vq9b2zP4Ei03gI8MMthBcqH3dRGshfSaZibH2BXksMH5
RTPeitst6ApdEoGmdKjSnV+C4AYS/PPPunTiWebvH54KKdgX0w8vdfDztVBB6FI5GV1UGYo7KiiI
Mq8QsqvWcqJ4FkByFq8akQX1HiW38TaQATIynv+YxY88C6wtVXFDTKVIewIomvG9IYjvCajDwjEg
zaEjlYbZlZkkQ0BOywFtHYCarALIO9EAYIOl2k/ySR9jg9sFfU0OPBs0YtExx4uiVUfm2BGCQqJt
sxKOb4a8j6LULB5HhDDhy6Zjh9xDQcpP4ZnsqeNXsUOrN5NJRkVJMd2RwgugDYWkUv2K/+ZSUXhu
WVYTLhQoGgJF4b37kqvNJ2UO0AnCYOFKCYhZSHCYWQx2S+DtpAhDDOgk7YIroxenXIW8mzGY6I9a
o558xgdqA1Lrldjyh8wIXnqlvUq2K/s7T0EupntbPJms7Cyu7deFOMDM8iIfyE2i5/Gjst7kwUcp
7MxVKElHzThXcxCYkeZqA/FLH0idixQCDE1PbWQRHumUVm7DVpfaX5I+ABHCQwBOOooQ5k3sHKqk
QD5TcgcFAt/0wNNK5PH9+b6mphV7sE+mhsl9dGASFPAAoKKcRuF0YPMNSscDTmtePO0Vt6jRG6xO
6pRdbeKf50MuPeyZWbgWANXyyhZDhhYby72TbWKj11uLUattAFyXXst4X4Nzaw0HSgO0O/l6PvLS
XKfddBcJIdkQj+k0MG9zDioiaq/BUm8rrGTdSxv/FoHv/j5NkpPnM/4+CPoEADOKdMqvUKmgtHAb
qM/ncHP4efTBZlGxhoKhNMYYRDoTmSzg0bTjFZRfwAZ4I9XM8g7Rfu3uWCos3ULz3YwAuPZbqOBg
MIC1L/0ZRK1X4odHWWsbEaifrcxpIXlkZsHKB+S6y0cM412zz+40Wt1v7wgmfya/swthVPp4bc5r
+2/pQmRmmaTfBCNP5RiNNgg8Q7cQAea+42ZT+9oIZAkVKt2B2LVWH4LyqpacPJrtqVXYRAlImb5C
ujN+Z8A5hKzgwcWLTk9TnM2d2B0aHPI1o1xqChsPPvQt/7xbe0iykQTDupTT2QNUOTJar0YeZmdv
cD5HVx239nfTHgIutTJ+E8PnpmAOjQW95C7Rs5Wscmm3/cfOocv6KqCxVjAtIiWV7Y80bq8zByp3
w6GuvA+cvtgIID4FiKor55Rb2A+3S/hu6nkc+GJYerRDSrsmQllAcUW1wHcBe4+A8iJu2G2egT6g
04iVe6ncEtmh42UorrlXujt7kobuCnCK6RWUH/rYUwoSXSBshELvCEKtIj1IdDZ8Bwzbq0BigIjO
YUQhTzJ7iB5O7GkZxAAy/GngvCMgHHZQyFCT5uDV6J3tvRPUwkUGrP+V6/q2no8+9iwmihRL8AlY
P06rRlpiSzrEzo1Yz3UQmoxR5VVe9k+DVW9YtXBqxd/WBrnhDoPxEWv5y/NjyEwh5NGPmMVHvqVB
zkyw7FB4zYEreRsIC8DFwWh+6VxhKA11N63n5OIM9q30/onSirgvX5DhhEpCy+0VGMldDrETvOID
BHZWUCoRyjCX579vqa5ye/rcbYsADXkBmDuEiQBUbmhXqV15hSbBtgceTKMtUO/qDYoRPEDL2vMx
Fz/MLNwmY+MLHIUxe1ia6ANUmRKtrXRo/nPTmxMI9gKuBOdRfIkMjMv1ryiH50r34zUKbXZWBi5F
dcz4PQHS4y5dKxMvJcc0/fddNvXThIjE7wJNxspk37hSOoKX1qq04uM+8HX0xOQfCi0PCMhropwb
hVarL72WG5RSWb58fr5Ct/Tm0a6ZBe8kjwsQZfFLskRtTEAKeWW0aSioAu4MrJSVoe8rg6pwrV6j
HWuGBooPgDQnOF97T2MGMxn18I3aeLXWnweNPyfH5Nfd8cQhD18ZiKOvJWiLEXUW+L24Bwhxus18
9ysXQcbdomAVKJVK1/D5sRlfje2aOPsG0EsAQftbYjSkf7y3bwnY3eYlmRwszynRgqCnluwiO1Ms
7qjBGVY7C9bzb3H7+g++xW3md4OMcVRCVxqDlNgMrdNo8M8zcy0ySHTCXFXalrvgwL6VSrz1Dd4Q
lTUVwKWzeXuH3I2cMKA+QaWQQi2cUUcVCgQ6sGcKY2M/7CM1tX2NW1nKpQbwrdJ2NxYLkEOYTg+M
YFdbrM2p8SV3RDtBVY1QkgtwwgYrI388RJZ3yRViI6lrBnQLKeRt+ndD0x0JnRVwzhzxSKmXXmb3
kLJY36ELxZK5rSPtlXxbgmPnMHpkktqPYIDqZBDW2tItPQupWTiDjm4TV9MGqXXQSXCzVAavipdA
yWVSpRQfr2tC/+OvRc+Fi3zuJ+q5IECULIajFdHg7csJanroFp5Y/DOqlL6HyNTeUyBMo8K0Qrt6
KujSK4MvPMduOe3dpwolWhylEmNHMqslCp6C2lrCenuqPDpns0hSD1Uo8tN3qnUIObLGqIuoN5Jy
oZVWoiWnWK0UTwdbXOFMCEvKgCvhJj/wcvlJq5nuIvRBD2uDvjRqRSq5cjBuz98HP2vuoswywViH
/5tFkFqq905zbeXWpmR0+6zABItIY40GMh1adQVhUu5/M8fdN3ri9FptmCj7WWCsGbQ+YFN3pm95
+lpoWgq+5Ox1DDM50M2ny5vaj06n8Qar5PtCAc9Zpq1KBS7TEo7FAX6w2+fBcKnwTs6ethH85GDr
gRFzD4qJwj4k7FE+MC7sLgBHUr3qk0J6CXaHEmkiC8TSymdYnOosmRNaD2IovUg54zfxNl7Q2EIV
qPyDbOETrDl2nyfQpZQHizl3FvtVvK7Md+HBMPfEpCQyr8tpvqWanIbfUc0R+v1p1wF1rTY4YSEK
oJ5ari3wlBc+2m7s3zlImNSo+AF764x4q0F//twUR3AesMGOXKMi7UC7Qa7hKeSr0mVlkktjzgIY
DdmZMGawtsNR2iNPTSrd/9OCZSA34I/WMvNRItWPhNPAb4NgpYi9NOgs2erABpuUWYAd6z8o7ioF
oL7DGWFlSlOi9GgZZwlUTYSRULZYRo6SE16mt94JXjxb9ky+wR+Wuj4fZml3zEJW34NozMc88o8h
FvCQI2DJ4JNveQ19PEmE+lfu4onUhyvDLXQJOWm6Qe/Crwu/oIQMMR64BKCr7sAzvhbbcA8JIiCD
LqVZOaMdWIC8/1YmbeY2rE6MRq1ffLxsnk95IQJw0izmgHMwgiqHzdL9cqq7RbWJeQsPcEAcjR6i
Yb+MnZ/KnX/kT/844CzkSD3UlCCOgxfKTvqW3AsE3jAQz8iwReJ+6Ff6HDSqHyr8H8/NVer9+bAL
CRFQyX+vtZ8KMdiJ2EH79pyd6mmNq5d436mJNf5KtndOjRYba5Np0SjzqJIWe7DzzeejPz4c3A3I
cvehaxd6Lm4MbS6B9GGOcfKLa1NxK4djoVh4E+i+30ZFJxV1D3tVoIBou7YCDQRveSr8Q4he8T8/
P0lz1EZtuq7ylfh9K1T/90By0izGgDXuwfoLM8JaOn7osABRunKCOjPU0A7JR8HKyCyVbk++uq+C
XYtKml8DCzYLndnCmAHiJGhmB/iRwbb/Za4QEsxt8QsiBN0rCOn0xj8mK1t8afFnkSkLRw9MRvxU
AFC06BKs3CWP01xOmoUkomnA5azwZ3nuzYW/uPDR1yfvnYR5UqRQg/F85yy0Urmbi+Dd1gEdLYFk
9RT5voMTvaMsRqc5OYQrh+xq6YWhZf4Cn6U9K3svvBrLuFJQG94BPot8ZZvpBPqr4VrbYjqjD766
OAtYIxQf2KLCThs0AISxv3yFVGId2pAyr/4wSrX3tUAvVk7NAniIm+Tl7zc2bFIqEYqoODZyoAV4
no26r4PnqfPqIZcZBQx0WVIhNKxiKbbeyt5eKH7CeO7vYeOhYglhwJdt7KmCRss0aQaBAmdGyH1u
pFO7gRPthn6nL9AqORAqeyy/q43/AV0Gi8abmNc5TiffajvZlvteczfsmiX70vrPghhbtXydBjU2
Q/0WQ/ylBuyHBtwuJEl0xvyVgMIvDTOdpLs914Cv54UkRTkxD4icDyu1EdquEFvVIuEbFhKyEIpb
mBxzQK7XEK4LgdcWa1QLsveyPdc0JGABsYTcAB81JhlgswJAXEdfQpLLfgtlnhgswHoX1GodvuQo
h0B54UgAzMRArnX0v1hST8AxTlHXdPu0UeG0p0OZwgxFfVLtiLQuhSwlSX/GaMJCQIZjzNC7SoLM
A8QL6GE/fJThpYSANk9e0w7mbREvj02by9C0gCSBEcKUqNhHYDpBE0B3+VIl2BbdJi5Qnh/b22Px
0UmZ5X051PaopquQyn+zYLvnKvEFiefyXNtw5E2+SVcZoX33ujLa0gebReOkieEEDA1IpyS+eshZ
EL0GmAv0V0sooGh9euB7s9rGvEygz1hYDYwRUJiMgbMIaf35b5i24KMJz6IsWZcCl7n4Cc0kxhPh
TtAFGpy8Il0ZYKENx4mzgNt3WRLDLHwq3LTqoEUmFPy3tdl+ERprfYenqWAXG/SGuAA29XxSCyUb
TpxlhGzS+WUKnX+AtSHxvOs31CY8ezZUBWxerw1wRYZNajwfbCnczYlOsR/D10AANaGjhws3uBbj
9ZdhDPRu4FQpnCrr4a7wWYMSIbUwMFrvBuBg/hnEUWZqxsy7Bp6bcAgtP1iAQwMerVvQV57/ulu3
88EHnvdaeLqGjn+KqBiK1ihZHP1Lp0qQamykZTDChHhCDDWaDqIIEMmQC9amR5OMrHzyzpJLyN7i
ZZ+oUekE6MNxETjglJ11PpQLZDcUlIhWCwCimmLQfMIB1iOs31nmM8Gyo7NT5G/PpzE5Iz/ap8Ls
TklStmCbgUHJAznSlnkXTObc7uE0RahM8sFnjoDaNaTBHfxql9OaM5DFFNQdlPHFBWoegESIVayc
2ykYPFhSYTrOd3G2SOswgukOKmXDZyleGuj+Pp/lQm4izO6JQMyysHdzPCwGxaXsEoV1Kr22nFVJ
L1wAp7ZSez7QtGqPZjC7KZIQ1VT46aGdG4CqA/VaSG5oobCB9pER+7Ba+30+zlI8FWbxFPIsfOhm
OBto6e6zz8LuXryjoMWf4tt4bT+ilS+yUB3mhFkkBZC8KhIOK8ca1a50Ygs2vaqojoqEbIMHnAYv
o1aGzsomf4lNtDdf19KOpVgjzCJoC2BEAk08xLcDA/kHYKVRn/I+hFNqQiTom/kUIdTErsP4l77d
LJ5S8C0LuWmqnULs8dLVRrU3fT1GtQkiP0agvkOGQem1tbb80nizWAoB8qFzB4zHoB0jyRdo3Tlr
1LIFXAE3p/ewItFwUOFCtRGV9WEHTQI5NHswV9aaE9OZfLDT57QdHzqkoGthA8bxB9P94Y6F1ZGq
366UT5aC/y0Xu4sFAZvVnTfdNHD9s3uz3Cc2FNzVUEebfdNuai1Tuz3U+TXfhlxntwmLlTvu1tN/
NLNZsOCgel6HDCIivsobBPhJGTj90TUiDnJg5ggxPDizottjQjaUQ70KluiQ4Hn34MLQaMMGki4F
ZBSAKoJLHykoghrsmcPKsZ9+w6PfNosvQhcWudth1Qtg1nW4VFruH2gAEyew1zbSkVbbbWskKlxs
VgZc+syzOAPd51IsKBLv2iv89j4g2BkAbSNsR8M9o20rWWh68bvaCN4TfWXIaf8/muMs5Ax4b0TU
NGShucfInL42BMtt8Db+MajNCTtFBMEml8YIsYXCIwxDrcRmXtERViMHBGEzN+Hhp3B2/JmiRkAa
wmW1pL00uVmQEQIosRVTWsgx0FO8ZMYkGAT5lE0f2v7GX3mYLlyk/2ETRINLSAUeyVFPKwOUieLO
fP51lgodc55AOMIsNwyQ9sDnI3yHUnx0Yiil3LvMezIYECgP4XnaQkJZ4WoUcs8ee5KoI14qwkvb
XWgTih/xrtmDZdkwSnikYK3Kat5v9QPpeLifBK6OVrgdomRjcpO0+vn5714KiDduyl08YT3XG4Yp
2sJIAcUgzwh12gLe1xBP/zjCdITuRkhCJs8LKZ2KWt9uosL5D4I+BeSg1MlYsmqAULuuUpMXunLc
DQdzN1pcdLA0zTp8B/BYtfZN2OMpd6qtVI+s8ehf3XO9A5g0/8xWzuXCdTVnLg0c9JyhSzrVOgqb
gnWyxgGJ97NaB51OwINjP+cnQXx1hF9uO0kOYEu9+uh45VtSRVCT/6x8oYVgNuchhW7ApiyByD6Z
n+Goh1rVJnLMGynezTkqhZJDn6HGSXc2bmedPcB6Afgfs1w5lkvjzzIaKMazZAHRWAcVq+43Pre2
C2mutdbKwt3AzUIL5ZEDFEoJ0hn3/d79bK0OgnYH/qU7eXYHnX8Deq3g8Iajwn89X9CFtJqbZTAu
dMdJEU4iTttA1QWGOmgcZhYEhKB59G/FyjlzIoQ4gk/kWDI827/ijc+u3PILizWnPogDV0JLEX/X
hQRe3VZyS+x8WLFGaxfn0gCzaJCTUi7lvQgNCthW7dKLePRQvXGkY6u4DmUTRqole+LiruEhF0I+
O/2Ou3hQwTcnGCKJdKB2r1b9sWAKFYpscNQKfEgnqCNwahQ4n7vs4nOXtDk+3wILW3pOZKDoEV4F
0zoCffCCA7MtVt//C0hSjp2mejclQuTopHexhN5uuIaH7MqgPQmZ3vEz2q8945fi6JwxEJfQ/ga0
HgAfi9XAb98Ib70V2XQOix2Uj2HR5m+KPe5P0YPxzsruW4il7CwQQIxkbOBEj+zcQt8le4GxnNl8
CWt/fumjzCLB4EJQleyQ3wgSSmwkp4Cvw341wsqvX3p83nKDuw9TQdqx56NhaqgOpQy1xRYO69D1
2EhQYzu5UBfXG0pt6pUYsIAohYTJ3xsBOrYFjCVw9QjElvrith0I+KHsWf7RTYClRRXUAYB5ZbSF
gsgckj/UqdBC4h8dajz/ACReSZwWvskcNA9b4qqkCBfRma9g33wlYLvFXTkOhmErWPIb9PnBDToH
yWdJW0pdJOB6sXNA+Thw3AK7vqQHYQOMvs0dUzXfQ2mTz+RcIcF24fVAhXU4XobjVdxUGsTFrDUo
zVIz98bDuNsk6DKJnRROXQNAWlKdtGkjQmHSveSbxkFLRkFhS4fVx443O7MxCRX5n8oCX8a9Pw9N
CxF4Dq0PXA62Bh1ekOUAXw4FDOuuheAzzsTzv79wiG+Q2LsJwi6qCgoiQwlGZhxiB5EUmTi4p+d/
fEEwAaZWf+/5JmtrXCD462P8ETh+veldQ/hoi6tLq7DwiAFPaXx5ra22VGyZw+kHgod7JdHjSQSe
z6iJxzCEIwRljb6CHmSA9DISVRIcKiW++mud2qVAMofVEzVPRtXUNS26r0+m1Dtab3m9sEJYakAg
wWzKV/cDz/vna7rAd+TmyPSaEFwmEzDJ0BkBw+olOTsJOmSI1HLT6bDxvqApisoWf+h/vff+M9hX
UKW5Vmuv94V8aY5R7z346XqQhXJ6nbw212bn2cwOrUqV0zIntFFx/eaBtU1PpBr/Y1Z4O553u5Sv
JIkXpjrKhPXlNpkt6NEx3wRoUdYK8U5u6mNtuCvlzyVUwa3KfDcaDbs1MW8RPCn92urI5bf1pTDC
U7DlvnrHtTLHNzMLOHr0fgxPCXf/H1Ddhaf1HOotVR0zsgFucsBKTQoSyI01wp44lsdM8QctgXxS
MfxbJn+b/908KejJSlSMbMtnYKyktWc3fu+lK/36fKcuXBZzpHZeNK5QVdgobgffHFigQNXjBM7d
sNY4XYrOt7Lb3QSgMQWFtJLDh1LZl9GiX8hITgz3wLxO2SkqSECQDkB3AnyNc2GH08cyPlI8HZqV
07iQsN7QG3e/AE53RQvDLBbC8GErQzZ1m1XtylW4VKW49czu/njiciHLcZgePM6g+26lF5LW8SZi
LUZSa0lvxRe3OPDFtUvVERDgXCtO4gBl+dcMfpow/E4TmGNYvWA3LmwzO0hHtxBctVvUO/Ca4pyW
kwPW6o0OzpOESaOHKCSbvISPMyyr2pVdtnDDzKHZGZ8GeP8gzxr3tffC1KdJGDbQ4X9NhCtfYSnJ
vuXFdyvF50THUJCZdMirf2HMGkWwHs9iOd4iL1hpvywl2Tew1d0gWcU3QtXUSLIb4dgw7Dflv9Bo
13NmIkGn9ZeVIgjRw163oN4r+DVDjxY2WLBRBq2Zy/a5tHat3iQaHuRIt/vv7pc0qchBnRSpMRlt
uAGMShKC15eiOcHdh4eaK+HDVumV3dMgRQUhpNaMchj1bMfnBgMAgw8ZrLFS03gSqqlxMsGfIM1w
n7A/eRjrkOoLYbcM41tICUowps5ImL07I/HaSHAnMAIKUMdalTCtWPFgH0j/kCA1ULDaYeNtKKBu
1gUyw9ppsC2LXm08FRw3jQbrQawdkv14Hl4W7qE5ZDyuRonLc3SOSaU88/ZPa6c2fN2M53994WDf
Lvu7JR5YuAZRbok4zH2T9bvrrRzqhXxuDgyHkqBXJB4+3ZjsUYiHsRncv2RvVaJq4f6Yg79HHl5q
KYvnZhdanKsmL63N2JSGjB3y6GspwFTEfrT/psHvFqfp4f8jtCgStjo0T+RIzi3KTKxQd3VU66RD
vHLkFl4xc1g3Dx80qoQ4vzMywMvH7/DukmH58PwLL3UF58BsKfMqErsIGwjPvz0F1Uio1CGNSszS
Aippg/K5hh1fmukVuGW7vpZGdFlFXS2ExTlImxbL2mczH6VPmL0oyOLYK4winAA8/qkxISmBMWq+
Blix9C6sPCaWcKHkrL6SRRBoFzns6thqddeoDFh7XoJNookqZ4g6pHjE78ER/nGfzIHZw0CiqpLi
iHZ2vxftaAtIEXsgTjC7VWBocRhOzz/lwmElZzUWv8zaMBGx6dkY0tOATIXc5flfXgr65HQE7rZ6
X1c1I3oI+lTTbCOmQiXVB/7F3QsM1MS4XmMqQcncl57ktWJEC9llVI4AZTKp8EStnZxlYCL4u/Jr
Fg4eSf/9a1xorkJdGu+pWu206tRsk+0P/H1AwRDNduuvpNtLW3NWeYn8Is8qGp+tpCKHpOF002da
W8DGDw68cJK20qpfOYRLL0RyFko6FsLVaM9P9CnWBn/PBu5HdmDTC7YItzLIAjyEnUOy4XJDScKE
sEstWquMaRBPi7YwS1OBODRAgy03YFEa3jk2whfhQFi+JA94Ukgrv2ChcQMfpb8/HBBAADpM0wRm
AxQZ+BsDcADOurIWkyX8of+GZFaakvC7fTqIYUuW8K51IniqJLi6TRiAVToFBmRtN/7KrbhQxGLn
gOtyhGKu0GMlCbOS3dsnA4/EBrMG2iODGu3XcFNL85n1iEdijCWGRnCGCSdwGzkItoEVHMrjGkzn
8euEhYz1XwvGuS7cRwQMwNuVjOz42G/XgOFLf3oWM+oWljhhhj/NCC8Me21dnYmgArLP/ZV69eMD
ykqzMFAwQiMQPQYYKKM5udBUkYDIKkDNVnh35e5dQOaxcyh0P6YhgfcVFj/RIKzXZJ9+rIiokdoM
lOuHHYUHRgW5IQ8uuaAdF7+0pEINOYCu/Fq3bqHWwc5x0rCFZcaOwm+ACxNkheDgI8QOYI8C9O4i
uSOvopoRVzihq2FvNPWbOJg8hEWSrai3aLfj7ZNvCQfiU39WAvC0wg+O2RwrPbgBXCo6/KDx3KrE
JtvRWnA0KIPjZPApVgoQS0s/h0iXPk8EZIcnUz28cplVDhsS7jY19ARH/qMQB5ltzMDP8L5TQ/Qv
fdrORHMgNkJ/IT/TTg6iNazkAg2BncOmiVQQPFpCjYDr6EPjlXrwHsBPUBJ4s+X0gOm2IbMNGHif
wMXeasMr1P0SyiJrPCW2CQlpgY2b+it7cuFgibP0pckzX3IL/BhiSJWmBt2Jhsy5AEI1pDj9FdDO
4wydFWeRB69V2GX4CHG5YI4j2l3cqfBR61m5Ch7ntKw4izvNGEHuO8cc0gZsJAq+5FDH9bm1Dtrj
DIEVZ7EHLkKwFZwuGnAwjdwZ5XbD7FoFhEsNMBeUP54fhIXwLM4iECEBOZqIGKbVm08oS8sTPYF0
1hpaC7k5O4cFAzvasvDoRBcAglwH7zwo8T6yeVV4Sz7bV/pNgAID5J28LaXE8HWEnY/qQZljrTm0
tAdmWUlA5XHatNP0AAuJeguy7JKfqHm40p5ZCOD/AQXDpw5uqtP0QA4udkgHFBGt55VjspC0snM4
bDV6sFEkkOaLEYKD3F1TXTxD+l0TO7lRRxtufZcBJUzuGJvP98MC9RPkx7+v02b0xyyb3st0p4oI
DCZlZoQcQzcmlHv0aGizDFUeBmpGdIB3bLkbVkZewNixc1gs3FDJIKMxcv8Nvl1cqvB+4dEt1jyD
3cc6oYRX6IZgptI2ukTg5iP10tbSlAUmDyvMooUUeNIQgVmOdpX3AQM+e9RZxUWAPHumqw7vkTFs
my3ApSrIO+mJOI6lDBXsbbjh9cxsYHgk+z8r32DKzx9cTnM4redLrE8ziFydkqqp3m7GY6XD0M2o
7DUlqcXvPIsvJcXC0ZEDdi/ZSW8p/JUCpXVwFK+uWiiQS3ZcndNYHfJAHNBPK8dlIWbOQbR0OlZk
CD8jRwzoX6IGaE8cIDUMF9jnK7dw3IXZg2dAxd/PeCyctPdBxqycNajjUgIjzAJJ1EEHNmTxYEsd
+hNFcJyM1/qb0VEvy532UGyDF2xRLTBgruLQpRkHSmxz77QzrCzdwgOLnWNohQIqwTdAcAnxnk+o
BcO2AuwDuBd/Bp3S/4hwlFsryC/UF9g5nnaoxuJ/ODuP3djVJss+EQF6M6VNppc3E0KW3ns+fS/9
3YOGqk4JqNEFLnSUSvIzETsi9ko6jcrJRBMtyEmnoev+U7yCagaFjM71gVN2/zTv573+py77c3P+
N8v+d5PtYghitP4syeG5fGwZ4yAc/dBdaMPh4ImH3P9zrPbnrf13n/Qr/pgaRdrahY6H8VbAr8E2
AkjvfnVqOeb+yL3/9WV+nSejuU7Slg7UYs1y3Jky+MA+b7s/ru1/5aH6r+jDbIFGZRLrMX7DeE7w
Jgdbo9h5kP7q2vjXcfzbvR7ay5qMYyseoUzfUn7N7udv9ZFWHjAFacroNbOE0nXdA2x14TuvLlz5
v4Kff0Tnv1ticzX7f/1QG0nAvvM341IGlldhRJD7RuZ1bvvHtvrHiaH/OjF6acmKTR1pVEIM38Qe
yPzZHCUIlH/ZoP0jwvrd/WpkRhev8k/pPPIx7e4Ed03wty1p5REqp8MnKPsjm/zXovjdDbsCE9oG
g+PPmO+W1I26NyB3joEB/hi/CM/C8pz+5W36j8DnvzSwRpZWqDENrFXqKkyaNuFQfo6Wvxj+0hfu
/+o4/+1srZaSqYkRMO9ISqQ3PWtKp1gybEm6ORntprQm+3/+oH+dd7/7V6dEjmKpGbdj4mQz/bh5
BuHkuYjckV7C0sX621Vwdqpbu65CdXOn6aXqElf5a7f96zr+3c9qmGZfGNm0HadoP9cHEIR2heVV
5YkMCmL6C8p5w0t+ny5hGYXrB8f+GH+VxbEpxT+Wzz+wJOrvntdoMEoLX37sart75gRtqcnceXsR
DS9RjtnibRE+jeZ2HptzPryubUTQoDpS/VxCT21rZyrah3mpHFVkchMUc7Mat1mxU3BmtpbY68bW
K5XWKaMdSgfmrQUpWaBjNiyVB7lpvDJ7m6lEVTJOoSK08vve+FxH/3/5in8FPKmopO2S84SFQ7SX
v6t7uiv2hrP6xbnbSTf1fZXbd9nDH5/2j12v/cqrUmuupGqC/TE68U7EwWn2qPv68Y+PDx6XyRta
LxbfuFrbf2yWfxiqqb87bmspMiUAVNgkM/0t3/c9SlJVXeQYg6fiodeZ0YivqobHz3ZfZVoAltfW
q9wr0uqoG9ulbe+xJQFUwBbAkFjXvVihWyGB/rw4+L+Nq9uotT1JFUSExTYSTx3P66D/sQf/c0r9
N5fy7/5d08iHzVBmGEDRgN0E5ZRN9Tdtl2cGSsS9yehL37MvkWhGeQ3k5DMXzk3dfWIObsfFx5a/
jbUUrPGXWTxVEoJWOKuC3am7IXsSssuIOzie0dZdlAc5qn6Kk4WWzYeSXa7j7d3TORUVbis96RRy
RK26qHXQNIItiFBGv3A5cQDbunIi2GX1vHTFaRKCwvJ6QBkrvw5HHEupToZlOkbn6YzwzvUfJdJ/
tCapvxuPhdRo80HDDFlEC5Bc4VbaVS6C7WMbJjSsCX8UNf9xqv/uQ85glI+tpq5Hk050FSNqOwaD
EdeMZq/31vTyP2+OfwyrquqvHDNlQRWzhi/25M4nuCmWn393Ac2b2k4OuHt7m/rgJpnOGGRH43mS
PIhWmmHLTj03tnzMES/9W+EHfdTvpsQZe8RMfDSm84BjiPnHgvzXpfC7iXmUJBU2BBuKAzmv3rFi
P6iXzRN/rIjyZ8MZBgbhGTJxpMz9K9H4x7yX+ruFWYv0QYyXTEQSbmiU72/UjeICs376JX1qTDdu
Lpt0PzcfY++LN23krKa9mM+qtNj9UD/JzCYy+vUxRpurULUSU3+aT+vqJIVbIvpppyzR/8jY/5WS
/G6JzmTmoQWFEFHqAYVvvpXxTDBKw2ZB8vr4xWJqn07p7kVs/5JE/rVCf53i8JObJRf5SKzBbgs/
DvVdf/0rPf1Xlve7Ezpbqz6vfvr7JyYTArJv+aw1POFwelfvkckxwcdT8bAetHvrpvqebrvC2a4S
1uNBffiryvUv1fg/9/P/XwLSFasu+p/NfqPvsxdYQ0F2kkLJzffTobiUJ5QPAVvM8lPlT/mf96Qm
/2dZ/zfn73/pozZV2jpg5R6TMrtXRetGXJ8bIX+vpvEGSO5g0BWSSLaU01W04VEgjc+KdJtq8b5L
e7frq1Pdxq7MKVjdrNHVTP26u5nqu0yDo1flTkvZAXQitHbLjZflGmE9Cv/9M4nG/RCv504rd2ZN
dT5roP9kGPbK2DTnPQFQR7JpRU7ZgqFMu8MWDagwsxcXsTfjeVkknhIxIysOt4JkrXZn6diP1L4l
S267qC78ANuUw6o8FmN7mq27lilJRQzpafOGykyYebtIkTcspiPIb1x57hDN/mjWb2MaitrkSHxd
zXzJMpWWHJgToh2N72UNBaYoXlarcSrjO+6tnbn0Tr7Jrct1kw9+szyJpS8MaOq12WVOEWOLkE+p
La/XRC1KW5Gac1xC0TXXmT6ndG78bci9YVz2BEtmF4LL2qua/hrFxQFu59OUFa6VVw/wd4NGVV8S
q3CWvnxPlvkyLEkoWcHY4AQ6VOJuGCybSQG5z45N2mGkpLILVzmrcFBS0wp8fQ00XQF/XG3wHLC4
kl/yPCjlfRZ/1v3oqjgAiaZqJ5nJ6VvZxsSMqzoxyjE24nDTzvprbypnq7OyoDNGvfSMUs8+plJu
38e6LbFlaSFEVNbCE8RNC6iTsFRuDF0xFGKIHmXbGzZPcbWnzuAnJ1n3VnWyNYXDiwl5r7JwhRa6
50Tv4metrp6y8nUohumo5VogLZpbT7m5K9T1VerXYlcrWv+cJFjTW2r1vdVtsM09xsleNtxFyWUe
Hzr9kgCnBzCNKf2KE0U77WAJENEbVXJNOiePLE+Jg1xysmi/ViWIiBLEommNVGjCLgHYepO3KzNa
n5Fqy+lVYQ43OWRxWGa7odkv3aUnFE7yyFHGxo2we1psPPOS2RYHF7dWlm7COay7pRAssAWG9KiO
sO6dUb3BkLpQdySiGMCZwu20HJOelhZwy52DgG14kHwVJ8ofxe0EY6Oc6ZLsRLeT7EhYD4XYniJM
Q0rqKFihXc0tubUANq5MctTNec7vGtat8byKIMZaKJ53mjke6+6rbL8W9pzaARWR35qFRaJMt/2Q
BGauPlGuY7TKICURFjdVM9r9xAT/6tEhS3cS9rjU3FfqdYvu61muQ6MSL5iNXIpOOnVy57VQvsJ1
iJ9GyfRjHT1xu82lc8lE2DK/bnl94GusM7VJAeOe/jFqN2eyhsMqxnhNWPtZiaxwqOQ7ZVVvYdoq
92Y097sSFK6QuIKyFActQ5Rg8zZlBbCpwsiKpaFSwOrwesrsphYdtXhS2sRd1uwe9+155Z0noGlb
w6/b87RtrWPCSTcUr5xKbwFWP3Z+uWxPU8tkN6i3yRKIRe0lPo8vxarzUMvLNMPQFfCTSiak8hQr
DdAwQkwha/AElopWpD7pGdOWgHTm+0XK/M7Y3FpTnNroeUliG0qtW8me+DMkhetLfayEKsaY+yQY
7oSqImKq7UGNcn9+jwoVcjlWGibRshVkqWb5rdjXOyXBvcPSm5e2Ua+NvEbHMr6b58vYfg1ZZ0Me
HtYgb+9N3rqeohYNLg377I5Srx1jFJ1eOejCLjWryK3G84Y3uZm2RyEpwhKxPxbz0ulS6z4CLuxO
3IaKoN/JQ4+FtpDvecBz0BYnlCcr9sbB7o4GJ9tFRLo2rtOAvTMjP0lxIwJ+L14ZLzatO4gr4vSu
W5FmC7RrvBZWIK47yCOM6Wa6MxSO9M6/bLcwG5wGIIlpw1aXaGWkIKDYE07uenqe4RfVR3Gz4/K2
lq4pnleVN5DAxK1vSochuhG276Rktq36kEp8L2CGGLiw52P8MHXJTsiKUE+KhyFrcVrPaznoy31C
oaPty8CcEsNXGF/TLAjAix703FejIsO8yJ1+7BYnx4YWW06NK03jFPyxcjzEyj0nebqCU1qxLHrV
KCXE2sEiv1KrGe8Go3E0bZeI2+BUdcMnxMNwaisjfZfuutRfNC8qGJLTHfmnPEu/ZRkohhEwRYXB
7WI4kp7aLB4v7lVHqOlASRngia+zJrubMcCgB6VonHoARWbMIbqF5XexYYrCvMRtA/Egx9w7HPTc
GWoYdVk1v6j9eFkG3NIxJEf6WL2qOIKSy2XsyiDZTd4o7RvFExKvVagZ42oz8Lmm5SRzOmAnw1N7
S/Nzj1N3Tlo0M7x4qrZQyckl1S9FZERfddf6nIkP5SbYNUrAsDd0T+opsXQPWEcFWn+MVTdOGKhr
xxutPjeT12PZpSIEAEYtwWINd9vNRINPNtwyw1hFHeS8ysOl2zS8MQUyoj6sK+dRtfg6M9u9PDrD
ugCsdkfx1cw+DfgPA2mMn36NJocEI6g15xQNLzTNYhAvhbWlOLLsS5Jndfdd/KDVe+XnqLD16VRX
B6pRcXnWV6/D9xeFWrVrw2kazrkXYbkrt/uapEUd3SkKZYbBxqAadhbkTzS+5y0+UH9U2Rxb8gZ9
yzdl62jp7YkoD27vjJJvSIM3tiXnULbeNqsWxrzRJhYvKllo0aTDMQN3VHUd5SjKc47abp61LfsM
1w4vFnuumDW/6Ca6kZR4ma6/ma9J56XVxqLNHEWXd3FfHLCi2k8/Dx9F15xzf4QQ2m44vdf+xEHf
8C5QboZl2WN44Ujt6FbruaBKP7XGtRsca9gXyeDKSxus41Q5bdceNXQAHZK2qrSXdjjKwl2kFIde
fgMgXa0RY+3DdFVS4crIidNiEIrL5P1ooCkJe10Af9piMbnMkq0uTmZmp3lpFY6nSofRWXeHUTZq
x9pWIitpJ8fPo4FkNKoGQZXYE+wRlCWy4a/lUr5vExd+ZihuVvo0L+MTb9WBGuv+CkxcGXp33BR7
RP1HtBRPRsP+zUMuAUNl+rre9upq+nJFWinrQdLOl2V+pl5st2rviHgHduXsyjAY11p1Eu1oFRp9
2dV6sLYWPDFeHFxsqX7XzL3PRCL8SGiyaAGWUIJPFpPnKjICIXoTkQxQ2+zN2lvGDZTTwIplwKc/
i5lBoKhSbfOm6wKtjPaNZX6vSqy4UyZcyyqMGvFNyuBXpbxqbWoDuZl5YijzDwNlpy0w72gk1zTT
towDDd8tUcjWva7rElgd/kjTY2m9yuLjsD2qK2Gd1xQ3GzgAafBX+D1YTUdhgmcloYAj69ntLCtf
E4NRjghAA9+3ka608tKmzameLNlWKiHUG1as0O2MyZfrQCyzD9VovcQasND9KSvWG/B44KxdpXtz
oWc2Y+cLnKn40FblfJz1HphgNSRhsi77CaCPzRTs7VRLJ31Yk50iTi81d/iOoUUrqLs3acu8KrO+
lgXGap05k/6Y6YTvtOyjs6dX0O5AOaXyPc9ITKYSaOCMVcrUun1B+9Y67olmwzYSDpWU7ZImCsCM
PmLfd1BVIVhnQpypSr8VCxhKDKNPA2pvmK/iahCksex0KOyclnRJ1NWZy/mg0F3cd8cte02tF1Hj
qDgbuZXYORu+moB6Ytqfew0iU6/1ntBylEwL/jSUuw/9toB3ZhTLTq0xOS6Duesi5dIY3VGj6BY3
5WFbLOy6SAa6yC/izK2lisfXiDt1qCmUb+txiUs/3VJHW59EVX9tFtI0qTqUEhsKxTXTvrL+JSFC
GsoGnDqTAF6rad429hc5HRxR8RP5vafWayrVnSDdNriOdPMDTNRjqRbXZYiZNDD5TeB0ziOfIPcr
GJNiJWhTnvquflkVa1f3+WOVzI8y+swiX9vxuFTJF2QQmKEQ42CLTWvEvUj9phTwpbGj5j6GKCqx
Au8GuFbshdzLmzMnbF17cn/IKUJL/moFZXFnkQ4Qa/zsXbXZD5a8kyqYb9z+7cwqgSB+b4xt2KYc
u63mrgKdodLbLN7rqztmTA6p0pdcjM/a/MkidMnHOD+cqCy9LsncKF/cqP3QDXDjylc9eZvRHlcC
uX5Oj5Ii2sLwpZuCLUGlrh4U86ZM3dLAhRupu8a/YUFLVaoXRcuuViSB9BDycGWcpNVXzjhKqHPt
yvrzlhT71awf2pTugb7cyaJTihhaM0RTaK5h7Q3iROUji13O1iF/VQ0ekpMyhpHx5MZdk3pqeh8x
llo9J4pr4nwhCkdT3JXvFBg7zYmB/VQvs/KsmSFRwrYEeY+SIe3TGbZHn+wNy9dabmrSlIO2jNdt
Nk8xThPMG4l95QqUe4eBkBbD1El3JmyghhzPVGKi4XPZICeBu1CeozXI8I3vmLNOy9iTs7PavumM
L5lTBlCS1G7yRf2Uo9xiggmnbcj91tjr9ZnTs+OGmbKjgi+deCNjLLmwf5rBNUVAJDAeVdO1zNcY
L5oOMrYcatQgo7f1IaExof3xHy5l39geF0b6+sIZEJ2gAEhhw4Zqz5Hia9HJtOCUOWQ6DRHfILij
cR6UkrPoUAy43W7W2SQKVvPWkzBSQhAeu9yV8hGAGUc2UXZfxmFMxqVYuReTLcg521qkpna7Voi+
g9us8QmHuKAfyCiWYS8MiW9JeGamP0JCClyo9eLhK4LGmhar3041Z1xtp10wxUGnFThBPnQq5jRB
KXlGEfElukNWxG6dKcTGqauLy2WujVCLqberyqcY4+JUdjuu9qswq75Q+BEOi8tzxPxGVxXhKnqK
vq/Lb4OjZ6lIOzwJuTTKQpnOSttk3plKTji2r4YaTjTX1+tb31xVpj4qm/rSAHWOE6Cwib7zyStW
u/oCYWS3tf5Y9qGcnAfhGbp3IMxAKkym63Fh4+mbgwv/1rROUkFkFB0srtqpZkgta2p0slpLP3+s
IcmWDWO8Sep5ftFacXlRo7ZHqjRHdS8Ita/MS5BVg4c+0TpJkvs6dOhoIPOVmZXO6m+TvRZXHYbs
s7ovumU/x2kgWzCR9O26STITU7k/rFNYSd3npuvpiRD43hLjakeriYPV0f2gNLdtOX/HMYmbig9B
FCVGMCTVbWMyPxWZ1q24Wrq96AnZyxpB/xVuanl1enDUfC9XXMd3s5iSII6kb8GUvHqMPtf5Nm/P
W+80r0r7QY1wZPSDnGd0lcIpPnScubKp89bxJ4AzhkP9JMhwKrBxw9vNDH6KLSYZmXpqUgb8PEMA
mudKs71WnrT4Q/1Wp/z1tirdq71dNE6i/ownhOxYtfbSYm9KvtbHTtT5MIWQGNbyGX9KAsGKll93
EA8Sil3TAoMPIYVZ1rWssYb81t+li/qovAirD9xbCqTRlXS36f0ivRuz06j1DpVj7TpwWWuxi1jB
JCu+2EkS5PW54/8WfL0Ftc3ui9OYhRXWm5NTZUGL46V1UbJAB55NU3FleC2YIbLgeC8Q6NQPOm5M
0e3Uyt5Y2lP+kep+RNe5FKonhU7EesOm8N3IcruIKHk+tkyt9btMOZRlE2Z6AASeUdd5eE9GV07D
KPsSkrdou4+HjynfwkbyO2ycGpfUr0ImjDtMgm1Ivn3rWc2lNjaOU9rZYjSwfE8gtzW1n5lv1pSd
Cw1PYZ0fY3togA4aOMNq5SwZSyMP8zuliclAb9vM4y5ZM1eu8I7KkhPdxEHbJ0fVPOoXrTnimGni
QEPbTONaH8LUkmV7sfFYokxUl34KpQ0ifE6pHr+tVicPP3TZnjBBYN5dhHPAUKX1UFphoz0nEgOI
xXyrqx8GBr0ZAhOQ+pnDrHpWO5iYgu6p7bGs3ET87GXsfqt3i/658ruZrhrVf4XZ8trDIVPSEDhO
cvmCzjQkl6gJW+2uyk+ddqxxCqUFvMQplOYmUfC49NYulOSQgGCrP6vIK+CWF6VrINoNHnaotoxW
lS3DzxgijvDJpLvJN1dSBJpwUR+qXuWY9UcBoQV283giHGmYMvsgxnPbZifhZfZU1rb5zqXSP9Zf
WuvH7X2hhyr+o3DuIXwMTHZgaTwo1nSJyvoG8qutNDxMQPXirRUFgD8T84HvYtQ31Z2aPMbLBa9h
YXvoFCKbJHWytDo3A3k8SbWelLQyjYEu8uW2U/RUCRsj08BbtFDFZC1vUG4OhVUERpWx4/HWs1wp
uQp7FQ/pCufwY9nWjzq3ZEEQJicks8WjVl/j1a7Lm2hgyZ900plK5Q3QEiiq2D/DK12d2Lyu+Z21
bYR9JyrrU3ehXc02jONaXyvloY3OGgFtTRWs8JXIneRdWRxS5qxHBfEw99Gtsirsb2vOQcyZe5kl
S15z11S+ob+O274U0HiD9rXPdzODv8abAvtN5NJkbHB55XsZSTCLYM6kj0rdIW7aRb3XUh/3EuCB
luGPX+wywfIGdUcFdCYC2a6p8dBUX2Pxprf9DXo7XQhKf2wGR815d8/8rVX2siid3XaUDI1bmkUt
Xl9vibsELaKpb5byZU3PG9Ya8XNfxXap3GRRUJGPx7ZhPaiLi+xmnbMOHUwJlCqkO8sxOKkmEjFE
oAJyofEktQedtqM8OUyEspwjutP1rPdjxr0/6qTzEmfKJrhIQ4QUXRUSAZEsp+xHqHqshWhhotrG
mR3Vy2KQzfIj7rr4Ta0/5uK57xyVmSLcW6xLVVcOFr06Wol06Gt0FP1CE8NUQesLjOxK7lTJXJt6
YRvKo0lYETn15oh0xPY3LSaMJZfHd65dlfpaFo4eB7HyqVmFq+n3eewUWZh0wajuKHJwDU+GM4Nz
aB7wDc4K/L6E01rd9TDIm/OYXZP+SasQcA+9MHsTMwNZ8bpYoSJ+E9G1QuzoRCkycUxyyDdG2HJX
WOjBcdoWKoZdseaJXkTiETvpzHCO1Luhjqmf8P1wOIFvptn951zv2ClN4mZdYGa7riN4ue8Bw/Xx
V6Qf9Gi/0QSbuEYRTJ9tRqiG9RFj+pqXPC7wixdX7i/MDRML9iR48r2F4n5UwEebpCiISyJ7OeUK
DHRUEiEL27hwi+4x16HIlxQ8DtlI0GiEQv+2mYajp/sSo8C+dkRjV9HiDGlD5joNjHO+eKr8uH0p
6ZMMil4g+X2KGJPnXNYrRyx5+4AR3bhyDU6s8kQriaB99sit96tqom3b5Q/MhnO0ACg8+AIDk1Bi
qQgsn4vqDQfcyFeJFiDkxXtuICPC+k3eyfpHvjx315qLJdmlGJ4QpkVfevE00wmMlFVw1KqOMkQu
PTqTTniO7Ij+Yc99uNItqRkvsXLqVaxmcn9OeEjLgzwfWAlFi0boKIzjta7Vn8WB1k7EXldWn1LE
B+M6LS62SQp5pPQoUO9WUZKFVnenBUmMZgzDNtqvOjrP2Epbofqio+ckhM271bzUACNHWzfxHXic
hdql79He1s8fPfCFtl9DPIrLzUJLEal/Uwdr7zWZL85OLbhR7/VDiG21mL6aU5hnlbvMVMLE8UaZ
InszzCCO8Znvb6qFHUb6qUE2oEvvkjW38eR1za6d991DCwsYh/lvcs+IVkj1KaZb0fSiu5GG8hfj
e8zdRHJqEYf6nWzZTPmY827aD9QPRk/mjv5Ssr30Vao49+PCF0eqN8av5vC8SDfqvYINgTzd9M/K
GtT8RYq3rRtS5W0VSztiEFCcDll8lL5uiugotGxhnqBVRsiVjC5DtsBzCPIfyY6j9xJrb1LKSekN
5QGx3pK/ktgt+ve0CFBaIYuby4MkHPrOzZddJAYkfPq3mhtO95Kpn834hsgLatvOXnHOH+7yymSR
NT89DUodlCjvxTla2rDTT9Sx7WI9qty6wogK6zcK+uACmvRtxAHAvBG/6/qWVKLQd2pc2+1y0Gqu
6YW8NTTyj1b6VLTbH/0fByVONrm8/kdY+llyqp0d02SHdYzlaPWO+gBdXCLCULK961kogjQUHwpe
+cw/3hiQzu/Qm21qrUZ0J95RN+mBHOpL0C4PWnGXsaaSBhduPF7nWzUcmnOjBMbqRouPWkJDGDAA
3KtLuhvJZdhdGAMFnRi2ks96M5bXkWshPg6aZ0TOGAdRU7mQoev5bkuwPDhY7R1S8fwxxq1TP6vq
Ha9d7N0Ci289mDofqXpm5OF90w9ZBNZAR0sYnZagRmh5a+ujRnkmfeyFr61zZBaOsVL3OPyACNSf
PjbHiktHaTxLqt2x/MTtwYi97Lp1T4qKviJxE2K9/4zJmpDviKKb1ZvolxK4/oNOpQUAUF/3DsXa
0g6FFmT5rpAci9gVRI6JLdcQmCZntF+Q+nIKgZsXyl0+BmxNvfRRuAUohshJhS9aj8nbOpCpl9Sm
ZGdKdppxlmjzk09Du7Pkj5n/uYWTETa5XQlPUfPQvFVytI+yByonP0mPNdKk3+GP1T/3JxVJv1sU
RyluOv0gTVzmEmPLD1b0tCQ0hdQOL4FYTSLQ3jQ3oyTGSdwTOetUyCdbnH7M3lM3r+nt5r/WRkTV
3KtLeVh0kjbVn1lbOWOotnCvM+xQfqmK9FJLzN4WaHkLhQymqzpZ4eY4rJU76M3J+L/XO8SGGgLU
Os9OAqWprt9U+AdMrug3Ris/CwgQtqCNPzXsunT6jqo915CJ8qyVOSoRtJq4v++Udt+vSShXtaOP
za5rom8xa16tyXwX5DRoKS3buZ46ar/T89wvZ9UzTE/WJy4Wu4p9lWz2SiMTDaS2Kbl18ikn7zLd
CPIhMgNScCi6nRJKzeFHhktcUf+mZF9+WoKySxXcqpnZqy/t3djG3rh+j5Pi0oHSc3GhOe9UfrOo
eNKmjMEytImD75k/aV4n+ZvpV5RatDH9XvS9TOlkMceXSvVIxtveUc35lLeYFw/TYR3YxCWamMx4
DSK1nJ7rW6t/iTXRz2b80Nrcj438BgnAz8cffJd8O00/iT1C7QJIu+l+4mQRX3yuoKVbvLjleG22
E5patE0vknmXKtlNHYUZP61pwq0q3GHK2eVcEzjEX5PkxL05r/5mEWMdte94/prptI5RAGwCfCwo
DFdSDzOtiwpkgBh6gMNR+xP0UhkeftSHFeF7uM7xrpr2K0osxSpKCUp8Y1XUL6jzhJp02HQkd9lr
ck7BbV+vyEThtlGNO3ELp6Nj6r663FUYVXd2pHs1A5oRFJNgEvuwXs/1p0HPVW5MV8RlVIppugrj
XrjdhiM4C2YoJ+NFM2OerlvIQWnsrCamt+FLxyqlvsh3ixKWOaZ3IZA7OwcLz6k3jT4Jt9rdq9Yt
3S74MNNOIMh3MkufOJl3NKvuEh8yogyRAAG/FhMPMgpGMUZS0LMnfhDxun8vjJdx3hlyuOJUBK5r
+ZzoCSwp4F0mznJ1JForvZwycbRg1K0ku366lNmjpZ/W+ZxTZUXo1fbqQL8d4m77g+9eWr8YU9T+
Z6xxqJ7cEeQRokgYGz5M66WV7oZv67NIdXtMPT36aBYErDS9W/TxReJmWPnHY/JUN28FnWDWfJj+
w/2dU5+iqDK4AuNdw+SYx3aSCCVecqJHwsjCR79TFtvaWZCqokuRB0V1Z03HbvKE4iJSWx7zA+Bi
UzGf1ucW1fNLJNdG9wyazzr60kwnt0j66VXORYfnLmrnbXE1nvfiYDmrO6tK4OpUj+kMLUkqvSR9
adqT+G7yM2PuLeVnVD+OWKGq+ZUUkCIk1SNVPW115g4q9ycTg720j+v+oHbUAHEkosRYiuE2kUmg
HCP1+ezlgdjp/3B2HkuyG0u2/SKYQSMwTSB1pS49gZUMaK2/vlfeN2GzyXvM3oi0Q1GVAhHuvtfe
frDT52RGTgdn6YAD0mZl8vamL0TfjOa0r6jjdNt324dZO6WVNw6kJa8J2liZ+8C57+42l1P1Nqro
/J5p/Ex3nAKixl3SfRhgKxXFxr2/SXQKCyiS1CuY+FEyQPq4GH3jt+ZRozUpvdbYjPPSuLrnvn6u
XmLX4/vAEJRhhSYRt5TfNH8nlazMVu5bTqGpvdaMWWS8UXPXn/KFhJDNfMNZlKHq6+coRw7377Xb
2zStgmCDE0gVnxWLxE9Mz7FYoxSdXK6DQuNNH9Zmuys7OhqXpRn6vuo+seQ+OIRlm/NKQcacP4Me
WiJ/HN6UexJM+6BAadQlCzXbVcShoW5HWqViJiHvIA2o2Ps9g6qgl8ugO8zymExvVfQqw6WrvqtI
dJH5Yifu2noY1eVooz3uUybwLvIPGy/UyH5yNfWzy5S9rLhpAhISnwWzfaV8tWOOWT/sPjTSw/sP
subDxKfXyKEMxcNkEXFl8+EA6ps/Y7DLYmWtol+HwVYdeIPiW9dXKzdL1pWDhoNwN59KWDqJAAqI
3T+UAeeE9G0e7bL4isNjxGRaSq8GIpH1RtSZN7GdjYYhrD8t5dHIBuCgASYfuydPiHQo3kEf83AV
zzk1BHNtm1uqspdOMiwnCx4nlQwejOTUpsOi1JxDh6JPMLLiGfqlkzdWTKJ1SxdAakG93Ts17X1y
DUsSAfrUqmGgmJjo5SaxWW4j6MKzdBXSK6I8MzFpX0T5IbQ130uacUaKynCoi4/U5TsRMXChOhVh
cdSE7uXiojT+/a3uL2Z7yviBMv3g/+bEYIzikprfQUnM9EusgudrNOD6o8L++NBajXNLzBHNLnVy
ABXOUZFttF+dob0brpiMVNMMDhnopp/bLwr71t19yVE4fxTuZyPl/T/Z8/2PoWJsSZtwMB3q7sjT
zeswhpBf2RtXttAYJzr2ogfRzpzkvbEZoaYjmTYvzEGw6QCQIQy8qs1DHv426PAT3W7/O5uN/x9Q
5TRbxw5pXdKjVZyJqhCvBSVRVL/2abIzBExWGO90fnEpnD1rMffZqN06MgmGXW4+BsnZhGWUwbPa
DI0/u9qpa/tgWev3arN4C9N4ne2V8c3VmF8DunkdL6V7jtyrrverMd01MzpVcMklEyXj0spdoaMc
XjVlY4nl7Aa+3f/UxTJEXbGdrZl5VLtWvo2Up0jvqbS/7OLTZMQUtVvLRG5ZxDUbJ3Mm7wlRqtm1
HdpjnOnXlFyPBevLwmxnEaOYfZk1uEQ7qajOrLPP54+h4SIN3Rv5zzxzY/1pj9GT4qK1l7O1yrUe
/Qny0aiLbdXxhLedxbnmfHUtkxJuYG1QxKZLxEcQTjv29D3KbjfqTw5YcYGFIKpeLEVeGobaNQ1G
5Cj9IULdZ5wmVC+PEHYTipaVZajhqtStq2PL6GaYAEKVpKbP52JruvJWOGy9MQFHiy9dJkvdMrZK
Bc2YzS+zeh8BceRIla3r+jENUXIBoczgTgbSN5pu/ZK5rNJTRL8zhx4vALlqCzPXN50bBl4VO4nX
qVW/DlvzU9aOXKGEQi1M4UEEACSm0bM7VKO6z0+BsmrTjam5+Nt8fAeDMTwr3O+BdZ76R9rPOt67
Au9EFfk5RFL+admm77BBYF5YNe1UQgq9wAnj1fI3Uq4G231oQrHKuMZwYbcRIpwG2JBoeMzG1mBN
YFVcU6HsK00ZPKEYS4tcDp0H1fVFe+usyNfyzWR8WAL9S1+nLd8G/aMeafEzaIoyRytBsxR3gY74
3sLwHIKM5rI61mH5YtvaTXJvylZfArObu1izTj3Bm4wJJqpYwQiLne6UwZvIRisw3syQjMow7Ld1
kz30Q2eiagWoXSTzhmJdVSofJoY5zxFZ4AVKYy7qytSWoeT9dlxkkk6PJx+B59Dk9TnTXU9wiihj
eTSadzdmyTlBI1XfFaw+svzRhUO1jPLbUh6cIttGssMb10XM97O1GpysfhWzPsTFlmWwknpSToYg
CZakgPwYGxTOHlWko23Y3mBwW4zygE8pouqcsqfJ3in1Snd3hbWW460Xe7O7g1ALnra2bC98reWq
ZdMFcpY5M6uPFeaRBgyYBpqlLePRYO6vOU+Y5Lnmc0Kaovm9Gesd8xW60aL1svqxZN2EpLs5IW8r
zt4Mr7a1bIiaaHw3Ys6E0Btxs3R0Fum8oQNwMUhhaRVi2eFoMJbgD6uCZV3d5PiG5OWWW1mJbTeF
qw4CodNpLKvncFhWXbepUmNbma2J9kbJFMMcAj1z/j5X14Jxaie+HM5tit+2/0hbl8Aa462svxmc
BXV+bGV01IpNqg8Ps/tjCobdGR1Kre8mq1lNNu9DqWxF+GmYbDtRfOxnpEXtUq0pPTdXP1R3zcpH
vy7BX9w6+Kjzis0zcQBEAo03aqavFPZH5GgzlQ+LAZvupdXUjR6HtylIvKASbLszPSuIICEKBQ63
b6Z1UzvEfY5F5373dakuO3USvqLJaKlZwY9WwKPyUBtdw0LJsgUbjlUWFWSWUfAPkA/Ckpt8zlSQ
zoZVWo509yDYho8CyNPRdNkqieNNV7n7cBxR8tgaA8U0IMgXo2Q2VlqjFzbFilFbUZggZz3jG9Hn
8T4eK+ZS4bnC1FYxHumS/KAgxhm9tpkhEceueBs0dxWJ5ASee0yi+BLcDYoGc6eO8n7Gt5JB3di2
rS7VLu9WdnknxI6jtVfNWFxn0M5isN1Vfod24dy9ISRfPgi3dr+YRbZxQf0tCiqT7iTGm1RAKRi3
lke+Ql4KspqSrVWXdv/Rz+9mtdHpOw1wshrSJqQ8waOn+NK+NvpxdFxqndJns3WgWwu95Vf8bUqi
/wL7IYFAqCmUc4cq3f5IlIoORrH9MXvJy+RJE5N9mpC5mSWktOZ3eltLDD/tT055tsNnpWZKvVPz
4v7A5RG5k5n9Wdp80YxXmJZVl2BHUyGIQ6P6LUH5E68Xr5GUayNCrKiYwiWq6XpTK7bs22Fl0W9D
JkwzUuO4NxCOuj/1+XcSfIY9404eYTH9ABkMVNhZjB+/ZUoxqdqytldzt2pwR6jn3lw7wSXQjkbQ
hucE56YBhXizxvk7KvthFzfPIl23qf1jZRH7Sfq1BS7GLr8VpHxhnOyBwP0+RVjx29JL2sfI1j2b
fFhn8FJo3MRoN+2dvCMoGjZkdGF+xTJqU0YM56I6TCHAE/Sq0DNU/sy3w3pjh5DYS+LtnIkVCHy7
FgPhUveiNkefUFH2lI2bKpgnX7l8wU5AuGooEJWuu3yPSPbLNI5Xc1nnw3EetlGw18WpsWJPcsQk
/XNfXxGdkJaHDCF15eZM3oBOXWy5nqJZq17lWkOhCfvkvVfCU0I1btb7UXnvBnfFoX2JzGqlDE+m
YRK9OuBNMPw8UayLRa2XpeAMfcNJm16kLaxNW89kgFD+L4ugQzfVLvz/ez30gJgokHloi6R9iOjE
smw+SI2thMwpDIZAbR8jq04nkdp3iklbZ+omLT7micSP0fTqWfc07a0Nip07prwOXLDJh+PATvEf
NvdxIDqk9pt1ALB6s3CYybd4NQojjXyG4fNkYzll0pHOO5f91frsZ2WIQMLSwkzIAa6AtjdWfjJh
Q5BCNwLaR/E6lKuSfJiCAXYSbfpyEvR320r051GdcLf0TVQSqoqgnacI12ZL+1kRiGI3EzMHY9X3
v2HliCtkQLXow7w7dyETfY79EV1Lhtrkqyo+D5dBVfygdnHl9aX57IChYPAobOtc5sY6wueyq3El
Y1xR8o3I2IOoUHh3k+CBnYEoRz0I/Xui02tZkvs7zS/J3CvAGxutVXMuQKYjddSudXkYWYFUOqZY
VHp8ypVlCiDSFQTMGQbtoqOgLKgC12Nab/ReAWkdmQFSiF06Rd5kn/rTaIiHdpw+RoW5oWGptS90
6OHCca+Vxs4xd7wycU3ql/reKTe6/C1c4tkj7WxQiJrlkHiF65z1BlU5PenBI5R6ukzi94pNHeNL
V3NpltUtEBeDAGt4wk4lgl88j8lXQPNVVy/h8KZxuIXisbVfRouprvakMjSM70TQS2wiFhv8HJ+v
zdEd8A4EYVU9OBMiU2Cl2saJQv0jwK2aIZzKGU2uCALfpbhS+5Vxb+46hPNgrlwmqc52qBPzo52r
5aBXGJqDxzHqN0bg+Fkyao+q+A46xeNasKooegaRYqGBDZBRG6UDETwon7UqcaDEH02T/cg5ZEr2
Us7NtoqDZ4Xxgto9RiMj2dAGuGmsNNmEzqjz+ED1Fqqf8fVbcA4Jy9EwAsgH096k6tcUsp1PGHDF
xlcWiQPDi24WKnIytQm2HNA3znGr4MB01nn+a+Q2AmNLJNGodXt1DDXCgr+K4cXu8Akxk8dpyn2X
rJsp29hM8WT3UZCS3oWPOLHA3aEQe95ujofhqRtAQ001p1uJfYuJij6jDjlmtGkpo5mgM5sa7q8m
rld5dUGWTenkXfHWOOpV5u57VmYU0Mwv7SlTYAvu4Q5Aj+ssq59bm/KOgVts9wcCiWNlBTcu23Ht
YIiCYDYRRIRf13Q7dXzH1NktsQgV5A0E7cyAerFs8O8ytoJXBr8cYNWPrZefPZ8sHIcWgo4Stpec
CTJmTKJcle4o2OfiNfQX/lS9kOsIzWJILxuYcpKW3GHr0jrOSZq5rLAuGX/VknnZ9u22U4FAZrFn
PegCW/GoAbXUwkvbaB0FE3uMGc8oL5PkE6u0Q+k8MII81D2Db2GfNVlswKczOdSvI3tk867APwSt
RsKz0/L3OeoHzfI0r0mE2jY1D5ZFtGH5OwQM8orRfe2SGuk5pOtWcDhntslcxixXmBNGMk6PYO3V
tkldsZndivFraD7kMdM+aiHVl4VbHYwO0kxoNbCxugt0iuG48ePYoquTfAsbtacuxYnSWLDpoYta
aAYXe7AZIDnWUXHEzUkqTwuOxVQ/2FT0hghXjWBYLDyOsX3iUq8ggMnmpUqAU4ZxU5jGiW16SHdP
6JATHov1MPzolbPPYndJvtq1Qv/i5z0y3a2zYSP7ahvxa2kNDH//VGjDyorfOfg3U5HtI9fZBM2a
5jjsDtZTALNTluz2hlppCs0LmO3OTu+BYe/C4C2oOR35ogDXhNH8UEpr1aJum+PIKFY8lUTEFQPr
XOyzDeqN3RrpWfWq+ceE1GqDblvl7y5LjIh/uFdOA2xc/u12L4p565xvOLAw+pAqQgocW+dHysdA
Trdpu7xUJho1a3KTyR/KHhNZDD2O5saIPzHPRvwWDGfK06JlhlXyFANdKM5KbZWbXtQbNzRWNfHx
3nTXYoxRbunS14aAgJ+KTa+8DFWytkmydaO9Pj6XmJH0noVopuqJqLnLHLaW1l7aKwwj7w/9wMEe
E9jSfbnWEG5MPdgmlvMeshi2r9L16JisFcfwlmO8yQDy9MSGMgNMsLV9RB1kYt4MGnlo+tswROty
wvpnlzsDCwGmwCWBincffGfyTik9YifYlWMu6JF77PMF0zLaJGmNuwTaw2JKl4W32v5Uoptq+/iL
wNfeJv1TL78cdHmtItW1eyvyGQ9oPHxNY4G3vszftCI+lxEhto3RnrXReQpnlfyCbPZKd9or6b50
iZhrWAsnthpTsZiu8v4+yJBf08GCWPM5YWhRZfgNlMR9vGd2zLPF6Vk4yVoW4OcJUuahK89hcKOZ
CQtE4X0m77bJVdXFy9aKvywGp8NtUp6o96MqOPcW0tVIAIAqB2DroKXfYCRP/79rEzhwaxguKkjq
DGnrTv2mpTkRIkoXusiPejX5s5XtptDSryyagok1WjyTUTsuRQeBq2mSszvV1qU1fenC+cz1Dyc9
z6Lz0loBcNEbkKzMlUdhjR8Q7EXiLvsAiDwYVabKxb06KoLsSauZ5tMC+zJuO74X+V0Jv6c7UNmM
5USvS+yGkSNlTfTEpXQ2qlhpNdsJI+jS/MiimVWr157D00w2PuGF+yRDXG5FsBsT42bG4SqxDF+6
I0aMdRmvNQWyFLS9M329XufxURHBFTNEG30Ng3OR06slv7H6IuXThdqW4uvhVbMusWKcG+bstVMe
lVH1bFOsClu1r86YQEKFjrGiiSPAKRtWWBHfowHX1UBCWyZi88MJEtJm+4otmunw/8p1JQUq1RLa
E1EpCGcVVuCu43OyxtUcwhxhmBzzFyE+IP9m46tELDBAHnp/VKhhOFDKZ2HPj/RMW5tbJ9fQRlyp
HntMUEr7Oc7J0Un3U4XSIQs/ylOsFQ7Q0LRJxmkdCnlUYA2qMT5YcbnTpYVHZrRWXanrPv6fZWpV
TJ3UXRUwNYjK8LlO1CUxwbwF+E4iiOGiWbXZcJRN4EnklWKe4PLn2DeE46fFAEPXVNpHObt2yGiF
iFflpXFqr3M5UTdscGBwvdWB2wa2Adi41fxUMqQ9GcMbB2+nvYhpawZ8aB42S4r96xwS3wK1fqXA
LuWN74fpXuC5RbN1aZkD8VjmNmrMbbZXY/HQUkloFUMDs10PIrjxfOUqcXrKTwEkb4yJV5sdT0la
Aia6JahUXCq+ZojWi2TDG6zl2S5tBrLoGPLGsV/TucvIr9BrqmHYOaV9ZWtV6TdWcWma2xSuDcM3
I2NfMiHWjKe2KiihJY3AskgDY1FVWNKKlYrqaojRS+/pS3QrRn6Kxw7j+AuWtq2r5mupJfp61uav
0b4O1GblfHaV72x8QQ6nRb87QlmKQzCvJWYvKOIVcm06WXCbYldBPohmo4baZ9+UQMbZbmQQo+c7
0X9LYwY/j74cPWUWrnD3ueSCPbdFdBgJAWeTm/gMZ5q1wJj3Jgr+TC3RjSf8LkxRpuXERT6dFB7s
XrWwImiLqBtfsQy17ndk/Gr2Zm6ac2adUDKRiSf8xkp1DOvcN3Dkx1Z9SOdzbaZrlqUua7QjI7vU
+ZsTP0819yBec7FPB1j2GlzcONZkUyW1YEh51ytWhYN1KvLTO4WIPmtRtEKhNbNzqJVfg8jcFN+w
XWODuUNKXVTizRdLHEQhuXRNu2HPkJdF4RKJd2LVoI7jdgX8rNvCk33vF/PRtHP+ZRS5AEEk4m5V
KkaLgKhYEvN0M5UPmf6gU9+o63bekRnLYH8xk4PkjBha5+e78CWXRbnFoRsxlbS2DIxMc932p6rz
MsZc8mbKZZVTZENnmz/VfakUgxGRPCnQHXASkErhAzD5IjE+Bf0zagJ8ldIjvNY4dJVjF4KisDc2
AcZzacp1g88IdSA6oWgqFtcrZEUVZF7U5KthGh7KBnHjEHX7ZnqbTD+2LU9P9m18acaDDTCqR6dS
VfhqhslbmZlbRwjevS+3PNdKvrMdVN7ahcrEGql8UnZsacsZ92HUZo60bNLQn1uxK1yXfXoYt2hx
ixZde7SeVfPXynK4LnsXyfkprj5crcvwrWB1qAbNx53qT3oL/pCslRhAVuzl/RV1n7TpfPLwUkyn
sf51ZrDM2/JJ7buHCDmmcwiOrvdKL7GJKcuwlo8yvn8roovlRruKd1oPtBWqi2fU3bY1DkKdLBJR
KWFj2bAmL9mobXPEbExx9yhk8YpRAwAAQWDF/rJlrG+DhKDk3gIqmebcn/pPyzIYF3WMB2S5JheL
eWpN5z90JJU7nu5OW02dJr8aTCI584ciTklmCanC8r5lumL3clwFomVJWUXbW43dei4YQCQ17k4m
T93YPEV1wdPeSJXVcBYZK2ar62epaPbTPbdP9W36e1/2Vrd1NQYH0mWWYLpwm2IEE8UChSVFmV6q
+QTamWivSV14c0NSATx8hfb85nC1j/JWIQJZGCfcehXE9YfZnmsbs8SEH2wYs5+8wew8NQE1agfZ
r1XPDrt666yj/Brar9DQH+pK24l7FkSZnUuyi+xCRJuiv9QMjtHUZi1ZSIZgAuHY0bgWscyMlrWq
7G+WG5FzFI/bYPiRWJTdkAYuDC5uT5mUi6k85TWQGv76ns6Txa0W3r5BOwX37rFECjHUt1SzXok+
Uopum6XxmyHx4+bZdHXYJXBjarqh9GxNZl79eUgBnzRcDcuGZ63uroK4HrD9KPya2q0eKUtVXwqn
26KurEuCnso0u4XkZVE3zaBqZAtSorOZAbpvMt9lcsoyX4JnQ4VGE3TDdI5INV9QZ5MfAPobKs45
m2fPGAIvbpZh03zpbbnmWfL7Jtx3dE5GongW6qOTIl1XwVpnMhSON3OiMLNvgqmr3wTT7DlZSolN
OpaS9b/Z/QsXrVhbtjbsB4CdKrgNJtsMRbUu7+UFU7eqfMfy2w0rEeFmYz+VzYyc14r1oNJXQESi
QKUmz6hwTioMX0x/oSWEOdv4j4N6HCklsLzhXwyj1J/znHt8bo7OoNw9kRemO0X8WFUrjLd48c8R
YuhE9/YEL0p+gMqrHqWOb4whw0pmj6JbBtNVI5NF2fJYYmkt3VWtvA8tYE286ixvrN/hviWLcdVr
E+zC4XHStn2wSaTij9E5iB9S2FPXH/VbWq2m4TvPlm7+EaHK2++RhTj13KKiRm8hZ8XwrKZLhyVU
w0FnwKnkxNPk9LNzQ3+fnceMibnQ7pBn9CAdCptTwqHh9hfb8vPxqPfPuXkTvX1SpPVecnem4kgN
7Kv9EWmyUbunKtx17otBsVwyB0/7oFg2rh2cRDd4esOHFuHx6HRMYDQrFatJhs45uRVhhw2UfZE6
5t64m2qrShD5iSzu1WScZ1pDJdocXQu0Z445ouaMGWNmnNoaGssopk2nCJSootkFTsGx0E36ugfA
8ipsV1r2UqlfaTytK7wkU8l623qeCcDpI/4laz8ZwVaL621dVptUwS2VKmsNE4AgESZ7CO/7YMZl
OH+HwhNBfFKL1mXEbO9KTaXz0KCnmWpuXUT/hrFeObyFCRvgc50Cxkbb0NaG69z6gioeHHhfWxRE
E3a8Knsnd+4hVGmiCzzBcXjpnZzjd1oLMnLGbN3aJ0M/6cZWMBJCgVSdh5RWvZkOwtIWVlXVO9MJ
Az8OrVe0CQJHkLnrkAgphMWQT7zXzC+pi02MxyuZUbQTCHxUjrA3eMSNha3jySIgS40/MwH1GiLN
TLq5ZnxbmhS1Yt7VRnLIjOYWmSC/SvqkyGgfwGZYijxaTWQsRIkJrY03rgg3+owhgoS1sZh8ojZ6
BMD8QvbPwqifyxg/w7AslIegIzJ6yiyvvNuPElTiS8dXtedwNe5OZTvhoKsqG7rbNgxeZ3tluo00
XywCusVQHzELRE226Cr1VamCNyVGFkaZsm3SDkLr2+ayrtOlBpjvNtsxWtkR5Uo4/co43ucuBDtG
BSooq2BIN93Jznzdud3SAWMLtXwZ2JdQRocWNsdSmVLc6/MUB25uuzutJtTpUXeIkXNggRIGuyhr
beXHeOJZ/m3hLmyUZ6nXvosy0KYhwMZF8huBdcdW5c8z2m4+fVcuGIiCJEPoSz9hiBLZg8PUsAYw
7SKQIqjAhYEemKX5sjGra1DkJzsNz+xN3o6ZOJfdIR4IVeq6H0CaWNkI5SQTyydy41ULwn2Q2aqX
hJgTqPKRId0FM6xDEsA4xSNA8X+Po9LueV7/EEb19yW7icznzHEH7DYL1fucXzA8L+6RiZdhgWfw
D5GJ/xJH/fflumUS95aqWxB85ipUHsv22gbPf3gB9wDZf3oBf8u4q8xQnVJD1/aqOpR3QFSvD5Me
xqCIFuqQNpXVW5cMWGOt2qKiD9FcfzopkJXMOYQ++MPv8S8Bt8b9z/8SJpa0el73LnTOPB7v8bkp
fnYkwNXsw3fhU9KXVeqxaBzNM1AOMfMG9Q8/2vm3t+BvEch1a9iz7XAzjCbBumR32TJQMeSNS2Z5
0NK3hPWcaDfYa7Mu3ffGdtC2dvcxtgQdNHzBlGrdungVcYNE7WuV6stYcb+5xZpww/PLYC7n3bQX
FbMHs7no1uTpE5Way4uqruH0knMMNx9GpW0i+A/VxWQeS/sjHJ64QzE/Ycn0BA6zoBxZPdFtYkvZ
pWYDXk/y+9xR0WKc54tt4MXPFrZ8ZCOJU5NwVvFkf6g9tsp8U3X1RkvaXR4qsEgmS1qpCr9T+gO9
2un82ZjivDNQcf/7R/ov2zLN//z5Xz7SIcyaXoaVsQ+HRoEET9vAINEyV96iQsVRHjF5+B50aBGz
d2gzbV1l1moRw2O2KQZDxxy/6iS9D+/TcmuT+khGT97k+3YAy60Svb6MDhWLXgTN4+DaMQr8oDHD
cwGzsCJFCILpjL+0E03whwfeuD8X//S8mP/7e9qXSVpkuTqzXTJ8OPnZLjgX62jx6T83m6RdqGt4
GXXxonj4BQGAF7thcet8sWDi7sn1r/S+MFYdVADv5Z/e5n97dP6WNRgKRW8URxoPUu83BG+pgCtK
9Upu/mvt6IvSNZi5yiXzyLuyB6oLChvFA7Yrg2aDTEokmbSl5Nx1aHA99fSmIsX/M25eIhqOjJhW
61yFZ1dLNw74eieJkp+QzgZSWVVLP8LunocvtXxKrf34a033H+CQQjZvsvwaG88K0Y/lEkRHntSQ
KK4783DUB4Fr66UHOsztHSZes1vCcF7YP710boza5/BpslYqmR8JGagHhSqt8x3qWmR1npOdfGs1
MHcYJxyXy9nESL7KB+b4a1IXr3ePKMPn38EB4MFP6bGuRj0YX+Tqleeh+zC4bLiQ+cZnyT5FxZrL
E0LyWBJeoOygTGsxLgaS2fpFQMBVzlCHUdnw7LygSVvGg8HdTBHc9Rv0GFx8zbC1CUPqkuM9eiwz
HkcSgmHj9O+m5MmmsQ9gJFimNgOBDJ+WCWQddqsom4/4Lrk2w1BfqKrN0yvPaS0xOpnPqW6eo/gg
C0Af95TBVJKyEDP3apbttG10Ezj1JvRjF/ywoacdT8ZYLa3qc873+KSQ359rjGU220pKTh3SobD6
aIzn9FvCOaFVt9qMOuLExU0v+3Pd5Z964vgujZxGHZPlNK6E7xF4Me0Ty/Voj6J6ORJ/QAdNWboQ
8acesB99LFchwjGbr0u5yYKPRj3mdAfMIkpTEMhLnpdORAus1iZJOUqNIxfzjORgwBPn/FbJsAaZ
hTWcY8JZSipfg81vxsuEwwEbWtw81dOuy/c62EQNwA0YWMV42aOYS8HqfgVJdIGKh9McPEv/tWdG
HGz/w5jhjOfOPGTZhWgbTW5dm9yfaEn9O7DfvcFcl2D3k2+NHr2KMHxO8k2uem75lLSXMtd9rZdX
hWI263t83Ow3y4UXdthlGiNcj0WygOgu4Tq7rLj99+fZ+JfQ//8slfvLsdlpehyr5Ksd7M4mc8ih
rixWBdFRwOAeK44ZMjKKUst3BYLHEsVhikgqmE7SiO4zJ7SpJvrJu+xWptPaBLvKEPhDNmoJ9iJJ
2Jm67jZDzUgKt81QlwwgCKhyInY9239YwfvPqdKGdf/zv7yEVqlz6UQR59yvuVSONiaN8gAQ/oet
Avez9v+ewcb/CXWHfJMaI2teuQ6R8Zk2f6qG/rmcM6y/VUOB2xR22hTpwdIXxZGmg96PFIKOUv53
ejRpNiw/eJF/2Pz0b2/T32oepSBZMJp4HQltzXP9qFxRh+6ZqcX/5w/4W2UzinrITTI3DtBHM6ze
0X7TH2Hi5w/rDxnJ/1IAG9bf7sOkUjRhxPwI+TF+5V/Jr/nbXJQrHU2rrcVXe9D+9JP0f/nU/3bN
ZVrs6Aak+WH4ZTsb9xxSIvzyVTeJBvfqXfjT/SEw+N/q7ftv8Jevb0eqa8pGKP0hSBhyRwqXKOc2
ZFBBWOB/f8rFP3+HcaL975+Rq/ciJVXGB2Qi3EoEAdYExIHGEldryXghIFYzma6gXQ45DEeZPCjR
V0A6uhLM4GSjn/XHGVJZ+Ukq5uBRspUN4lOtrET+P5ydx3IkSZZlf6Uk91ZtXE1HumrhnMDhcHDE
xgRAIoxzbt82u/6xPo6qmUZ4hcNnSiQlRSIQMKKm9L13z934EbOsRnQ6pwa+IuqYtDMrkTOD4t3g
qDYo0qVLCpJzIJy/qHJu/fhd0+78sJ0Rt5uyppbargJXZlQEa6PgpUmvM0rI4XnImCVD+1Hi09n0
C6k85v67FqmHciT1GCaz1qdGUIMGLUNSBkqDl95jYR5aHL/r5JqCjz7HiKH/kQeg0/FkaEjfDHKj
SGqN2HFfdel7Pz7oJWkjP7kue0Q0nETJ1IYkzYI4F9PvP8GnZdK/TiPm5wT85TOzFreOHHIEAbC8
EDnC/VXa16AiSkKte4sMwqZexOe4P8baQTH3dMFlAXeYKqrOLyeUSPYGuvWIiHns7rpC/FRM1DFJ
fZTyveb0HZWgJFGgFrMO/4BsBbzO1kcOgzIvaih/t8spKoBCcBZmHxKttaoi2b/rlE0d7xRn0yYb
aWsU593H1GvElFbG1SEfVkNY3bSkE2JJojdv6mVM2m9i+f7BCuR75lrTzPmzcrcuxaIq4rCkviOj
OM/r/hD13ZvhtiuzH6YG9JU+Bjave9fm+KNP10a9E+N4YbOsnTlZ6SfrgFoTcrHsiiRSvfQVEIao
rp8V03swPaRKGzeBKAzuoL1w4vj9fGrqRxj3lw/KlqMbKJ5Rt7WX23eijKo9mUgEI0mWSTj7aQok
JhYzyusiAHmOsG6+70rnEOz6ybqhKqPK1DQYW6UqyeKObrqIBvtOadgYplQFpqL3kEruLbUmBvqR
FOq8VSrqeTvCJg1R7ozgqVQD59L0cm4TcTIt96Z0VT2SGYSpjlwYhTtT9dV9BWsdkmuAteIYSAyd
lWUQnZpRe5lTEP5h3eWHoH3tHhTOAiQN37prvh5UoOW4VaiJYsRTwM6OAm8TaDxvdgnbYyXCV4Ki
UGz1iXyqf0bxFVXsvO5HjAM80RtWtKcSrxC2Au/sHRXKOoaJ/UHdklLNo00FqQAJNaZ3S0rV6xQS
26T4gXK6VCfJDTBMx5xH1QEayuh7FCJuidmnFwwLPl2pfjMH6CeLij5oRTZCj7qCCr8wVtGGPMgV
pZsTH7tqZXLv4DVmTu0Npq1TfyGpupwomJ3lCxvfJ5tzXTRzJ+wsVwTyjr81S6aoLGfwWKYmoaBX
Y46KbhlPkTPu0U1cx0s2u1fglanGXZJ9XMfLZtVs/bmzQLt1Ydyd3UKeLGC247mlnfFW2DZP0fgv
9aV6QPsKYBp78W4Gp2lur2nmST8xZ8BRpx8vD94sWrAP2SIrLy4spNqZ07J+ssoFYxP1TN86DnGk
OWfIVabHJrInlOdOIQlMgoX/cGEMHl/ud5/yOBS+jP6SCEAUHe/l7pS7dI0Pws3wDtF7ms7/zUDc
Jwn/yy1kTeVJqQ/iypVUpRfRtaNT/pf2kX7hy505yn/a7ny5Qa22hdNHnbjSlKPWssFapwgzgOzK
QsbFRY+ZM7PD5+f6cpvUkCV895EgBunVvGtm5vDA8kOdg1h0NjYJ1dZhWy0v7XbOTMyf0+aX+zVZ
1xZuTJV928CsB4WpFJuESC8UO2gt3SzXsThJL3SEM7s37fj3X25mkMo145gUHbGh5ai+GgjL7UtN
d2bbpp3Mq55p50NkGrjzeOLQFmgAoTF+34HPhZY+t9hfHlyIxMlsvyEEWmYgkqKSFH7kS7ueItiA
q93bozVXBfrcnHKevdaTWg4sqFa4BfjzxPLZPGIgC1XbAFLQFDWRi0x6k35UGwqSdSgkA9WXmOPA
YleVYGtXurqOHV/dNiAqZn2NXqZFOg7dKnVeTB0oJNa+LlVtwSjFlZNoAEVdF+ZWrMo/G6i20zjv
0QrEZgYoAfbd9y1xZt+Am8+vnzC1O9dqTC3ZDYeQakiMAD6SfKGTRTiW9U8pvSJz/f29ft9bDOdk
1hCunzepwq2y0NfWTlouqN01Zv2xlPX7O5wb0yeTMcnjcqQ8E5uMCoIQaHJmxCkQholuXVjFzhzC
zM92/NJzgtKy0SVxC9+IgmVJgSEwc9+at4J6PUsT6rzrRbXT29zdB37ZbOIEYR5c2hBFWD7OQqbp
C0f/37en+en59uVR/CEhWy/snl5YsE0NNg51YENQXPhcZxpTPdlRKrZhh2rvDVdKscMEQu8XjgR4
c8ld5PdLiHqygaxa18x6Az+DIC4JtIOwrXatrs7/rY6gnm4S6yCJC0p5r2wH8I2pyh8VVFe96t7i
Nrw0dM5M7eqx4b60PwpZf9RHlZsM7PubkEL3JGs3YWISIPK3jhz3ozGICaD2mW5SQ/P9u52ZF9WT
SbcAiFMUrt4j2HtokpcsvBDBOLb8bxZ19WS+dQQJ47Lgup62idIj+Y9Ccg1hqD+3x9m/9+zGr01m
B3VTpNnx2RXS6c4iiNILQ/9cq5wM/RJ8higTrnxEu9XRXadeMMA6NwxOJsgGy9PEVTQuHM+gIg/a
jGJoQH/fN8iZMayezIll1XmeonN1S/gTHDpcHZb98vtr//6DGvJkAFNH1Hvh8cklslQVcdNRSJ/e
OuaUOs/vb/H7xjHkySj2E9cb25jqG1NHm26Q6bahQ7xz0P7++r/fzVC+8Gt/CdJu9KD0ZjubanZP
Hd2JJoS+NlsIgNj3OXRU5l4ZUwCQ6aBKv7/r77fShjwZ2H5MbdhoptmuCZq3LDIs4vRGsoxiCBBZ
1CDLAPv7/a3OGHQa8mQ0202TIQ4awx1SoehafRgT1NNT5dA/GJNLQdxzX+k4Zr5MVHkQODlGqeGu
NjKOHGkRgLktnLdQUK6aI/C/ZBJ8rsedDO+4D6RmuBWkWOrukQLFwaPot8qAbq56bv38QvDh92Pd
kCdjvUiU2DQpSd21qhM8FHz4rSszd/X9J/n9kDTkyYD3vdCTXl6GO9NbtMF92O7V/MKIPHfpk9FO
srtWXDMOdwoY0UT0IH3nRXlhRT0zVpyT4d4J9qdaS6skj4DcU0RfwNg0qIfTEZbspXn23F1ORrxl
hC0VpMe2J+nWLss/yciEGEq4kx4OyMf3n+DcqHBOxv3gaHU7xNwlBMNVzsIW1wYADxPEeo2ycVE3
FBdmsHPvczLWo6COcE7mTtQeU7xPHBWBr1PNwdKXuEhceKEzH945/v2XESgxxnWjDPTkIJ/a+CWO
Kwgd79831rlrn4zuOrGk2wdJAl3hpkWQC7rbr4MLzXNmRDsnIxqNWGXoVL7vzB0c+QYNHAHwG7WY
m9mFGfDMYHZOBrNZN23bptyhqR9BpSEhvPDoZ9pFnIyHIc2d3O8UVBVjD/z3vUJUWl+Ygc70GnEy
ClKl7EJKcqJdqM+AZKhgK+DNHbUMswII3yUP4DNtI06GgRnnQ+qIMdplQN0UfW/E6+/7zJkVQZz0
emrPzNIOmgghYkJ3IfAoTJICVJhaqf74/T3OHJWMz2TAl05vaERwnDCIdp0Xwhq303bYa0raUBzM
dKT5RCdH78h5llk4p1Svm8sxNVbsWN6i2lFWmtd2F+bGcw15/PsvjyIt129SO493Vb9XzCtMkC50
snPnZ3EyQCp/iJ0iTuJdDmdCkjdAOoC6ftK8u88VIlucyy6Vn5x7iZORko9a4ztJEe9CqtIL8VhX
F2aQc73hZMVrtHQcfVtGO2dUliYMmZJYeYALgLi0pp7ZUYmTha+JzVLJU+7QKFgK1MBZblzlZ12C
YzXC2ff97cxbfMadv3zjwQsoSbLIhIfosxvzLnIpYKD2Ihsv+baf+QD2yaiP7Gywtd4nXaQnj3FV
U2KsvHz/8GcayD4Z6X5oKLIco3g3vrf32lv+031GL/v9tc899slgr426jRGBx7t6sC0gcfpTaSoX
YhDnnvtkYathyPyj/KCh/ADPyEd74R++f+xzlz6+zpfv2avUKRahx8jC84K0JRWRugnKZgxtPOHA
I7ux/Ddb6GQQizyxG6+mhZDn4OjVQJT4/h3OLJ/2yZBNC8zawOTRY2rKe7bpQr2R6TZ/vbQOnbv+
yciVTWWljkefx/RTuydHf3ThLpEkT0h3fv8Kn/HWf40LGPbJ2G3zLPDVY4VJY02S6+o1v1FuWTCM
H8bUe3FWU3dODfH39zrTU62T5goV1VYdV412SkqRmphLQ7lw5XNvYZ20lN+5+hAfl1JfgYCTeTi1
VRanOshyVEFWKtrtAG+KNCHw26Gdmym1yOeOXTXXdZWZyyyusw0TpTv//lXPfDnrpFVNu8pqI9ei
XYGPLPVpz96DdSwem6Az+P4O5zbRpw7hldqhXMfMcJe+o/Wm2jB2JvGT/i4O7jNHgu/vcuaTnfqD
yyITKpYK8U74hFmJYmdleeEFzl36dE7M1Y6ad55fJcieCCxNQ/fCU5/ZG5onU6KaGEOJ/odxM9LN
UgVlv9HmPaTIrph93zDnbnEyM2aqAA8xttGuheaFTh6kh01E/9I57Nzlj432ZXZMmnTAT5d9R5KQ
HtsOwbLzLwRdzky85slsmKhGjaUkl+4OILsx1Cln/Wty932znNswmSdjvC8CS3E6Sm3wbOzv2xtq
Xo5u0Pv6R7Vvf1RvF25zHEe/mbXMk/EeFwH4i4iXwN8N75jh6B0xAWOmLQOSYZg2Gxd66ZmBbJ4M
5D5wpRtQt7qj9gAGl1UDG1x27iR4zy8t4OdG8qn04WhebUK7Y3fgY2+L4QqKH6b6uSgXlFvD+Hcu
pQ/PjLlT/UPRJBW2yzRbgRmhq6waJv3vv8iZDvuZivvSYUNV60e3IODfKqDcsFVWXjJAWd9f/Nxj
n4xno1OaUaKAvqpzjCVYAV3t9vPK//He/y/vI7v5R5ep/v6f/Pk9A6sWeH598se/32cJ//3n8Xf+
77/59Tf+vgvey6zKftan/+qXX+LC/7zx7LV+/eUPqGeDejg0H+Vw+1E1cf15Ax7x+C//X3/4l4/P
q9wP+cff/njPmhR52u2HF2TpH//80frPv/2hG3yb//h6/X/+8Po14ffu/+t/l1EwfPzLr3y8VvXf
/jDNvzqasC1hClWoBqSlP/7SfRx/olt/tYUhVOnY0nBMYfM10qysfX5J/6ummqYlHMvSddM+JpWq
rDn+yLC4niUs1B+aCbTBNP/4P4/2y9f5n6/1Fyprb7Igrau//XH84P8z7IVuGgD0jOPdVRtM8Omo
FOyM7Bxc2TTKw5fGJx0ey20CPCTpu9cvrfLPW/9yq88d0OnNHC5maqagIU6j4FFT6XVagNKoMyUZ
75IwR/FZpRosxqbGtXSi572u7XxLhj9ho6XOMvGNrp1rVeOsSFUqlL4lNgArNJFuflCcorHWkedR
eaYXlkOddJBRtm6NEdaaRZXY/VYvXKwBbNGJnRHERbaP/Fq/ohy59q5TPwxAy8iyL7a+NeB8TFIU
cXgL42yY6fUI2VFT1AQf8bAc59j1IqvuS8L4s87Sj0Ry1zKiZd3U9U1Q20JbUKCXGpsmT45uTynL
DoR7k2L8XG/3g9dwpbpPQbDZmGO9yMjBVTqLRkOZ4uZegAMF4Y8rVFMZN2HmOSEVlh1gF7sc8dQq
uMC002Nc9oBHq7Ct1FDFcdBR/aORS6+uTVtmzaysocsk01HFom+Z2pkGizQPrNSEXKMKzExG20VG
LFM2CcnQWFCsciIcU6fSZLn0xyyoMYxWVPgrHh9xgqMWx3SrarxHSNFjuh6z1nwKFcDUmLQqb16Y
zDVNOeStZc8snSdNR4UyMnBo8y5wOYxUI3VbJgppozteKTqW5yvcsXXEMuiauamkaEC0qqY6n/CQ
XWMJnYtbD98M1AX1I14C2JyrMEHGEptmX3/2G3FvDyFl8DVeBwR86OP6rsoBfsZjemgA1ZI3PRpE
Eg6l66+LwbFAbuA3HXiQtKpRekysOG+EqDYCu9nIQSUs2+sL0vHRRDPqZZYUyVTBhiEUCvx5bFXa
kTKlDoMnSH+zKOoOsPy3ge4HMx/olgPwAXUrNrdSFw7lrSUyFfdPt6thBEI60SB7dGo7THq3WiVj
ou/03rqFtcu76d6rX4ESFd4ud+J8FlV2OytGN1lqqDzMwrpxQMnB3MhnoaZctxoiNKe8HTRg4SOY
3LyqNy0On64DrUcVVTOJwnKnuB0yZGtXKdgs9OmwFN0ADSPda3hVJXlmU+jb3li6/6FJncrWsoQf
1d4ZjTq3sC4eDBbPpHEfOBeD3HRXihmOsL1qmLmju6b0A18jpX52YpVopAhmo44cXMWqlWfDvaKG
G6MDD7A9ijg90eOohFHjVHOwVDHRXE0JOqDySf0njNiowZPNvnUGbNWp1afwEHceH6gRqjUKjzKo
Zf21CODE+1b1UfU4bHu4KM/Q/2LhpMOiHxfuiLFeHlW7XEvu7QiCgQX/BHrhVToGN5nuDVigChxC
1GuMgqHNDxZiajUyF0kaphQmZ+AODORF1KU8oviIwejVMPzHaulQYGzZ9TMPit8nrwLH4h0L93mh
+tnNGPg/y7i6dRMHsxBJtL+wtykmd7bRr6CXwOBPQcMHVvXml/KomDCaRWMG5nTIYMUOpbFTpL4V
Ay+tx8kx6VS9GQqZTogG69AMKtbrYpwNdnhjQJBdyjy/kYlbX5chFb2AZpFbZ9B2fPGhGfYiyZxs
O0Teba6B5/F7u4MLfaQNFVikNSW4NbhQV9SU4Bul475lGNFPL0AqVrXycYzgYGvIdUSTv8DHcOcu
B78yzj8yslZYZqA0kYq1wLp6bvVAjtoEr6rSkTPsgjAREPq+HbE+KOtgW1HKsQwUe4GBKHIn4Rxl
u3Jv4jvgD8aaWP9WDQmsRrKeq617qKIGPm/BCNVFgtVZWEIBtuBNWojByC8+eg6YBl1g5JQrbQNB
R0fNW9g/NKvd6lbk3LhCF/MamcwcwuJ9XwAJD4tuVVjRuiqI1tWUgISYeztdsR5G7maUNtLHCO2o
glfgbcQyPcnMBD8NMAdREx4zmWKl9eHaTsSfXelnM0p6l4oBsqwVELc5z1GA6vrs1qzgnbJs2L8O
4EaJlXqKjfEnyABYYE+xDXx7E0jNOm2VTe8MPCmbKyBTRaQ+kiP2V41oFq6Xz02jolozdA+x8K7t
pHwvLPp3BpGPIAOJXAcj4orjsCAKMAX0cJ/g3UbZBp45XY2NilVWzLvedQU3GG93SisTv5+zSKTX
9HUAGWpHMX0foyDQUELuOTlWJG8pJTXisJhgE8h3baNFbFfY3rKDLl2Xok3ZbrMi3hS5UU1LKX4a
XcRsoEUR66Knx/OAfJQzG9WCqiVlU4SpukU7h3Wr6UarJusRpAM88eKSSi5jlyXaPUlrqqkysSwN
1e6m4yieUmhxH1WYKNepDk187Dgzx9ku9ZG8ZMZoTWNrgKBUvMncv9e7zPwYkljFIK7YC/ylD1Ex
QGMzggWL39sospc6z4qJTIoB+xZ15eoxPhouZs4NJnkh2Y952WXr1Iaz5Qr3bUDM3hXWzzbDJ5Py
JMT6pp/fkDDstpqdG1gjO9Qbg1q691xWzEaY0B7j2KCh+Eip2j+kgvRY0/rQALseD6r8Fn3tEbSk
IRyIfyJiqxYo2nL038Z1EDGgErNqplZwpImNSY0xOn6jWdnsG7DgOjMdPCIvSZ8IzcOnzSuHgR+x
X5DNI6eqlHp/yONk+DGWTtxhI8p823iyXKtsXKcyCbYhfQOyBNp5X4QvaZ02eP5az7BL5FzNxh9e
nhwUpifX1OC9lrLE6NLCNS6IzCvVQNui91BAWrNQZokZrkY/oogKYWRW7hyR3llOgIvP4GEBootu
bvm6eTtKUoNGosZTb1TjO8hfL3gW6ZMBtLBLio9vqQYrxVMgcbRJcygq0LEmDn55lQNwt9UXjxEx
CTS1ubJlODCbY9cnu0T5szPi96bvsWXog1uLzCQfji2PdBTt0XIEkksrWJp5huJ1tF/GlEI9lb32
ovYhFmgJn71QBmNvlPUSD3GMxkfMJlp0JFFtzJ3EX5t6s9ekfO0QPtDDzSu7Ra1iu7jGxF4CVlpe
NwkSQgNDalgLLA5JpLFlFoKSGlTU5rjVIoneN23/zEB8SEPbxmAC8HaNXu3I2I+l3Id1cJ+35kxT
OeP78GC8PH7H7nyiuB6r21GEE4zqagysG1vHC2HECUc3n/sR8Ilgd8FGzocbhzdsH6uvtYN2JWus
R94WnW/Rv7Wd/qCKGgaL6LZJqd1LOmKiqzAqGhvLmrjD3Ln0AvAwANt6LO6nWVW85CGx0QYvimsY
eEW/DkuPTZmZD3GD21+f+4fACcl9oPEV6CRwrv4IOl1Ea98vWn0akY6+9Sj073cJCw9V55GFSrQc
LWubB4lqLxXNpbgfr2YhVqYt1PQ1IqL/1IVNBvJnsDGrmZqeNHZVY0LH8A1Vm4ZlxUVMgdZ6r5YG
9sPfn01+DeEcj0HSRN/N3YSUDn/+NUoEgZ/mi30VxLFgzxu2OohzOt1V2vquRyHL0ANPt9zqQg3Z
p3Ly1yORkCq23CodUHc04ySGlJd12wgDKr6pZQoIv1zBiKcLa6jWseNEYDELCRY4JKGiQ5KE94o/
aopSPRpkNTNUEd1ZGOgsFfD2z9FxOexMDWN4geJnNpIejGfOQNiODeFobYlP9wiBI8A7yDIN1L2l
pd43ZeblU09p+5v/31blZGsbmqNahlSd0zB1kQocEVrRTOsEq9cKG8/HVsUcKtFZhZVBETi+RM6l
WsaTiNnnx6QWybKlpWsOBMWTIEekjDV8pQ7kYUjNFZ7BuQEmXMMmEF5QQr2C3iI5xVybkZQkPaeM
fnDQkjC/QE6RhbwUTP815PWP3qUfD+wwpU1bO601bz1ptYpeggCiN28TkTpbGIwgIziA3ih5jmFv
Jtx2ijt4eKFj/8v5/jPoQCRBQ5NqETf4tWOTPHYaaeA5G4vOe2s9J2e6SJGXYJ8T8tVLMdqXFD6/
Rq4EW0nHkoZuEVGQlipPs/Gd3pdCuKY3a6BEYSKWYlzfZM/f963PJ/86cizbEOihHAkdGmKcdTJy
oN2OVYLxxUy7kwvQT+t9Ys+W1eTtR7tJFzghTrQDi8aR8qRPp86KSX/x/SNwt1+jpryqDTHTcaQj
BXMwPLVfmzcKOeIJL8OC3i+2MsrufXD5HNs5mRgic+96Hxu4WLE2vR/hiG2t85qpNwEwuxrQA0zY
5h3XZUzGi5ppDig4SGTh/7SVZu16TRxNkxr8GGtldNBLoppahXGgUfpPdS4ipnkzX5oUXOJbPx0r
6B4EDawhu8tiayMC+wg6m9laObOVDBdGfVXHOU6c5JazAvfKHGiaC4UMBzP8FKSBuDhki3jl2JE+
5xAPYD/pbhrDfS5Vdy6t5I6Q3vtoJFundfwZh5drFBRPJVBaK6aVraF9cpvuRa/6F7XNn1xD34RG
ulWYXWchAEWRc6TstWLdJgpCH0Xeex0G0h7fyFUXUWAvM7NfqxqGW60ptpXjvIc69pR1GU87j6jU
WFGx08bhnYYOMzdtyri7ZSWcTWI4M7vn7I1nVucWd36Nm0bhXnWRtxo64zbI5LRpAwwv7eol0dgc
GuUTrXKftQ35GCCtFvifcMA8VzmS2kZOzd61D9p10PnHR15amTdPRx5UFOLTzXls4ZnK0vKV94j1
VdcCPJzz9iMzs3vmaWCANc53QbdxJWxHRicGH+4DScgjoKmGJFEhoRC3kOmercifdk3yOMps0yQm
+DcVf1Mk/AvhIE7KbSzXo3VW6vCb8DTrrbU3Mo0AG9CH8AlXy+PeeBW13SJw29ekw5myMbJbI+ju
cBgBa2XM1Ur7odhi5VSS/Ssfto3HfVXF9z5FzIlZxFgKQN0wW1xeDCfLwLynnGXC9AVSUz/1QiIP
Ntu0qVD9OzaUD4AHihkROSyyVXqRbakayHsiCl29r4303muGblEADIcqWcbvaWaIRalqV26YLUc9
RdHVzDO1S7kdvsOuElyZo9j08si2SPjGMHxxoiVOMWKdo5RwbtKoXuYgaAcrMND8VQelMerrtMdV
N63Da8OpthyE90pR0eUHzFkUH66TnW85mm7kyDjDJgbzPopoJlo7imVTxgZ4Sz1Y+Uk07KMMhEgY
LV23GQlQhDhMqV24iltOmA0kG8UYoVyUyoNJdGxtFo1yIDjzM4xbSldq5amO6x+ZWWMgpADCU5ME
1jmjbR7AesM15d5OIFz2A6T4irZQxbhkPgBaOBxpFkwaaZJdKXhO1y7APjbFaZZR/GZrcmqP5CRB
/WCTl/X2NCjZ96n6gLvFUM7NONiJysX+YdQfB2BsXLG5h3QFW29wcZNqMyzOWAwLwmxXKNLw22ab
OLFyvDbiugO4ouEhjVvIT6xNNilV8wRdqGUvNKxJwRPupC9vO/xolKq7RWOMI7AP6M81wqkwCJHl
jHYO4uazWarFBu+p1eikHbEIJMiJhK8/zDXDuVfx+Yx1TcxENipTl6e3W2uv2i3W7bAuqAlrtGJZ
6v1KS6xl7rKTriyYqsQaR5wrgwaeorQWkDKuyix4Bd62gdw81xVMYYhPKEW/yB2EdUME3CN4S1LA
4pm6CmLzpge7VTojNFFK87T4aCSbLeHZvTTjq+Zr+ADk4UaGtVlS1BMr/lNVqu0Sog/OGAbHgw6n
mArB+zwDTZHzwh4PFxSYEMmlltgf0M1kzIE/Vxexho4hCINx7VqpUSHyypVXkVJw4JbgL+0SQn0s
Auu26cKSkDCNLpkbPT3fakqbHoo6yK/RQfXLQY5AUavo0eRsSOcfokcpyJvlFU48qa6H95qMihuC
yH9SzrrGvwK/Gom/Saf8VBrqV1ynxU3MNoK6Q7jluvOurG9EnjlTrccBvR8Jkmz8uiHA6SLmw3tL
3WURJwXnSEYOyDVaXgtiyx/HXR6oD5beareqGpJIS3C2bwKlmYcVyPc47vSbNNRiOdV5ya1Tgg03
DVG/eZFZbMIwHwhFIhLDyi9yp6kY9Jnn1PtuiNMlaOL1sWY9bVVzqoD9nmQOUMbR5XQ1dPYuaFuM
JGIFfKRzU3e6Cd3W9WbCJgLhu6zvXhNusKuGTCDAAdsdW1s/whShMp6LHo5wXSIitESlAy4sFCzs
iuuq7w5DW1+ZQwrBB4cqrNOG+k8jqbul5tratC0UgsAJcEKEHYFbv0i1zaa9SGPlLfZNJ6H4gJhn
O9bjhOzyi9rl+aYNzBEWmcPx/DbRxoBQRxIHe2JV5gcO8/Wi0io0cWFhau2kslOLiGLkF+N2MOvQ
mFXj0GQzGKLxox64+5JDg7JmavWBH+USB5wqdkBetik1rFDJzf5H4JvvjadaOB2JTruuZdIsesfH
vF1J3IWnELCgILjyyaqrfVXhZZj7O+InKF35/2QMjAPoxXKBmQfnrhLUWoXyBw+RrB2JncaOnu0H
SJTPXhEX12BkPYBZDhaIoY5DXdtnzlvVJGIetXF+2+cwhb0gvKKCMAV42kMXaAMFHK2BWTj7bnnb
sr+4rxWvxJwlBnovER8domagI6OH74lbzZzcja7ojBj6lv3CrHys43qxdJTssSWg3TvUuTij7s50
wLnzsB+AFA750qFWZZoFSvfkW+WtJnFI8zsmwKDt7ANs+xiYpZDPCmxbAlyBa/5MDcO8H5PShBBt
jFP83faJ7oKHEHMzRwlfhngPZ4XzWGBvR1EsTDNRpth4lz1gRT0VCvHNLL5jK4KbRAHIxO+s+FYm
qf+gDs0w3MvMhODktN7aEir4hKAwn1LsWLHaVN2FngBVlkS6wGgeqUhGiRJbd/ubUOusZTTKbmXK
JqpXFl5zS44PRUg4sGVC146wfYPxvGpljtVYTYy099qr1Om7Z/Ji+E6NzR25xHFb1gohCNWFXenC
i7tn3t+Xois2jqXmPi4DPZHCCPrvgi12uHQy4n2GClYpf6VpXnpfXoeNjq3aCDcrX4ZjD4WzErNC
dCEc/8hTiaeXYhWQ3fxoLT+9QuWyCMWR8ghsu1+XTekuPfrlcfVsIdUaehtve51JNAXlPhnJiG3J
EcECqgCBBmGLJVeHg7fjWAc3snHFHXG6LYSV32TiSOEMqkNqYdA1JtpKtLA5gG+sSYmo+DLF6Pm7
cccIQdmuNSWOkx0h7TJ6ZfVPVo2KoahfoKXKoldIkqTOZGxhDdrdVEk+8x3tmBHAk7RrPjzburV1
peLoUm70NLzq9A7VutncRI58L0IMepQQ+jCxmVlr4R5HFgZdqqetwgLqukHoV4nogIrX7dQUw5Gw
k5tQwUxZ8esddiw3HkDdYKyildni2dK3/bI3g3bee6T0yGWwGgblykupwSBjPz44mgugAgst0nYN
DM8O+EZazA0rY91NYyzDNckeQiPSMKmqRgdYa6TR5LijNKjAXmUkYdR1GKCjyAsTO5ZAWsFN05Fz
rUYg/VYOwSCynJsS7PtONIq5VAA8PhOurDcu9ldmmoBo0WU8rwv2r/gXAYQhFoy1FOHhYirG0sKK
ugQwLs1imFapWHU9sPe4GdX3ssQWEY89Wf+JLUm8VAhX7OvUOMSx2V9H+PLcqR20kKKHolnF2L4n
ZvrD7pA69klLTaO/7AxlPBQpO1XPih4KGT7WFrxzyw0bYqbmXrhqOU01gPWRMWy8kviv15U/HLuu
5olaAzrrHVHts2Zof6ZRkcPH7l/CsBWb0EmZkNX2OY1cDgtjFCAUZRy5ajGsLOIBi6IcclCubFk7
ijhngLlCTF0yZ5EYzThJWu9mcOWIBaW4ztQsBq+W9AcQ4bjhUBtnfEYb3AzEerGMmPPYZZOGTupF
GiqPYyoOWVvS3PnCk83U9gYY9WnlAK7W8tugGv+bujNZjhvZ0vSr9AsgzR1wOIBtzBGcgqMobWAk
RWEeHfPT9xfKtLop3a5Ku9ar2qQpZSIRAcDdz/nPP6zLLsfLd+oKaFFxt5+s3n/v4DCAYoYB1dyl
KIlmfYzRbCYbl1OPcG+tokeHcKbHWbnjix66st5H4PD9edAVJmF1V2JY3OXhdikp5/sZrFArDnOs
f6KQOSmHpT2Gt3KEcz4EuDqb+rA4yT3jyxW+vnd6ae6mNiUEpn7oFbNqYJ29qJhstR4jldYEP9rM
rwmMLLsvijAXvN7gEhZIu9uJsFCsuzGOq2qL+EZMhUxahmu7uogyFhtP+rHYR52Fzx+iGbaWt0Fi
gpMJ+6bCYk721Qlk6YNRhtqyIW6TyCOjQHNej4CTK+3VA6YeuNnGU3t2bOeqN7wB1ZA+5mV17TDp
LHwEFHicEM3skst0ccbxova2IZzjjFUJ7vFt9qBy7NhsvNba0MuPQzOecx1hz0fr1TCKQMyaIVou
avElmTt2ycg5ToMg9yYs5aa17TeMN59dK3QfmLxTUKlu/OrJ2SZxDbOzrswinnLxJSxs+MZz97Wy
Yp8Y+1wdk2R5suagug+imEJfOf52xFht1c1lSF5rc3RRA6wTO8LaPwUS0GR2MXudxAacUd56bO7r
NI5fRUW5GAwEPntueu3M2BL2LjX22N9w8GEi5SIlIY1DX9l6cHY2s/AV4Zv3kQkeQovbjoNQa0uz
9tLg3pswSk8al1qoIodCEdoJr/Y2wLJ3jxaQbD4xkoDSneMluHL1JZSU2mYVBzREqRMRh1kn8zYd
ovTE2r1wb7vg00msc0El3i8umb+yfHOMvmqKtD1nFdjAAH+fI5iWwjm2TKGPuXHglzJekk7ks3jb
l2a2sZZidvOg/PScMWe6GaLCB0QeK0zNe5hUPTmmGYTLERiVQOFgwWlvbMG74/o0aw5INdcLpzIW
gwZzskPU2/MhHKJHphtkHXXg8BQhu7DWGCmJ1LpH337sraF4DVwq5SEl3mS2HL5vGW6IiLk39Zis
8M547JoWbkVkbtEy+U8DJupMG/H6g5dBWlsuJGfDUvGEzctk+unQ+70+Bdklb9zM5aF1B5d8w/Bg
V8k7UavT92pU1Wos3YC8mOVdtLZ/CipcD+L0a4N1Lhbw9dfCac+LIIO0i7R1JOGFwLgxNiSw1U+w
bj7DBA/thT12Wxbk46IuXtd+J9fYMtyaePQIep8Y6ZmGNNzkFJvGXmHXec6TMl375FeioLN2Wulb
b56G9QV5sNXw6E/9HXco2Qy6OExDfzA9857Y1VcOXgNkl+KD2bAdAzzfpTiRU2HXwR1ALdniS4sh
sv889/IH88aeNKjqKGx1juWgDnaWvObggHv6X2ub9G3DNEyX+PPbmiSs/DyjRdxE+eIfgiLmnLr4
iTmiea8NqHnXZUSmldatUeoMUt2sieW8Mw2Sh1Rx/13LfXe9lEt4Kj4uGpuwBi/1bMCGFspQvpG9
uCqLAV0r1N2YChDXd1l+z/PS3nf8yKDTV7Jm4SjgkkJWl3+DBcVjFoO1Nz5de48Jmj0pPsmSkOJp
189kAT/PgXeOigk5IKbXqbInQpysdu0o+wl1xl1fs6Atkd8z9v4Gjd+sAje9qh0sskYH6XbbJ1dy
6iY8w7O8ZcGQG+lO8s6ts++RYuVAH93EmXNJx6RExN4J8lHiADIPASak7aXN8V2i08aBwMgp3M4L
J8rcBpii83cEihAVMNckJ+ePiwc9okmtJzPkXyoVH7iL7kq4/GHOz1NdvlL8HoOGDpfeAzixJV9q
hsbBO0KOUeP05MDbDLRlZ+EFWj8OY/ucz8A8lmnu0ySnTK3bq7SJbhwxHvp0aLEwRdKIFfs5DOVV
YPu4RpmHMsWqszXuizJFt24tkuFTQcyqcEFac5Kk42dPMb6qk2Gnqvk4hfmb8qdn3Cv3OoCUlTjF
q27zlKAP3MzHQexibsw10wKSMGsScTWnNuF56fUEcZjYqBjKWavSo3DVRzOR7BN36c7pynPSe1x3
eHUpUE2a0WIUqVhFWYV1sa7Wlo217AKiNLl7xuZ3mszbuTfQZ/Awp+h5G9rqMFsERpi0rnZjHgz8
L+AsvumPA9lFTbx8srjVlaryFAM7Mh+jsEEfXOHUVPj3WT48EvT1HkhmzaMnh50/dAfZp3d6oqK0
3JZcv8miD2SmQP3FPJ/Gfhe3yZnGEKcjSBpULP4ZY7kGiCmvdkxMt0Wns9cgxdekcfJqM7IFqZkR
Y96hJnF00WxnjP1XkAje8shcQ94b8EMnlt4WuCiVuJ+X03BudEOqoXFvgRAeRt99bQK4fDlKKVbX
piOge9HFjqxMc6gSfjANgOhs36F01sGhymFcjKptv7lT+5HHgbunwyKKNJsucdMRkAz24KG9iUuX
NGK24o1NOBKlviAiQIKqh7jxW2F4N7v59SyGa0ZeN1EDPEW2SgFDavIfPHd+xuuy3Tp5/7XICA7w
6bSEDk9w+nDJWzgIK0lBH5KYIgo/vo2XIYCcp9/8Xs4cHVy2COuQgLHxXrquveo82FfkB3Zr+Aon
cvxeRBU9VYamNWiKa01iwCYR2ROWNyEvRHnIC90SLII1HtNXYNHxJhLNbT36t3XoXInKcjZxnuSQ
8oaPzrAFxH3+GJdinyvmgMuATXbVDMdRLacmM9RQMTNgUsvwv6+ISVsq8dIpTnWMdqjY7aRbj3MD
VG7nm2FMvJV1CfKJajoKaIYOXTDGPCA0+EAeJguuCSyQe5xep23OBAl1Qfk4N6PLYRn5h0jSEDhJ
uXCrCBcN/Yk1RcaNp94wseteBV4/nFQFG5pzjoIYf29TEpmhOOlQgCbWaZ5CUqshP9jNUrxPhbRu
vI7sgl4EWzmGVzDxHADQkjyOEEODJuiviPXR0J0I1ZuMIJS6yp19WVv1emyTO5MK4LHQBXdM2Gew
3XsyIVBCnveEZIW13OFEedFH1Hchb+tKJVpvZuNd+O6Y7GxMbNUvMGXNkw4rc55zEZ5HS1bbui1h
TIcaCoWUWe9QZ/Xjauq8LMZrgcOSnXOPkTiDmWzYJUHC3kMZVzXvru7V2mHed+3EAUEilaNWjFyX
YuMNbXs9t/FDMgmcgQv1lqf+fBgWPzxQ8tHmi9dyCj8MseDHxnWflwbCKWysZiX9/HtWRMk6bgGc
Mj1+XTKYHygTz9kk5o20+xdoDYSQaOJoKCBWfy6ZusZk2BTfCQOSW9k3d7WmGCFL2z4wkI8Impu8
TWcmoMDZ/pZH0mK18vV11x3GeHporcQ5CoacW+3Yn0EmU6wyJB12nJNrtLB/+9CuBEyRlSebL02c
UfR5FUmBPoke9nKqLVwW6eF3UA7xSl+w+J0gdJLBQXKEPWFk+ZPiAi5mQgjIoefQRVg35UKS1qLR
0asBbkweyGMR86QyskmUkybbHkQHlh71XIssatMLBW/Qc9/7OLxVilhBAFkspH3csjvZ1TfCRTKY
tjPOci7Z1pM81X4T31rAYMTItyDczjzAyszKzF57bsvZABlvXZaRga1RN3fNWD7rysXxGX2GlW74
bDlGdQvB9dqJmmpNfjrzHdlJ0qvdISnKbWvgKa9kexkkadrygnLHxcHP9Qg2ltiohRcEO5aGjjWr
D41d3xLjgDdBqHGgblrIezlzj04756ZmYsWGcxxKb1fHFODOgP9qUPpNsBoIGduRpLuqJYjKIGlt
PRrCTW/NW7sYT4wfvwyWfi9qBOo8nWZdV8Gz3Rheq+DRAj3Po2fwh7ugL/LbGZLtpp+D5sAen0HR
VIeplAJOlkUZG6vq8mWyuEWMThmYyhDwybr4HzfHLqhBM4qvbhjsgcKBm1wEVq7yVnniuSvP6o7F
AksNTT6E73HfVsFT69CnEDb61RqHl2AskQTRVGjaJACLuQ9JeHI9dCNz9CWMh9dhXGjjgN4J3xA7
ic2PRy7KyHvr1T2O7/UFvQ22U8nqjCknI/OtiAfBmKtU23AkzLJTtNkKR5EmrF4gq5BQWx7nNLzp
B/ExOfZDO8nr2gltIAZD5PFMqGTuDLcl/KLAWzaEgW/7uiUpu8oe8sK026yDXcknxnY1xUU9Nvs8
HO6zcbTXpSbsZSkwYU9VviXH7hAt/lXYQk5zU6qzLBvenGJhNxrkxoEzGzboubwJ4Kkezk78rXCI
lQSbOVllsCUUasMn+8K8+Sk0n+NMw0vPFFsFSSofpFNyagX2TCBrfKg89TpW8UPlNQzdsBLjeL6K
AE+NbU40lIeeVCN82raVWbY12cLGdAxd/Ye+wZrT67qbTJO64sV3E8gAb82RlmXv1sk3bzH1yoZL
cswn79C5EpbmdIylOhZk7O6D2HtcJnhPxq6uunAudw30K7rHBVpGkn7mYfSjdosfVrOcQ1fdUY9/
yZL8StbRBcZ2XiKRwyv1CKhZR8iU7hYL0oqXyfHa9zTkXZdiT9njc1rM99RfHblcckezcRUU+UY1
oJzCqyq9S0ftc2NAfdeZWO5sPOZvZDcDrxXD8LWxNQ1B3zcPblSHj+xRTKezkRCkWeHxVLdM5jvo
1Rj3FBuFVRCwAulGpeX1+Ta3Ov3D5Hb0HERkiWULxgat3ZHC1otiPIakPi8ugYr2XD7bCUa2A+Fe
AcLoBWXdth+FV2+cApPj0pdwODOibwZNAvSle0/8mEy+0PsIo7F5rEoA0lUfE6Po5O4I4CQJthwQ
YqIb4OumBHzpeDl27QDh23U9EnFhx0xrLwKQycd62DtKfAMoRflK8e5ztt4tnsMWUQtC4sr0AwPo
4M536lfSada2CJPbLib7h2PUQE3z053o+m0UK/GQRLa7cWZ9vUAzgAVBNC88H+XBsa7b+jFpdHox
S2blkTslMujPTm19t2v8ZEsNMT0w0NQmt67w3ZeaUiTYQ43ei2kZtp69xFBq3Y+WZul2iNQTnnj3
oUcR1y4fgJjuVlaNRcBC7PGNI4C/S/vjeNH3Hhr7xjIeYQUxsoA0evFmdcyD+tHU7mnEfICQvMs2
KYq3sqBbzgxJFCLf5+xPK7j0yapW7bIJ8uCD2gQBiEkAi0gtj3IrfE8X9vKgtJtd3Tg+gGVjJVDp
dIFftFOC9fnmXuUzHyHqStLV4kMuLPxY5/ga8UNDwly9tyoYtmmoyS3vUJhUNINrTNFeLct6XnR9
J2ZvXE82U76iJ++hJf3QrSYyPFxv6y0MYFUaEPEyZu3GtekwluCeKmHDZKVfJbHzWOQBjOlp2ERW
+SUqzUeTFZRrFaNB77pYFEavpCLLjDWrunNf9fbWyz1rZ/J+my+c6gDv/SpKyWjwXUad1KFXaY3K
w4lmUgP9giNdtaSSjmRwlTvZhdMWCTq11xIsO9P0x9l3ii3P/ZTOTXNsKwDyNLRu2yE9Wcr5UpQQ
RY0ViF1iovPi9MONNadf26R7rkZvPnbGD8Ej8AeOe3de1W734GUlbqMxtqMmxp64zFgpQu3aOvO2
LmgJMz/E1UsI36AfmiuBYzmiUl41fg1213w9Qt9IMR7VxYcQI/WrtLN22CzqFbRVklaxRLzobF4h
02Cak+TnNJe7MdMhrB41fRe99WU22GMnPUlAkjELbnWYZtNOxXvuRosXjp++ktbzGbdO96iGEiFD
adiUM3thJA87ZJ6o7Uvur6iLKzeF2uwUWKrO2XJO4sh5sNEA4HtrXE4bxtfrFqIVcXN4UOEd/QLz
/Nol/AIGJHV35b+YosVnu6VdzYKMKXrDydiAYDBzmvsNcOcxr2Ibsldz0taij3NCpdL32ZM32vdZ
gRtLEuT2vu8EbJYxAyiBW3Thu/dlTnNv4rAF+K0FNDpLKnsPGxPvspjvFF3x7Jdgl9QejGZftsa7
c+IGIcs4RxE6y0bO89WgvAh01Xcc9yqPL2iX6LN+48B4x8ErK1qC1HLhZjezrrhUuUyoZqxIDeu6
6UXyNNkAlNspQ31yYtofeFvplgTdkqZFcnHjMCPPkEPFG8qh+c2zvbnadpWs9Vai5U627jikvA2z
7rcLcZnZ3ZBZxefQU9tYTc323XT80uvE9TAt91yKO4Q2GQvSBJQZtFFp+qmTKS1fyolVTtw23KJN
JxPivYrccOhLGGHksqql/dICtyJ8z18AR7n7Ud9d/ht1EC9LZ85m8GeXuqlspOUcpiKwqjXY33fV
OwS+OSmVeWUY/4ZDVRTXU+wP7YnBEA9GRnPwNWpLPtekh4VfCtf9vZFdOn+M9jD4HxPkkxdk+yLZ
KlYCH0sJUm0jitSHYZQVsdFLkd04cvBmHOXzaj8htZhvRB/kauNTrpd7YuidZgsj2IGQEzVQNnz6
pWwt2zwTj64cur0deqT4YpbrpwdOz4n7vogx3GWtnr1z4KsguMqIbem/UvUl1drA76ywnmDrXI2B
P1qvpJTWPx1j6V1j4voEYEMMCGeZpSKqfWEmvElg2G8VvDGijhkGU521zrKP5hxKP1l68kl5ZNZs
EXjIZT/kpdU1q8H0yU2tPRIfA4z74Q4hAyy+g8nE0z4Gm4FllOqeEjce+9oBjc3KITwxWifLesrH
pr1z0U0Vj8bSmuKKefF0XxVMpvEBh3W/wSHTVqdIhYl9M3ro5MBGGHiEdQowkrWOJdbWLCZ3O8lx
+ADFKkdKLr8WN/HgUdULkaXg1iKzxYMkMeq1i9px3jpND2PBMQyA7+3WykvIdClBmAQCMxCNDZlt
ZJYSbX3hjp5Eb+IWPkw+h7R4fV2RPaQG20PnQa9hYxg0O8ODzhetDiZKeDKMiyG79rVfedce7dxx
gY1LoP2c27T+hJUPGwsGHIbrWZ5ad0lJ7X6d2Z7md7XE65AssdhH19KVd7vonEOEbR1ydCCrYTxk
i4E+KgYDuGrFsAFWSRWyfUAjjB9VRhY0p76un8s2IpDSMPGvbhpR+1cp/J7v1lwT+cfxUmHVHozX
MPaxo2EAueIUhHVCfHB3X9SFidfVVJKbbdy5e16sSlEuZBDagPosCP2RwbRGgl2fhprwiUGGEdnS
psTBwVzGlv5EmFCSgzyvprhjNgs/oqQgIs6C0ORJy+Idxoh8J7THUKEMP+mY1FbWRjmdq15qdxDt
jk4tqG/sLE0IvJ8HjFijmrtzLtjKLjBk/cMpzVLuywSeN6aRE1S1FEIvOZFG218sFyUDfsUeGg/c
9SHqRMbv0yOsUhr41C5ymH1pN7iH2k9QNvTamh5cHT9lyQQ5d7JHax6JHh/t+lTqYvwRcd3sFtMU
OPFlnNO3tKoaQtpixlWoM9WTAe9oYGplbre169laEEck5EsCY8Yf3tT4elWmnCx9Kf23ggCk8zQE
5uwqC1QntokVv2BYYEz42j576cRSDkzW2XdTysdZM+jKj246+nqTpqr7qGwbznk79bl9M0D1O6gc
fxD89MhipisouhNlQ8ZEhkjSzwKz3OzUx202UrI5ELgoni2zhifP/FUlNvcXAglbp4RXhc7hJ+td
Y55Zzpe4C9+UIbOP9kJqn8Op3wBKNbdom9kiGa08d51B9eLYRm9N1WTNIZkljyWopwSurd9ZTy6i
IcK9Hcc5hE4RX3eAvudKIIFStAkEzEJCaHadV8gnew76gQ8rCCSTVn404Tg/9nElz0AaAOZ1A1q5
bkVZbPw8qaNjJR2W5gAKqECqgNn2ui/Z2ZoiGu4gZlWvkG3ZQkCWTAZqocx8cMRCPu0yRuyP9FFh
vS6K2flEfeLEG6dFJ9glmRw2aThbBKZE0LnJ50yvwX0wh66FJhosWfxuFQRzdSykHl41OSIXV1rJ
OdROgMtVVXHgVj7Paar0+A0z/hTXe4XBN92I644rVHnmJp61eIfnRPVfWxUYhoqjO/g1/Bh+jLwG
QEwVZEzqYxKhw0H8KOAdr4MEaTmp9xKlLlZmvlpFC5jmlu1landJiXxsNSOrTC/6v0ET/EY1chI+
dh8OnBK20dhYbznxJ19NOkHl9cfpjNTZ9zdU+vkLI8N83o7SwPYUFnRR5ryRus16zR4uxUQMUm0q
/4cwdXc7BEjGKIBrOFGGg9ORc0cCQlr4X4dqqp+gQPU3iYd2uW14EdYoFHiXCjtHrJpERj+aUkP4
hACIjE/N/lu4JOoVhh3/trSpIM4+/Va8EWzsTF5CK34I2rqCjGC8/CmMzTVhgbhe0YtTrZtueiq7
OX4NTAPahd2JgmmSxXlJJpld3k+WEO8umV/X+dAX74mWDbCdi2zbyiTtVLfUoD95XzwwPYFtJ6za
2cBsIhk2q9VwNH2rfyR1TSFFwjcT4mK0d6Bw+QvU1BgdkhtjAYU/7LIrxCCczSgn97EnZc86KEYt
t6Aww9Yea4IzhROPD/S7T13u2mxWaoTI3Llz+jS3YfnZD/lbDyl+q0Hilu0yPFD2R2eb0+jeZ26Y
XaV4C1+x6WLxruMAIW6Lv1LDZBSGyUWp6zUxsX1Vf+0Qf7LJco90bGhKHbFpeQ/dPJbxRxIFIbwR
ZarnJE9oMBe4PWtGfRkC4AGFrZBLew9Nwv/O147ulRNCMOoigmzd2ohnIs6TjwrGCfk1qg/83cBY
mDEfqLTaoO/tj4kPbE41YBH1EIHtQicUvNop7pP12nYumty8nTWO9SglblPaina7wIOe9jnwBgvq
p2hi8fuh3zsOwe/4wsuzrRfeS6o93ns5zaWGIFqka8fPGTnMJojsk9WV7g8G9NadjPIUUF8MwN8/
f25IsPBZIwghCxGd9RXsruBbn3TyQyxI0jbAc/VDHPdBi0DeaQFR4BwdM0uwZyRTwQ6Tlw6vcQhL
dO+EDnQb40HoN2nD4VNxQsM5cvln4rKe8qjEKTG3Z/doC6b7oxkAD+E7wrtqaGaicKLgjk3U89vB
CmC9V9KFipKm2XsLqWbjytS9Eo1m1x1UHsyrGGDsVDaWT9UKY+tjmgfH7Lrezct1gWbgk/YixKCR
uG4vmYgnj7xsk2LhsKZsYBToLUCOBFVmF3twa7o04tTMl5zcMt0XgT2YlUGci+F27JACU9K9E1ca
oyuaQ+PtZIUWfRsAev+AqGzrlRNJ/TKykNnKZN6M+1J6ql7TKBBcbmzPZoTnlC180gaNSDCKwf7e
/bxZXbfEywtoSv7CAsaopqYViVZe3k2AryGirBKLQc5O6mfdEmFHhcEdIdxKFvzRJ+zDWayNGP2E
uO9gOrcimUlghBeNCoHPhs1AVlToyoo0KoNn7UfRHpW5erQrBqdTP7kvsXYoLguqLrFK6ehelZxK
hI3Kh7mku/g+NtNyC8PKvh8XHbUb0ZUXxjrq0eRew5MNV8oVjdoGVkSJ1M7kMHk9rsMnpyuWXd+0
9WvOzOglDjxkBUn73FawlFu/yb7LpSEpC1XxOwivvmEGQMWeCDirqMZam5/WSHUb9PSkCOGpAFYm
Bl6Xcs5ZP0tIb7eqKiaCGApV/YMs5vZUE+t4y5TzQ+L80ZMHKgN/Gw24brxUNrlEW0QbPNC8yDhH
sraz1UEEsdVu/zz9x6SHa40kk6WVQHDf1GqezksfxzUR4C1v+ADOMlypiLeUdHCXjtL7qXsLLkfN
TWks4+wK3pSWbM8YmPnnLwAJZ0VUqHOhHKSVmc66iSi5nODSuene5ZAa7Yq/wSOfhZ9lAe8lwnkp
1pOuYtzq4GWJ9+zyrsCyR+LoCkEMkV5S+0Z7gcowE/SncLdI5V65fReQK5oP3KAsbPglyD45oMZu
nrKD0+ZNsMVBxIWWsfR0xnY3Dtmhjif+/Z+7AEOZUJ98nASw2PazZlrDYc3Qe/7cwJAZeATS0ggk
/jrsRhhzfaxCIJI8sbkYFFkIMVXFJbXnZsvIomOE0xPD2FdKHOBwwqeHr2B1kNBGkLXstLgZvcQA
vU6gSNTFJXqM7o2kJP9nQWjYfMRzQaxWfQVE4BRn+GlBuu56GIlr9LF2totcTwWHINZdu5f6wocc
Wah7IqnYvOaFdQHTOc9erCIh+xXsVzPMhd3DWw1P8zNoOU9XE1wOHEKGTnvrvqOQWs1NuAgSTemr
LkHHPMlZ1Hl5Xc+TTA99zrVXrYXz+cayqvYL75AG2KwmN9pO+dSDTIUtLBRHAyWtbRVEj51pQ4qZ
rotOdVKSpS61Eeiskww1R2PjjMfICF70allK19rHMkGLvoIYaHfPLh2Iv6UsQkTYNxqmlGddyvfU
G/KXP59hCxBvdrmJsv4wlOSQrRr+NUmqqJM+mFIOzh4kiJmwcAyWNomb9+wqfuevRSyIqZr7CWFQ
Hoeuv0uxSN+MAv36Pf1C6O31lAjECWNRfDjkv6EZi+e5WNvLDOTqjp14ispWNY8T7JyQ1PSc10+1
E3MYSFHZi3ECXvkE5KXcFF4WwhpKR/sOnkWY0yfGGHMALuaGCWGGjj/opzI4mEk636jy/desCbep
b8GhSpDXXNi8VhQ9WDXvHiFnL1FiTxwh+e0wKoQeDm0PUMQqmIvoIUqZYqM062ArdT/sNviKfJAd
0XU5rHedmL78lO39ZRT1lxHRb5ZUv/3v/5dD1S+uVvvP6uICZf4X2Fj9dJ76722sTm/l/7l5mz9/
sb76+TN/+lhZ3h9QMJCwek7geIHvX7Ls/jSysoI/hOdJHSisDxwV/LSr+svJypN/SC34wUAF3k8D
rP9ysvLEHz5wgoMzEpSA/8TF6qd78L/EoK5CPURrJqX0EJoJZM+/6jATCjfTWNayKfSChspUc3RM
B6l2Rnvg7HmI8VE0JNWAW1Db3zaRC31KLGJTrGgtIjTJVgKbOALTlZQvLsd93I1gxZaKIdJ4XpB8
GYBCcmQG3vgtl3Hi7WKQ72U1pSJhd0LFD8ptXwomx+Uk7vFoonConbNGdP1DXkFGZV/C0BwHlxW2
W14C40PiAFWqunxL0ZJ4RFmm/SP19oZ9nAlrllDOjgr4YE95WFzhyrS0IKjWvMNTyYYfVmajsy1a
E59G7aYf9gh3HoUjtCj4eqd6UtDzZl33L1p6aEhiIlH2YBwTI3gh832JLi0osTDc9cj5LrA67YSW
ZyUwfgCekTEBd5Z8s1tJhVf0TDzmxthvEKG6b6U/1AfYiIwvO5yu/vNF+t96xP2yAu/qz/Kxaz8/
u5u3+n/BMkSr/DeZ8cWt7lc3ub7Nis8yMd3bLyvx54/9uRK1/kP7gbY51KXwlH3JfPtzIbr2H1R1
nvQCmzXn/sxk+JejHNYGAC7owMkfgYX4X+vQcf/AjE34AQJmVtF/thR/E5w7ruP5bAGOVBi9UU9y
mb/7bQ5h5DA/yAJgp5bKRinaSBlIeIYIW8Ym7v8hbuZXJ0O+DddDr8I30/Ki9f/terY2yGgK198W
WUMiARKyZeNbUfhP8Xe/eUr+dSGfNkuw+zne73FCNmBvZbEpQnKe5gKhR4+QoVGJd9tFiSdJYLDI
CNdehFmVZHAkT3mG8p4oexKc/kHV/5vC3nGVRPTObXMUwnf5u2OtUolvA0qG21gs2cFvZPSkYd9c
FTNQ/z9c63ID/7W18r3Z1HmQXqA97Avt3y38p9brm372g20/QQ0aykacUV50x24Iii+ya+OrMsZe
y6JB+/jbi//XOf13w0B5Uc//fmneWEwTlYMESV1uwy9WmHHmAmYF29pj4n+h597juNre6LHCmVQO
gnghX+rpNISDuYu5z9DQw/TJTC6hv6Jmege5snj+h49l/78+ls+J5zoU+vZP6+S/fSxZM4e3lBts
3aqpd34WY3GAE8zan21MaMKJ3sCZiO7EW2Vj1f207xarvHLqBrqZCnGf+Z8/z7+tOB6Qj1kk98kP
eBd+8yCgA4tGt+MBVcuMKXKaNXRnCaotes1iHI9VFGF08T9f899W3eWarD1OfBYg1h6/Phn2+1nb
i8U1p6a7zvMLp6TM/ynT8t9ePe1zlF+2OkFbzjv461WKoDI+WlgXj626dW575lDxfS2yvlxBaC0+
JqvgxBqQ43EQZYVp/iEFwRO/+Ts4bCpBEEBRpHxxPEf+9j1TK2pIfZbEgk4CY5qVwfyJ9ArPxu2A
LN/+bUAL+W2CAfmtkUPyrDIh2+sAxlRDyHVdvRHAm3/mEb631O0FnV0tkn6BkakgeyBno3QIMbrA
PCjB2PCutHV+N+JYFm8Rz85PuA2J5nn2O31vjzPkKXSD9g9VBlN3Z9F30KRqwgGfUxSWdbqaJkiu
W7q52X0Ww9xeHMK6vF0OVpyZ9jggFsg2XjMQuKBaaddr0OrgmjkuxTduiD2MP3fJsaHpdHdOsyTh
Fs+R2jaYbqJQt4Uz7iub0fCFoN94xcE0OGTcNQRwvDiVl1yjB+D50KsVTfBeVPqijRMV4Z5g5LXl
lecuLoN2U4kM8pwxshObWjLGTFdM9NQPLM3V/Di0aOoOizC5OcfI0H8Uc40fj4WP0Mf/5e5MliRV
si37RaSA0ihMrW+8d49w95gg0aKAAgoo7dfXsrhSJflSqpE3rUHmIG/cDDc3M/ToPnuv3boZpmbC
5YG772MdkwwBsgC0mPQunt+ApxkmV0sADisKuelUrd9yYXtng/blzAceJHjlusnYz5KVpeWpUeHq
h4xWfE4gL4IdF+EcaVtInyJQb0yIPsTCia8Rwxgqsmkzu21bHoZ46v08ubo5HKmryJKCYK2TLPQP
r0JSou242AV75bfVMSLGDqUR4e9QVWJY7q2cAhBbrMVoOTYu0bhUhgMxI6NPGh4QTOE15NZvegsD
y8f4hQlnVCo9Lw1MsW3aROMfLHMKRy2PxejiVnhEoKi1Wn3tJEvJT+GnM6PZGk3qSYVu4+J07qrw
hdVQQeOpGpX7Y026BOQ5AXesvQZY55WktJfcN1IkuTzy9sywh/hkTO8Dv735mIVWY9LBLg/Kb2p4
NkByyltY/WwvfNYaq+QhRCuQH4Rmjwg+BjwlCVZvW3JjiNMBDjs2BNJifAkn2omGMkh/ytHJy0up
5xZo0eiocOdy2rsb6yQFlTH9iCYoY2F44euSFLswEUXBytxYBlQc+AhcvfZSKAY+cl/hhRV8uqDI
3zBIBfcVjIVpNyRBWO5uo71kiE+ig64IjB1TMoceuDGN09CFudVt82QuCX1YQs9NOFILlYPXOPMo
dXgtQdLWLJxwzuz8eNXfc9JKy5FoQVcc1pn0HCX1ijJTVh3i2kdrzDfUtctvvGnL9zL1vYlwWuaJ
Dz6ukb1bWEd6V6J4a0P7egKUcp3kqo88MPrxW+5DwMPPcUP3zHU29duwmNPwhCIX4RKLp/IzkV6p
90xBs3NM5lUV+6AymPWWwGBXzrJmdverz0qSIuuMuZ/n2AQUhfjNMct8f93hUYPTNstsFqeu1NEh
DHUBdVrWyqeE00IfyYH20hzdSsAivSpG6qNRxry9TvnNwjgsxVFWusF8Nsa4yls9lTObRroD8Hq6
8cea5fmDFsPNbApJYOJJGLN8zgGIUj+/tN4vnQbiPOU0BXF8Bd5dg83pmypK3z8S6mnXY+hbsAYN
sS5cOssycYMrEqzHDsCBhyzzlvAwFf54p0vmgw9cSy3gtJa45C6vshAr2moz8JAbfDgQcnjTcLeL
sC1f6yhzvkMKjtl/5+OMz9NDki9ZlgHbzYFC7LomyL/GHjDgfSri24MsLU3zqgMS6fw60lRfF3Zv
Cq+GBzBMFtpWl2SamrdVh114J1bfsA6zzphCjvTIZprcEGPxU2Ow7BO5mo8kUBNiakEYz0cwLeys
k9Jn7mGRrd/rEZ1+h4g6vi3kIuVRL77zm8cyCz6ZZg71uUr4v/ApxSQ6oDJhWmNvsGI288cPhu+2
w4oU+PWex7Bnr3ntY/ns5hs4FnG998+rrFRzoYK+C2lPEjxuEAZVUB4nYiRym7O/Yy8yCKy9rPRr
lslB4+NoM479nblebV5Wn20Z7dClfO7YleOxAnsKt69vI4i2E/tAHaTQJTv+6zU2ehDHKmzxa5Kl
L/44oYHvmfYZ3B9pwvgKK76L7908kKtzEFHbeQZfl7bmOndr3h/CfB5x1xnW+pU11OL24+L/rNwV
itegh5g9Hk8/zFQ6jWb0cyNPI5Rjfws0TQA5impeYpkWyble3TInidmIu4Z5I+HoIpGyKxrVL49S
GuNel7QN83fr6K65awM69R4aPM/lMdOJ0+1YUWPaxwCc9bV41M48rbvA8Jx0D07uVQS8Lc6/ZKc6
W4zoCb6CVmuroJP9Np0nsg/bJCuwPoUtkukHJ4UdMR/AmyLt0JmVHI3L4uHSTbkaPvxQhOU2IJtm
4fPPIj6WpVedqyggiVtNrV1+LrKX9aMXZTTaW+MMwGdl20xo+0PtVpfZM/nwaArSDbuJj+17Zzj3
ti3WH+KaMte4z+Zieu26ldW/xV5OmhJ1z3mqRd4/yTHDY4fDy88vDaike6fDkrJjVNAOamaVZ6+J
42R/SHRWLaSWiDzZzeWfHdbR6OJSDtiwf6ZiQi+Uelb9R2d6HBlzEtQT6nvQg3DVlfocAG+854Gj
QfC04CtgBNUDUcg28kskEL7y7w0LrfCbKd0sP8QYThgN8+jFejO/5xn0AJSd0ssIpBMwfyTZFott
vxpWFNYk+BoXsr7Fo9ct+kPBm8m2odfzTEnTlGBy2GYl0TlmIiB5EYZgcIsuqahmTNhYLdIkPzEw
j1/mcmTRh5kxfuKbL35IPN9IPQ7GFT1Hyy+CxetzYooSi2vqd69Fqwg0r/naPmABleaa4ajQv4Ox
yV5YDqzZxoKYNHfTgKK9cUcOJMz1yvmxCMXMNwD6ZArhlXufU01Wa08Bhe1eCTK490UUkw60DpvT
q9cJls15ZytSgEJHuKiBRjBQuKp6zrHtEH4MJXdzlcl3tGVylfYGHNxIvyTK1AZJCLQ7djuSxgtn
+35cJJpyUSUuaN+cZwHInU5hTU1S5eEwdk2xc2TpxDv8aOO0Y2LBTCbkaINtTehDn8oicMGYokSM
Gxe8KGGq0ldfdVnz7lKJOb1BdOrmvVeo8o8X41hlc1w1vyZ2vh/krki1hRx5LDusosKUd4gfKAOC
/iXKZfe9aXBkEGsXHhp/oeqtVKv6wVWN6FK2Mp2NG1NNsntOwsaaI5iIkuRGO0cWllrSx7/KoAvN
p+u2YjgzOybesu+IADOoFsBti13VB0V4juY0IR7JbidcTsj/qvnOaNQ8wPGgoasafUU+PNB+8jqq
MlJXfyhjz27DJXHFDvN7mh7XGDg5DzQtQgJJmjk74YyEzvo7FOC/D1klWUsUFqQaW2va09UwTt8c
wATDAV768MXJ26l6SBhXfzi56IYDiK+yPKiFVcyuI8TxRabp7OOx9ud46y+Bjrch8ytZHiQMtZee
RnesFjs8UjcRCdLj1cBTNZqilj9e3eIjTkCijmtX+tsNEUh35dwndwu/wGTjtrOLxz2UN0NRnVan
JSwBZ+VBVfL4rSr/A+xiKHdrF/jfMiI8nxw2gd2TZwKRLhTXEOoG8vGbBGmSbW9xHFwjfZ7gT8R6
yfo3mzlN/ABA/85q2dmDjJYer1NTYNNtY3/+lbUOVb1ZUxThAe6reK4t/pTjogvSbw35HULKqeZU
LkGfeftFJPAwjdvKny6fk37rGL7lx7yFE7SBajFzQGUr6GfBafYrZB9zx94MVlbdhf6E33YdmCtN
LsyuN718ljn7rtOSQF29hS/tu79kUh6aacEcEwJ2i7Z+xaepmfJx3WcY/X7bpib/2NQudJpmLpLi
JGy3YhqJSJdfCFQHn6h9fnBK+R4/KKvkn1BgUtx4rVmANBWJ9zSExqWduMz5fKyBie6G2JTzYaWL
VZ0XegP/eD2uO5Zn+cxfm7VJfvSDWbzjdAWOh/dpmPZA7pZkuwJxulsbLy4htpSVdwHpOHCLn7wJ
6pJVWp4rG8+8AWXQi5ncSO9HxPuIuO1HkhXcmew61ttgIm3Rgny2mxkfESbsHK1+M4b4MdFBApgx
0sNoIdppIrvNxZiULDykd6QQFe+dOeQSq5uMT1Tb5eBwyd5l332yRCwiV4xZR2DF4ydkNtff1sBh
ftRzMSY7PqplslmWglgckjReb5dyPv+4WBcFEIPE0ENgEq3+VYVkLX+6Op71OQo7NzwpcvLOSRWR
SPc6Y7o+1KGvgkeeT9AZQ/6HaEdqHObTX9Xkv7V5+v9U1A7QZv7Pu6Uv64/fLCv+U9K+/Uv/SNrS
/xc6mowkqiUeRJCa/0vSDv8FkTcMXZQm10/cWzXc/5S0w3+F/A8IQ4jWLrsf/hFgo78lKfJfHi0p
NKtEuPhcRKT/1nrpvwh+EUBgBi6Xv+qmNiPs/YfCZnsVxew+1alKc24omI6BsOAoyeRS7uteiDcu
v8P/A56LiP9v4uftL4140Wj5TP2YA/ybNPVvKiO2d8C/gYSAMrDU2rVjgk1lxVlAdZhXkngkCEkR
ny8yRguteoKxSs/e7t/ep/+NBvtfJbh/fgrhR6h8XiACFOD/+CmmecLh6BYnZrvzjVRAdNZg7sME
aqPqWyXWtyQRP//vfymbQ966/3j1UiCjIf7GLi7F/1Tb827BPx72zdEJ7fRlCPu7hXz28jKGAW0H
VerPz5EduHulURf+yhuD1tLy8N1Kb4AKV8IG+9nZeQq+jZ0R70zYZjrlxepHX2aACCD0/RCmpRfh
oDypsBD6NSyjQdwxPeqjbWl6IexV4yUEtHDkOOcyi3vzCb38ASof+8EU26G4eUea6QpPw+IBH/z3
OmAJHxp8D5AGUbp471p4/1XiE/ubpxgKZcaT+3aU3U4D12beNtKi/BIlqv5d4m2GyeIEWHcjUBRx
eK6HKfvNxjXdRJXPnnIqw11hsuQo1vLJJMNTMqn3csHahj/JeV5m7pVcC+0rimB7XhD5HtkRQImI
avePdm5BpbF+jbspes0C7ZxSIyxJLw+MYspfUshC0G9bl0cJRv92PX2M2nUKd8oZPr22+8Gl+sPR
PuV/VSQoovBdxr6MIXUp5ZYD5g+3f9waGaC4ejMK7MR9FNeE6nX0wy7xhXBAwnDISyRcXP82cRT+
ZJFodoEFnfNC2Ou9kkWHb8m/Eg8bisPkAJkGOzPzvK+ZinF2cFe5H4a6eSRj0m6XamyPHkj332tr
bH+ekiiYycqPHhSKxGT6aZidvty6NwNzMdD9DB63YVej27K48oenxwm3t7dN1QJLnvLS4GNWhJjI
hQ+FvCRymOSjQo9LtraE+LMxTc1xTTgUtqDFfdi+kOybuteQN2o+6XLMfgyJ04/3bSt7jvg6EZcI
aRMERoJNa2/5osVbKlmqebvOpNJO1AnLe2duCD2FpCuGawYs64229uGFmAIGQs9Bgdg66aDOXuPb
bK+EixdwFnlF+ikuRH2UxP/DjQG7/UKMMPJPsrFJfZ7HInPIabTez2SWA+neenEZMp2bh6fpgGaa
aQzdrTcOmkGfdJpX3+NOih6DKV4KKjKCnHsRJsQ13AVBuYw/+BxP0hBn5iTfQMHoD6kg+QrKBk1v
v6gGfIoNDFyGqKi/0YDlkrQojHb2qWMK7xjkankZ6CFyCCnVnnkbLSSRqwGPCh1Zl50EZW9xabVj
JuKt7NhFbEciJcG2iEECHGYLgIwQO+2QF0Bb6m1KCMVyd3KYLSsyJ+5OB1EmzoiASG4Nykf7mrPp
XwhHd+SHioiYtrKacCItbvFwgQhXuWfX+hWvCwTho2yyMeAH6AGQrZUfA3pwC2H3KP72lk6JguWz
IIzZ300jEeoZrL9+ndfkVhsDIfGtrdPpq20i/zWBhcd1D6Op3vmMLfyOVU67wlRjLPrkCw0ZOStF
mL2Pfjtil14cVUCzUHFyqkq/vi/IM9wgvDf/0aiKPnol29xGPzE+Le7erZZZXjgd/RsNVgzVNXGD
nrWIZKrNZD1Vu2FZYT5AJfbGt7QTy08kc6OuHf22ektTMhQHdp4CyMJiOygHiiBfoafp6ve1egnn
agoPToTBbRegcNOwBRIBPHDpLbva5VrLbzKnH8J2y/BlKcKObWwhoBDWJaZ0uja0e0YQKhEzyLTT
LJO1PmjmHCVtj6K5vgSznTQXyvCWRavnpIGXc+tX4NyYLq2nVnhrYul+J8jcBLc6BQy2DUOw94EO
6cXhAfTTHYOhPI55ZDArY8j9ZUQYPYTl2MK+1ZaoOeF50EYykON3aANdfIHGarnKkQ4jmem75lpi
elpO5QT/eedpFmkAe2X1U/o6eW48CUQzwpU4bw1bUNAUcv6udQcNb+m12jtlfksjscrCLxKTMvBW
8YRxnmiMCpS6lnFF4LTxERKwiCyy3bR5Hu2aeepPfIUSssgZG/wLkZqwO3YZdU/PIG7n5t6jB2y9
x0NPIgNtSeXsXXLDVSrq80e5TDVEvVY2xGBxjZTbPvILjBq2CHDId2bgLSjq5akMtXl0bFO1QGYw
LJ7ZoSQcDG5Uki6Z+eDs1NTzq3YaPNDHIR9ufTnh3MJNBBz2qAip33Vj02VPJKdT0uLsoY8dP8g3
npsZaT59a1/Ptb6Elauwzdn+I2jWcztX+GSajPOLuJStP0xczmYTJra9RmMXRVsYCVCzM99gposK
99DQFPdZy6T93g7IX1wC8dbuCdCs3TEbvPjFDqYHVsKjHWLlnRBe91C5nRnfQdfM4NxYNqmDjZvh
S1lnzhOqN9iOLrMRzMO0hJaoVOweSYOCS21vHr+jAzBU7ISzLJorMH0u1DUtwwPn6W3wGSMhryXL
yhSo9cIiYMrcOjkG5dz12GfTFeTbon9h2JvkTmtSwseQJ4yzrQNqh88dRo7u6sY1Rp3ZhAv/0MLD
i0uxK13txA8kJucXlKW8u8ZxV9LiMFrfHoIyAKEPVbo5NktA+p9UatfdN8Ce121XdzHxVKbA/kwh
VspcEATNr4F4311cOAsssQ4W+G712vCeE3tK9m0/yO+mJHYH+GTtwaJoD+TXaPP09xCPbnUd8ob4
Rd96N49oN7jtoSySDKNo4k2/iwWz1J12M52dxjEmuSMGBtjNojw2jWzG9G2vqKlWi6bf9dhiruoH
XO4yfCTk7VybIe72wjfxN2TYrVi8dwtAIQkde3GNxGMsBk1ylfs+MjPhLQ+6D+u5k2d7kiNty1qB
igb261xFbxgfpw4BVSlDEga4GlyeW8kn19g/QiXpBeJZfaYTOzghINlLbVGomnaCqOlY7wE8pv0d
0aMCCLJNvziJLj8zzAaYuBA3r6ZNhdxKdyzvaNb1fllVAbcmTH8xSctJnfvZQSQFBAQcv1+K0LxM
HWY3emBYT1akkjaTN76sSf/AQAr2wOi71Pe/NTedFuwP3zjHsJAtbU8mNxGnYskIIAQ9u8XcZkcU
/0vbj+5pyDKJ4RsTqh7tclIurVoSFsGe6B5wiMQpKF1CktZx9cgYRAy8LwisufFLZ0smADKTxwhW
TCySe5pEgIzF5QXK3rFUoAOXpQ3JLdUnOL4n1g/XAIcp+QNIsn6QPjQ5ANW6IY8UwIneBFVPhGPu
knt2RsOBRcl44vHwZ0ia8oga9K3Pkp3NivTkyuSr25IdgR9CKnKkdhF8JqkIdeHPpJel78zPTJQf
TcbTmepKcSwXdcV9eOrgFfdJ9cyAjDHWcZ9TemlYdYSnrOrdfBMFHFPKKy4sAgH3WxbxmUHCD5dq
b/khtgnK6SVtBhZ5VfFkPFrUlG2ce97BdNtGXvGiVkzWbHhD6sqcCbe+u6Y4OCa66XTPCghr06Hu
PLQ2Y54Y3OeCgoSJBj9hIa8YJ/xuPQXyv62jN19MEea9Wj0gkn8L1zF88pW2CDM0JphGahLvzpPw
CZn0YfrmhYAQ0pFoPbc7soTyQyLcdl1cnbgF2e/GC+pzWEVHVZF8a8ImvNx64KgdjNcfY7keW6Uh
IalPgU1vNxUpAQRxdMAdNTo1H7aGcZgnMrkfzGqOpMOpsBL2fqW+zFNzzi5JvcQOpKLRzOe0hEaA
iau8T9xfMXuR3gsjshfqZLzhzXSQIwz/XxfASOVWBtVDFI1gQGLvncllcTYUCBUABOfow3byK2lA
D1+1e0v6mGNUZ/N+qKE+2QKu7sDHfLFXvwFdjxxNK7qu/JegqpqriIPnZZUv7PSHY7WK6CGa6vhH
OLEnmcgWH+K4vfIZHd6irrzDBHNn6rS+U/mNXVfc135Q7RMyS4A9Kh8AW7ice1tG51C1PuzV7EU7
42Gw40IH0XRwEw/KmypbxB2dTZcA8FYQBC+OWGCzjvWpD4bs6voIhbin1Uc8jdlbRkkcc2OiP5Za
igdF86/ZT4skjKqg0uSmUyyiIu9Zo4DvnXT2bhV/64071PEU6+ujsy7+r9TP869VzizFxiK+G0gh
76AglBQXTl8JBcBeSQCJ48C4NBi7SRmnw7MhznSZ1PrmJk58IrwjPzFd39iZSABGNsQuRmkPrGIv
xNcFAWEnvwAu8k8GWXAvcVFsmykFPtQsqvq+GvcG8QreBp/jjhAdXds8/aGNRG+d9LKXsaCTmUQo
Q6+QGgguDYK1nze7pUy/FoK8Gx33h6UqgPg0xHahh7IMRIiz0WcmovR+5QEOu6vi8mVqDSIsye+r
ocsPqPvHibdm604NdEvlu3sZkb7wlnZXEvXgUGZxvvq194jLiUd9AztUNE56zJOSzRmFiazMPB/4
0bLWFw8AA7aZ2hm/yySzz7TZ+I9RDtaI85L0i+9k12ApyHHOxZULJ2TcZXbe0rUAjOwPdfhDyvk5
yW3yHa/CqrhcDllcPEwKGtQ2Z/AddzjfzribLw1fHgZybc9zQg6CrUj4Lnmb70fpFLS22PoeeBiU
w5p4+Gb2s+rgESmhZACMeBtm9g1y4d1Uez6xLfJQnVcGGB2YBlbiMi/dENWXiPqaCOQ4Czlkiw1Z
wOgRgG90qlzk2iXkSlA5aX1VimVkO9s//cD4IFiogeEgoXgzLBOrYwdStnl/X+XRzwGBczM27lna
4FS7/nE1xWHWXAo3ZuySPdBic8nDRlzIjq3bfm4WDAH01pKI0z7S8zRisHpV4Tj3NIQZhPenwHdj
vz9D11Psv2eSCtFLbseMVL7BfxAsR+5n3dJDEe4iZ+92vWBpT96qbB2gwvTIcmNmuZRtJzxkEK7W
NGd8hvEv1M3Ms5j2R5ykwwhhw9EhOd15tiraBzAsTHxwfQREDvO+mZR/KGyGnP/Tm7wseQr69oud
4FPsc6ITyMLFyp+K7yfXHbBtuuHYDaziPGZRrZP+BglycYTLD1Zwouq+U/ZI9OY0G9lH9pzooYsZ
kPIOf/TBYIDy5+O6hh7OiTHyq5jwxsCegcRDS95eX9j29X4x7Kp1dFegSDFsTueg/m6yC/ad0aHx
dPMt6w0AxzagaRa6Jcss3cUHFlberp0AAUIcIAGTdsekEj85dO02wY7x2rXFCL8Y2y24Y+zfMpgh
0CVVxRTd/GkM8OhK8zvtZfuFDQbEC3ZjU9Q8duCiitZ19oVDqDJoWcOMaxHskqZZecAUPDB4Dz/x
wHT7duaj2bIBxrzRDqeOInW2hN7o0VjqT7fbmPtRhX114avYHTLFsh+eJuXDK1YTb2BT20xutK1I
UG3IT+FqmkKKTBIbXbs1yLF0tS7fJzyqYBc4SWxkn/Oh93k5/Wze47WgizS1hMs3/RxEeyLs3J1m
zykeQQyXn2SfyBUBzjm0gWzafdc6pOQAqBJZcYXH55VqkoK0CoolmKUsQJFYWsX9d2UbMW8QHJkl
vMTgNVEgxUPwyePOLNJ/VzmuqBtZXF0Eby1lRbj5g5iEPOsB/cVl8QRbp5vvaJeJdnpdHuY+KM92
6H63Ff08i8Cb0wEdrTAGsWrYq3lpz1ABJkgahcK21KzPwTqlJ7iR2SNYefvFoW7O6TSzhl7VQ+lx
64Dq0/yB5JCRf5pEf9fZ0buDiPCS51hhHI/IT89jCFyoup8ITx86D2am59YXrbQ+JiOj7abptNzB
qUHKcuDpvLjhBM+ldfxt5vbLa+vP0XdW9LeqPe2f+zGiyHnKvCMNmMOlz8W78RNz9gaWcsiwX6Jq
vV9CrEy3dUx3dIv22Z96jvlh9e/cdfzDfqYGsps1ZyuDG6E07s/Epk9F7cHRmDIounzVH1XeRue8
TMTRRGbBb9g00XySvu/cD/2QDrsJIeMJLBsce5Y3/jsSTbrHgNuewOFUhJFdCXVfstAEAvLGrEgl
a5TzoRdO89SO4iUK3HGvvbJ6bhIhGXjS+aJTx8MvSJ/JLozA/DsZ4NHczzNItWwa479uHZATWYbC
qeQ9ndOGYOy4phdhghjSZgKqg8iLPE7pkN9lZe/sq6wIX83fEgu3L3h9wBxrBuXJYvMYP91QGmp0
+VfCImkIjv41D4VTed84MnyqBuZhWFftKx5QkNRk+snPKwCCyvOIJ6LI7SrW6cdAgZaGAu8dKigx
JmoP0Hntj8ENlg28l/REYyKXAwKVQN/TieVp0P4quGJciwF+2gCg92hdriCB57qbgSDXwUlWHv7l
MrxzY78ZotQ/9iiidHilwGr37glHCR6qfFZsRhGT96k0/cPCFfsu4ed/Q9uY9yE3/G82QpTchtn8
NSQ5QqZ9sNyRWp0dsnnmLKQQcu9YNdOe257HyesulOLMtGzgufq6QBfhtwsfste0SMl1DY6UELUX
L62arSU38MX2XH79Mvd+ibX7AyUAAgl6fbhr0mp8xWPzQil4B1W5pKUL3Od92qz+eYIaj8OHUaKe
UmS9JTvkga/3gCo+WDiQml/biEAsQ76HLMAcxwkcU+N2bJtR3FW9XU/pDHhA1Banzlo35w7L/6HC
oPk4Zz7J4lh7R4S65Otyc7bJLvw9UCj95OeBPsrIYwxh1v5pcPJQqOF0D6Oe513hAtejG2MmLuNm
8Lz18jyl9gMl6ig0VZwJU10YZ5cAd9zGZeW/S+sO6aGrX8Je1+fhr+mOfCujYTfhM+Xak3LxIXZ6
w1q0L9aZgXC0st7POTVMPaFFXqz9rEQ3U34eK/qlkninjfLPrOzNkzuk5XZtqa3dqFaWB6fCeAZ9
rNyGAIU2UykNi/mh839EgrgjHaIZHMfGpz6AlEP/Cylq/VmWcCzxxXF4VxwL0O3NltKZYZ9C03kk
FTGeHe2UD/SQ3Kq1J6vekAHqg2DTQJTUhOeuG+4qr6qu6Iw3fkFwwnEYP+RqugdTnWzjSZ0koaez
bXsaUlKIhvWSZu/xX79j18Sayr3VA/k/kyZ4xq9VM5BqHqfNMubHue3PFc/RdhavyNYUfRfdF2qu
CHDV/HYmMT8sg0uB2kD/VA2jlovwMzZJPtEqXFvKxrQLGAOiyo9WkHXAA+dhfMGb2ZeHSCbFgX/d
/YaCgGVz+WvfZAgxJzR+eW7dFKi3k1RmuzCte1B9I/8Ce6O+FcPcjKBwgncr3hrkT5P9YrBYvg9h
wpnl3rZMSSgqSl6ivR7m9xFiB2uSO0QQOPVCRBkUF3PX+KHexyFcXTqhGYQXHy7n8teMqhrG4INM
FMZXYBLHUrQeaKYU1J1wf4gsrw8poeHfC/3PnMXNvEPUrB9wWYu3FMfsRQ4pt6fCJ9U5tTc6QE+n
R1nnMJBQ2jbzOFKntjILbHU1wiOI+WKGRt08y8XyWhth+Nis3nMTznbfS4cDGE6Qf8Qoo/khqQd4
AdhNS2mWT9xabWEpslvx3CQTK63ZQyXVbtAQKtbNu8f5thGoyTfvdceQTp3mvurHbG89ckZIzDBz
iB8fNDPcdnL89JovXMEonWjeU5fHOwul5LJoIV4WoOEvN8XoGX0nvIiiby/gorES6zoaTjL3E8Ik
SfA8cqq9NbxutaloXT4xrppdYlh/6KmYX0QivpGMLz8J7OBPBqSAV9mLb7+Wqls80rE3I7PKa44V
fiIuK+T7vtmxW9+9EgyPNxoPMP/aVT+XKGf3NsYxnw+upzGGddS33j9xx45RqJs8uAw+DfSe0fRq
ecF4VxY3BOgMs457kwvbwZVcnIpyfLODbI5J0cOpQsI88VlMtlk14cEsnZLCg+Ufo3YV4Vz5juEF
MkO8dZwFA1b919CNewmNaaM4nnjpkIuNRe+kV4hC95sh3P1rDodGlqXbjqvyn2G2XG62TNNob7Eb
2+vsxsFISYopl027Cse7VqkD3GRocVX+Yz1nnxbVuOdvjNzB68wrkPT1pJMBhyom/0PW+ZT2gaAC
RktbzTffkJAATgjmnntWKx6pTv/B6k1SzxyDEUvmTjxIMTD+Y6ZBYv/rhW9vtviJGsEuYPci8A0X
lGJqV46XjJnGpo3j7q2Z7e+4vnnqscki67bV+taVgjG2uGnrAhPdFLjHpGlfRzfngwLCrF/UQ4Gl
3YzJi6FzKMFUugOL+JZ38lvSfQeHZe7t1J4geQ6UsvEJ39k5uPJsBOWiy4tVN0470DsAeC+3Pe8R
Kj8E8QTygEyjTabTu6Vg+xxlIXfe4coLBjIOfDMiDtWJdjkU7tIconWCCgSxJ45u25wGInJRP4W3
RsE5xQ9u1UMGaH6Ar4k5cvZP4yBe5pn9V9tFitv1ulV9F22ivviskqTelWTXsXFBbsGUCEc4PcVo
/lmlgD2b4YDvlX/OfxKDzM0q+SywgwWOR4SdBNwEVYNMSzoBNFDylf61bF+o+dF1gNHESU1DUzzu
xhKv62Qecnd4GFO5ctj0f5K6flq5SWwJmhTP+KK23TicRVjc6zGMd0veopwrOhpgJnSLS4vCFF89
TeVqKgweKv3Dj+PHcBEolNEDBLp2F2d01RcYF4YgDl7o4Mmeq8W9p6bnp86o3jI8SRFJoo35H+yd
x3LlyJZl/6XGjTTA4Q5h1tWDqyW1nsDIIAmtHBpf3+u+TLOKiHqdaT2vSeokcXEBdz/n7L227W7z
qiN60kOz66H8P2RsTZBGfUK0LkEKyPbjY3yxmVC5IxzKIhdtXBedYZHUBD7YjDCKAaRrUGebnLZf
OKODBteNYCK0f8yK1ntqnNMiuc1tui9ac4INmEcvYg70yzA08ewT6bPI8+aZ+7ObLhAfbT/bflRF
Sylr96hZQrac+AAiV5cspnGMz96gh2deBB8+W4GrqOl5QmdJjEfdOqTQ+7WSyzECTINA3wt5lS8J
6FNvkWstJ6Y+tGnxulT/8r1A2DWvJAcber5wKglGSFBTAMCmzAvejSoX60t/AnRf/9YBMfy+rF/L
zszTHwETGA0zF+cGH51z2E2UoH0+g4qCBVahLhv2Wg4UdkMtHHKbsqnk+AZHE2qc6U8c7jonx7fk
s3gdGjA14YkZEfHuoYI21bGeLv5XC0Ms9rqO6E6cQdmrEEW/CVTdVi9/r0QRv5rr0L94PvlstqLz
yeyNMONf9S+Y6XxAY1G4s1s/us1k1t4NVk3xZFJOjKsRnpYLD7TnjsdwKHOsUubYLvPWD16BaqAI
twtJ3qWRZS4RX0oNdygVK+wpA30MqEUx8fDa7sdk3SOuBFOEHxskTjTWJ5tcntdikvSVOrtHHRIG
2lpXfPt/WQj/R5j2H0JZP33j/81t/RR/tcV7jgytaON22n/+55//x5+qNMv08VO7nulLiaH2J6O1
ZYo/MKVCNfAcm9x2gTHwL1WasP+wfUHphv7MdKhFeWT+UqV5fyhHYNLESQgxQPiO//+jShOm9atK
yqXacQjbxvRpKcWQU/0WW+92EP8C7A07cpVDQucsOsDzY1nZSXVu+kkN17CECv00VM1oX+X1BLKI
mUkaYcIZ6QxrEjPb0LW2NmsLeQqq05+VJ+f8tgfyEh0ChtvTm4tU1riC4Vm7K6iwiUJSL+Abn/rB
9i0LEm5Wfphx4nfreiLPAH8UFc6qIGUQTQ1JjvnaBKIVHjyvqG68oM+xeTTGsKX5oy2saNn4USNC
vVcOcc6I43tj+O5iVH1rLEc5TUSXHuJ122IDx9LkwDayOz7qi1VWbv9Y2bEZY6GJ86ZZpwggvAOd
a5+GTcbmESHpnfLmweyIjdhr8tkpwMgxearRz6pdacezwwGrDyrcKm6T7qPIKcFW90N0zwC3CPY9
EvN4CzXXozfvXQwbtFCZvCZBz3iWNZAlaBswOh8/yMh0Ebfn9Yw2nBiWSxgwLvA1zjNpbMbSpX/a
i8Gjp2N7/dZttQlMGSGqIjYLCvUyIEAG8s5kzvKuFw5BDeicu9dusMC/BNAibPpuPgsHWiZyI9Gg
GQQrlXZfrUBVAXrrovbSs06kjtAUeYSeFfjuKMaDgXDYtseDSJMJONqpTUC0M2ELSfIiJJK02QyE
FuFHie6N8pADQkajVboDQc2eO7ALoCkmOSgOFFVIZpCB4uXwCxcehcqlIGzL9tko5+orzawkPFx8
cGy4ecgArulEE2wTe7IagvRsYX2WjWUmG+I0fMI8XSwGbFilJFaSocy4n/lvgjU9XAA2nLyROvRF
KAkW8MN6WAKBjN7DvodR5A9ifh+jXE4kVUG6eyoBJqO/mMfoKZ5qqB86wAC7Iddlzo/RpPSp7mWq
oAwO04fFKp3u2YYvmvEoT6I3yXmUZxZ/Yo7duEmAyc5BV240tKf7qIm67Az6aCw+a0hTzVdSlHm5
p9wBrmcZjOUPBWIfefAIkMWr4ipOitFM5IPQ0kyQm8sLo4wl4oeCh8q5t7ZGV7EXIG++MrQphyc5
yMA7YmBkqm/6/vwekJyJb0/UkQW51yMYxi7oiG+Q/KHkgPRUWCDywmG6pgtlTguuruwfkwhzH+Up
fs7JWKGv6MtbDFQIDSPiu4uViCWuC0TV1ryDtkvfB16Ydme1cBAv+N6idMMEbkFURs7F8ERL/2TT
k6S34pA2cWmRRUaNaj/LywckKCWe2aaFjYrljyQxeHxgs/NDoam30rpsvIcAjglHEiueWQ/SMWw6
VAtKEHVA5DKBoPVEM/aiCSqPCM68+zQhPQw6dm0wP5yrEnHTiGf5nqa7fCcTBOFF28x0SezW7NQ9
yj+zeJqQvZ0FAcsz6RJGNez7eK7Ixw3wY2czbcZtZxoZ1XSAxWDZ+Nw+YqmtTulPRgYQiZxxMrFu
OwPaTYYeOSl3umut1Zy2eXAadR7O61g6aX7gFIXCnYUXb2RiK7ChAKBRJ9mZHZqboBREwuUkMiYX
AfyEegUhUEQLNtM+Uaql4Tx0tTOBWAVplTPJGO1s5eWm/TD3gUeGkSxzeRB2ng2kJVcTxkxzkPGi
rxMdvWhvqi/fhDCznSuiEnoYKaxfNU1CSru5bI/wusi/SPLZJHSIDONm69smI38XHyszOyOnQsCU
MVDVWrS8Nn1GyubRyS5splB1QN4Na7bfI6fmK5Lan7I1LlVuWin86s3GjsEiVMzFu6+LCdMnBtLk
dkI326/TKcGRbdVu+5ihoygusDacuMFZEaCBwOcSvmMO7a7zEgnkRviP+ZACrpUhkIl4QqjT4Bdt
+7suqvYhmsRDykzTGQDi4ZggPUiXa4/+wkbXBVzG+skCz37yjICGO+ljWe98gs1GkKQKwJPAf84e
IhvioAEOGklssBwzDYzIQ94ppXGjl/FTYuT+KpmpndZBUZB64dAb+ybNNYS36rxNxfxie+3OVSjE
FjFKyfuEgccisoeJCX9Jvh4hBq5ybuOieGUUgzAsyc4GggDSfQ37E/OT8x2a7nmivAwzpzvJrvXx
HE54mmtolIbOz8HIF2yM8QunTian6AWXeKHDLWE29249eMhf3a2EEjam3iXtu3muyU8PCYGgX+6s
XHw7hgog7pJQQPp5SNKhF67YztNDYkbbhiMCYPCY+W5hm8SFILAAX0hlOQAbcyGrmoA5Be6mcW6L
766EYV8Qim4lrrOOcP+/laURf+U1RaPBY7GcC7DGk/iBR+qIG1bc9F3dWKD9CTTUOR1BO5j2Rl4R
Nm2q9dziSbE6UqR9r6EzFrBr1MTkZCo/WrjaV4ohAvWuXSw7zv37mVH9MfTgndIIHStGTA0iDDHJ
YwNSgMD1oWH4UyssSwVftoljt6/lSovwQA8R35oz96Sv5AekTytchigw2mlrj0QKje6c7PopXTU9
vw3t5bFEhb/PO2O+qxN6Xb0OYN9ClB8TjFEdQ4NF00hijObxqcoNlFkwe9GcsDYVYdDuvYBiAGIk
CAarD1H86vQ7UDompqVdY14YXuXglqcw6NVj4DfBvrIQGPTpxeOH1frL6XFwIYMbqxc0sMWnU4Aw
oVHu9WtjFve+Nbfb3qQUlmgUnrnB8UeDN3SFVoCRaCHu1MBMP8tBQTeuPuZAzBe86GzIBkwS0TGM
GukYj2GbkpbeHnGwK4BYYbo3q6hbEbJrvQdDCYJKcVE5WivT/qKpr5ZmacGE7+rsOEu0tarUyZFB
A04yr1nGyos2Je6BJSqVGIb7RQ48N19IMYAhWMw8WYZ8BpFTg4g1QKUEuqNmyEtLUo2LcIrPprZf
ydILl2j0BK0Ky93LmhUNbbwYb2tsCTyO8YgOiWSTCdkKSihcy+Sok/neNNTATTC/t77vvmUIyowR
ePrskTNN7lFFixAlCDOQJ6+XgFCSD2YzOIUCsn9qPV43kVkeOu3vgYNbC7oiJN6l8iZW0TVIhGoV
1jAWaJD4jzgk4x2iv2Y9mvipacP5bH7Od08gLHkMUX07hk7IpKC+9hnOw9KnA27L6cSrTAuExomn
X0l46RYmTahlzk9fK84GixCy5HI0xu/KUwfWwgO7c4gytCTDQaKMdNUBHOc9aX3BLixxdQcl0AJi
qUlKuFKxo9+w78pP2nTvAzGa2xG5hZfZOx8g4goh8JrEY0yyUJIWgFwQQDlwCEijtOA5o4Y23EAt
RG/VXCBpVx7yNNaLYE8avd60Kd8xB+R+EacpQmPh+wtt22eCku1l6nU+vVJGybn53tbGg1GGxt7u
6nfOfN6LkFl/BGR7QzqlfVKhum0mh4MYp1PXL5wd2HWO5onbbE1bqGUFunpthZXXnCXo8FPXuYQN
AfNPRY5+wITFeVvSm8a9AA67FFWzct0655WOF3VhlA9hiWhnWZhNuKKOv64gl28dGhI7doF01dbB
zqqqDSW0wiE7T885MZ0D9uhlnvb6IaQ382kG8BZTGnHHpvZ7FO98zNegVYwjmtcha45GblTc+3g8
EERrr4OgH9dzhm8zF4QrLn2mJjuDURByOynC5yYNHtlP72LNwK6dMXpyynRGjngEZCOHBqeqCHHx
qwYGpI3Wa8UmuS+b/IX1yTtMVd4trXn8LpW5szoErAFS1fspNOwHppzW3okRbi68WDggWQk+S8am
fiyxHDD+SrxrOxn9s0fw3DvmbP86ZE5+a0jHaBDmQrla93TTb0ZpGlc9A4EV6RY3aJU0q5o0b5Ej
vkiI2Qs+2tpBw7URHuc9wexgNwUCCYv2jhzxPvBy2csMab7YhYmNvHa+Jpb6IfXlk6+z+zD2g2da
tsOw9Qc9/mD5Qqlr1BsnQYAxBRLWhGbdOXOKgaLHuIaIV+spjUPONxydH6ADBd+sBXg0hsz8mqr+
vidCbpgE49WQ8AR6hpgqNj1t0TqxPove3jl2++bmrv3qmayqqSTBUaiuP1WRyRNVRHV9nUvT4sTh
TesLZB/eS9W91TOiU2acPqNTL9qHoxf+aCfSHVBPh7tuHohhkjnA70t/yubM+Nah8lmZsr0H7UMe
FHYRZiPFHcS92wQZHZUUahfQ2wsFZYEaLoOiAbvCbR6Kuj3ZEOETtImcw6rmMbaUuE4tkmrK0L7P
EWMtuqYnTZRtmg9nblM/fvAdi1NHZXkM/M1kTWg2XvUydR1nm0JG2JpZs0k6Oriz4XHUFvXWqVGZ
hfXlVR/bjzaNH9C4GmumGmclOA97rhd96R7iKpInbKGXRtzkpAQOuHEwQnEmdShKiayeggDUnxji
7CNtrOoFQzBVWW5a+C2Gj7ADB50IiFlLJJ3Ztie1aps5FyIWHmruFySZ666Fw06pPSxipy3PrWQO
0Tbt68hRaBu79stAnhCU1h6drmvij7Ci9dRAahHWm0928ar26KLV6B4o8BecfV+DALg0TylpLbe4
bm/iAgYbLUhiWXu8ceZSqWKV6PzBafHUMDX1F+VIcesW6IlRKB+mloU/I+pvC5NoPMQWAZik+kT3
Q93bLcd1wk6NLqzCjYMFTB0RVKhlOtSkHfnz0UQvzph0JIU9K65DZe4zx9oTAapaclCbPab9mjmo
99EXTU4mls9lE1R0y4JytIBHzG76zEyJMLjoCT/Pd0N9u2CUjPoiNA8O4EeWJwgGeWIB/G5QQbiW
TxuRK0sGplFrN3Z76N68z1hVymY6MwDaX0RZr3kzoi6kEa2C9sYsWdtjCYwC7d+d0Shmb0AseByJ
DN0SOt4vPGxDy7qN5u8Ajs+Gr+/g68RZpjUciVhMzhLhCCUHQ4tTo4b8RebtNm8HllRhX0+OscOl
yEysSbeCm7iZ/ILq/1IJ1hbgoqUTm+OZ6VJ0VROInanC2hFrsywlxP941gc7S+DhZlV/qGNdrirf
qdyVNRLFiZkPpG0aHqA9/4hNTm/kAhBIPmrCeR2soUeyahYWFuhF7FrBEjoOBwm4ZCvTTYdV2kzq
Om3r6odvpMiW2nh4L/HBHaWH2UjyXcP3DBlqL2my5RscwBF8akd1x3xiJ2anv5qipkbZ7mWoB7Sf
bmlyJft8bIZ9IaOGIT9eJIkV+RLeq5YojtJj3Ynyh5DlKXGI6jCwd65wjx8TMoFWAc2rq5wwLcDt
dIIT4HEfAfNaOl+d8xJzVEWd4g4HkqH7E86As0509uaw7CBnKq5CFFSMXwzzR8dzu2MNIh4ha76E
nII1rvhu6Rs1uI/GGV8ye9qWRErsETU1T1gSKPOnAaS4RkvZ+ga3JzK39YQQ2IlM91bEHJwcCE4r
jOH5iQ5iztyNP2QCbZjpMr3DKffGi/6SVWT3JeVrwNYXcw7PiTnQKcsUuVyM/+7cuJoOlLasiOGH
y8z1hujIdN2a+T5yUyrTfM1uEi9zHXzHBOVpojmhCZHifT3kJYkWvRue0G5OhOGk4YwuAE0rvi35
QD/PX/VNcJKJjDbM8jrijlGO1PISlEDmjMbRswXd4a8sOwjvQZnQpK9tuMUMgATZTgLCv42vkBI2
Kht3BYAZwkeuRHgcWvK6sqosn23dixsY3/UaOdDJokF08qK5OSjGp2sUqBrYM6nJEJn01ahacTVJ
DdSEASJzbSwTcdq8jHpyD6HrfnVmlmy6mgpN9CmDZZcnMZhuMw8fZuAH3mrQ6Mo0igdIRXzFeNMh
QPgEHyS0pzG6J8bM4w1+fdn0TVUtqjCU+xHB913kDdmdiNxAMtizmdmkU4XDzTaSTTVV+EzmzBnb
HUNwshKneCeBtyr2dXqQ7J2i3BceetGR4MFmGerS2BDvu0K1PiWbJAy8t5Qk213oYrUY0b6j2kvN
peslz5Mz/IBsaD4Uckgb8m1G/7PDYkY8RJ4mV0rMb1Fq3BXpJF/ytMQgVYaPjiC3j4lifBO2QKIv
BJvAwXkES4BoxuqNaKRq2WmyjkUKo8IGYNC73V4OxLLijsG80aphLTh8klM8IWrDi+yA062/bQ4Q
10aadlecaeWNUUT6wavyrxjpIa0xd1QLDaxiX5NZfFUOhIktjYxQdghpxPSI7q5sB4KEES/S8gFF
Ufnqm0SvXdIg7i7G4sPp5Z1fJtkVaIAr8iXGPUVaCI1BsciNpfoK5TCTvZSRg+abxxjUD51me5PN
DEUp0vYe32ZdFuE6LtrkoSNUXS9wbEVy1bvuoS2IPyI+aYxvXIdh28JGtrmzm6lQC1XL7tN1GoJI
KX7g8Je0DRzBI7l3uyS97b0ReAj2DIbKseWPyzIxkmExT2V+YwQXS3LcFeKbDFX7lc0is7HT1YwD
vbzfq6KBPMdbvJndMsPMY8XYumu1hrmFTFuIeIXwKI1WE2JxXis7I7RJlxZLSR3wLpBYRymyFIoS
wq6ijMy9xIJLj72aNKduqG5HqctjVNBBTUs8LLEp6fa2WWWs9RizMaVVzsk0AJ68RBhN5kqpezxJ
yNcWqTvlam3VnfOQiwSAU+RMmFzKOO6HRZ8qVLAhkvJxQ3JdeNO3zRMAlfoY28YPLx8V9gOZGste
GzzSnKiMGyZtUi6jarTvwzw0n0D4dV/CskiDEoQD8IZEPdr3slH6RVRmgSQrAzsEn2y+nN4tnlIW
veQhLZVzTCkgLm7T+daxvJjcgTriiBQCkLlzAxG8OOZ0RRA8dDonrrCjYZhiusKeVPqJxxjaJzrC
Y41dF3TcykUzNFm/akRk7uuSNM3UdJsr4LarIjCrl154U8yI26QDFmdhWqzo3ZNzNY3JXRp09LKI
G9qATDlK9F5vlBskqddmfqWC6Mpj91j7fSWOuuRJNFPzIa+9c5vFR1JjtzyJOSGf9R3KymbNG44f
ppDycZ6KiT/k7c5wxyMza1zmqoSGSTc5dDrjMzHL50Q1oFANmq+cn39cjkpoDJgsgM6qR/wormiY
aPZpaC1SvM8I02c8O9Moo3VE6bNLwdVDwTarnRhRRQi6NASSlt6ptpF4XgAHEiGWw13y/b0xGJwr
vNDzn2Pff9VQrutK17uLt5M3wslWUUZMANGqBh4cEt0NqFc+LS5wNpwMLOQoaHPAQKZXc96sYe8c
RGH3K5zbEVE92EFly/kz8aezEzD/CAgOxf176VoWGxyweoel4D4azRfZ0CPtLQ73ORMt3igZ3yKw
eaiTVN9JS8SvkUsce+nMGWzi0l34VRpwl4sgvDGItbXQ+BX6IWhnF+HW7OMNrTE3IyVJZuNO9gpO
XzZEe1sP7a3UxFRDDHJ6ni/yvNjwUiwpyBPcfE73iA7TtVbMhTD2Tt7CxTSyq72KoctkZXSTASAO
n6np4HhCZYvNEoFmTwsAtV9Bo6YguxH9nO2uWX8IrYT15L0J0jKejaRt4FfGk3eWfXsZJIU4ng1U
Oe5iMFVMImDNL3G1v2HelRAWCYEupV5nG3Args1UNA+U9KI4BjIr6P05gs+gaPEWCM5ZlpdOW4T9
RqXM1IDHFNvKc1sMkZ711uFsJcGSIdlTZEvxUjHEPYuerXRl0n7dNS3IxEVLpuYaVXf82ITI55ZJ
M5rvqhl+dAahKwTmsMHRVjMoBXPiDD6ANLLzOIMt5y1bn9cubQ51117iueg+MPKvJ3LYlijCgEiN
dkJMVz9o64a4lCDai3ZOlk3MyZwUoT13rrnV5jA+J5ZPPFSmmhh3WCU2iSYajDO5NR0d4dMotQ1V
fKDU6m64ynigEctSvyhcsDZgblJQry46IkvO9pI24KoTznCcGpqc6MwiG+m+7yOfSES0iuIZJ62t
k3nn8LPSRZfM8Xqsow/quAORWBdEQoOiMKVS6NY53W+EHDA9YRAUxcoQREehlhc7vAbl9aAk5jCC
lnBxA68zF/3UGy+BFRAo1cJKGBPXPfvpWG84Eoqvju34yOOxhN1FNrbXed5FTnXV6g5lpDl0D66B
4M2zPDAhVkp3MJ5Q9Y+yeaShnGfsq8I8sgAvZxN9qmqdALbonHSLuXXbe8Oog8/QJBlq1eqMjGvi
7Qi1cluTn9fN/mQcjc7Cj8Y50vswkWYGB8d2AiOHa1S11doosr5ZorRI50M/Dv2NHhvGVT5Q1AUh
I+M6TofyVtLN+IhSvQ+9nLtM72uhol7dhUGhzpET76HkubeNS5JuNqDN8BkVWXQ/LDiFdam4FmK7
JE5pRcqX4y/1pKbPAmSY2rSofU8JM3iwz3k0LAmbcR6zIk8/IFRpH7Zf2aISUY8ZrSLuU3lv4kU+
dO28DVz3IgWs2AvQ2hoMr3q7ufMUIASTsfQVHXO4AKJ5r4zkGTOkuZkkpt2FWensnPCOr6OJ6afv
AkF1ORysKaBfUBz7WNbsfp9GA2MPkyRWK8shnVQ9XGij1mQSlIX3mFZkfxWTQNet46u0ME9JYq4U
zJS106i9Z6EE6Meb1GhiWqyhd0Pa7rPnJuY5FRHuoUJ+mozoFnkzuV9DKV69sWjZkPS7Pw1EKNcv
lkrKdQS3g6jZko6vkVvIy6X02dBqucWJQmRCx7tislWtM8rfdZUpoBlDYtAMURc6pQ83g5X/Hi8y
AdB1OlPppG16YhT+aklqKtAQT2VO259EBXGFbiZa6bqRmlSgCzVnstoaNyOtb3SrkzSqtZ4Jqdsa
uRfT6Evqa5Avr0lTqD0yjx6xK35GesBV55IRV7MHLen90v0jkplGYZuYDYcSx3405uJY2s2xDHFU
A68B70K/t7mjMGTsORSd/dhpHPW0oL4LNlH7jJqPZjXxbwY/2U6St7IWEw1OhMuJB1Fbz5LjdhKQ
+NPWk/ssecV2lhEWsO0Cq0KyZtu0jFqFbHiwZpLUdJkSbkmRwq7L28bpkhOG1sN9YpkeY68WQx8Q
4XuhcyrEqONBCwq6Ukwv2yfLMxJsM01h8xmqcm8YHeq5NDuLgaTheOBow2Ziv7SSHFwydhBmKyJl
A2m8aMvyn6LQYO0y6Xk5WHoBzdiJMRB9TAOTDOt1GuJgYykLmSKBh17OEDMvPqAFYMjkhqZHynlJ
rENc6T1r/NJJerXh8I7QtmPvZUh/reIqWEGR0qs46MVKk8W2dOP4zQP3sxFdqLBBeqwDvmZNUjJ4
ZpdR13k+10vpBOGrPQr9Yjv0zl3DWWAWVkvKKvMMQUTcDWHun8HKmfQj3eKuEardcB+ITdUqeMFV
Px7K3nKZGQT3eSC+xejeBobcdW5PUykQ+TfDPJIMh64ZTjG+j1uHepfhlIRKZGXzFRKMk66CgNxl
L9tD+V3wFEB9NNNu4kZ03WaG7nQ9en0Sr2rsxLxKZlA+SmHHiJlT57rvuqdMyPTeBDCEPXjsc/4N
BSXpa+Q8ydu6q/QJ8zm1modMrUceHnr2Rqm2d1dN6SBWiK06c9cTxVXGwBCO9ZK2RkRdkWq0N5qw
sPuO5omFV29Mr5QJRXdRDNjTF01ZgmfTfcMGgM5c1TdTlYXiFBSylQ+UelVIQ2p0ye5VSQeaH76T
wSZQ2PlDHUwW4pSMyOWVdCCTb0ecETCJgd0ue5PsbC64Ggba5CM9gQDXmQcy2po/bNUiUXRmk3k1
qVjsqUneDGppGYCPj8w9Z+jFkDCPVWwhj58zgeRUzqpGCszrt461kxFZNbrGVYUUKVtJJM94zm1S
mJZAPvNHkOUxYJbSs696hUSTLF+aiYPn46q1I/1EsAINYlgRRLMFHWLOUCMRAPVnv1ZOVeQnPwzM
feOOAfBwHV+Ao+gqnhnrN3LrBd30FdqDfV2TjJEt0zzmbFHJbq5vepTt+wpLIfLbycRSnADwrE6m
1ep4Z8OTpNrtjPqjQIY24iiDhwhs20BhRDSy3SN+wbYJqxgz5FqbFhuc5jD/EbuIl+Di5qh1bIxE
+4rmA5yPsOtRHjAIQ6zDKMxfULgCXG56ov74ia7/Yg0YTegsMvteMTgtXxqddqfWgz7CBpTPaAXY
IIKNIcqOKNXerV/TWvCuTenwyVXU9CdZYy6TNL8gfvZf3iuvA1rMqlxKElRlwKEb5GpDhrOLkAn4
CjXkpSdqETtnVPVBe3PZc4F81YsKYTRGkXBw8u2UemN45Kmm2DZReGBZsWrvqsqjOtlpyyWbfPY8
AxK6iYJoXecWJ6UwwcVB2Cg5h7dJpjlcK9oE3wQXjA9hZ4Pd5HSN9roc6vo8iVJku6oe4rvOtgtv
B7y7oRrVQk8LBr/tD1a49gQKFC2AawYRKs/QrRiP5/gpJBlHnJ0wtn7Xtinku4lDJmYxHp1hUw8U
Z8uMnKtqjxIOxwdpl7DrEc4RFpaMTrz0RwrYkdr8xXdDEbEq5oMDWxKB/QJp91hxkzobEyYeDxyi
pk6okiycIlcDcrsTyrrS33HvEQ/NcGWaLfMV1OCC8IeIGWAnsnd6XVHKFLSw2rtpkK2/plDvGaCW
eRTdB9aIG2Tuda5+FCnL7l0zxHREUfJElX6vfRELGpCknTIlkHNxi92FFRrXrmdtWovMgbXS3USg
ohqYuCkDPi4mldaMr39SaP4bJN1FcvtTKgi30cZuJBAiO+Re4J74VZIrI5nDMi+nvTrGBxb/4E/k
3f+IYf/DcpA3/78pjecvXGnlz1rYf/0Pf2phDc/5wxUWiRgkf9m/iGENy/L+sF0lPdriFqzGC9fx
LzWsLf5wLYyXrktN4DJW5Ar+UsNa8g/GQRKGk2kSZCMQyv6f/020U/hV/vUU/Jna9l9//3NYzK+g
QoWZQ9i2Y5okdkghTO83KSwSagvpTVSfI7IF3VVdism6Ti9IhB8gqsUlm8F25bF1cbJtgozi6emn
e/VvHksLYfFPzyVXwOe+yH0dpCK+TdHx63MZMxkjGLHqT2VT1zjzUa3795esyA63HeL9wwigWN0E
mooEZRZvvcRcYF+K6tBi4yUZoAFsGC3+4boudMr/el+4Lo+NVnkoG0zn31yXQN3eWkNmncRALPHK
oyKj0RZDtliC7Q0Jwk1m7VyhECacMM1HzGIEvU9I/PAQJDf1lBLULWVkuAcOLJ21/ofru2So/Hx9
vq/+pV6G4eZYgofl1/sGNk2KylbVCbYfGY54mOyJtBzDu8HPmFffY1rNLTnGNkiiXnBKWYzShRAy
pVGniYBV+s5PhdcfQ8Get8lU78c3Q9HH6h+InL9FQCkLgQO+JR5aVM1wRf3fvmEiZi3MasI6ouXL
xn0PUijYowNkow0RfaC5cvLiqyyj7jZNNa7UZKgbtavBm8X/EE1z+VU/3TQy7pCXK8/z3MuDx1/8
etOKGHMzs8bhKAK3pya1EIyeh2G20VoBMqheY4dhXvgP39WvTFJugO25fGyHHD+U7J74bektLrLF
IgHkUgLtBI8x69qnx810mr2QM9fDrHSCsqyQ8bgtRc4/nwyOHHd//8hcnohfPzzfw8WSYf0ptL9c
5s9oVM6deIur/CgoeNJpSf60ROBZ008dt3//q357OPnEvpIXkT+LC5klvz+ceSELKqKhPjK/Fsah
tnuHaUQOtI6SsIzLf0gz+3Vv4yOxHvIOeL7gi70sjb9+Ms6I0OikGA8pAC+6xX/eQity7GPuNkb+
qItcooNCaSp3f/9J/9uvllKSoSL5kIzp+dOvv9pwLtDyCRekY1gJkRROPkAXwW53XRLMQYGcTITq
1mFHKO/f/+bf77GS0nHZAeiD8foL57enyjCnsNF2UcGGumTi1i2Qic2fy1HkDDxJf//r0E38tiTC
C/bIimQUhcPIN63fg6WauBqx/FX9tikNRH6h0UzfrT1P/Y7aXqo173VZLBM/h7IGOX5Nkro85hla
qQuUYrq2Ue4zfpD+nl4qdVQt4SbFpXcMUJ+vB1LRl8BnsZPptj9kMrefa98Zdgx0nDvopPFy1IW1
truWwWEQIWhxBzJCMj+ofWNTx0xF5MFEbdsaX3128frquvv220B/VGhCNqFhZfvIntUVj8NHDgxy
S9O1PVsgWpbwyIBgicDaEZ2SI+7ihH7UqdVuvdn3HgBuk3VS4sDLQ0qqEUbVxoyq/KTHsl7FsLCi
BbzJlJuCyodN9dF2LIaMlHW0JnIaep1KDk5RIksN8sehSufbfgAQ7sylXvX4w7at3zg7WovRe9W1
3247k0czSEphOO/o14glJqazTbdEY0voOJqyhNtAqnYkq6vW406A/KAoqqr/S92Z7UZudNn6VX70
PX04BCeg++LkrFSmSlNJsm4IqSRxJoMMMjg8/flYdv9tC+12t4C+OIBRhl1VKSaHYOy91/qWdeic
jGxYnCQPkTUwMfaQvq5aWbUvlCb2PkKesqvcCP1XowI01qiNF57yazDYYICnpp22Ux1PZ/qB12hk
/Rs36NDkeJ11Q3B3fqtrU3/ozKUMzrBewXp1AgaobGFvCH8TK/g+lkZcMNHmcSsP5TINT+fZjSx4
bfjFmpNdTy5Qvw4SQhJ1e3fywn3vybsMke1x0XvBSUQuArAkIm2BPwbcomu2nhE6BsZXNdNmK/t7
uGzJrzhJi4jRe5jR1pm8Owu5/zcjTvRDKZD+1QmZME2fG5eNJwxkkcFCBiKjrV01ZWDtddMwZS1K
JEVM4oW3CfWU/chH99ImfF15G/bWFH47H32AW941Ma40dTWK0e2PdTT9cC3pkmutUMRkE4wfGF7k
0Av/SQ/EsCGLKbNDQluIkAqKzENttg82gvY3Z3KtC6R7AxYP9Oc4BjQiJ6wCcsh2iDBSrIHNuZ9G
9L1SutX3SczphmZustJi9tH3pFBbsfSiXaKKtW10T2h15rMAGbDBa6W3lm0zPJFucue31gn9QUEI
R/0GYxFOgYzp107lneWClbeYRedBRmZAC7l/gvHwq5UGe+2WDg7MXp6muCf5mBCUqNbD3q7ncesU
eXYY43FBB+U5vYUI1cEggmGnLQMnuc7IWu98oMt2xpiqlPU1og11R4JReZU2aXydRvF0gmC5UGlQ
GhkSmAo0Hu3S3ad91qy6EATkWtoat7rrl0RxoImQGqdfMr47aEPcdd1DOEaBVJytpMvyyyAZCrJJ
cpBev6Z6IuS8w4QFtWSCDJ6cgYVV2RvcGuuj4crZD3PltLe0/FwP6VTTdVdQgT3vMfTbNHpoJa9z
4ulnoGRHTact/whqrZFO2Eis7sgDN9/aoCBzLMn6dr7WIojHvZ0GykQBT+N799vGrDI8gu+p24n2
QjYrOCo1Zc52HBgqpmTHYFJYB0oD/JoM3SfsMRN2dapHzb4Ls9pOLhhzRsG6BtssLrRjJCispjSH
sBALf5l99MEprnBArdVYEQvmTpwClEL5WLcnEnTRvfqsxIJYOtAPbJutlnXloU9yEivozFGGE7IQ
zmunKGO1BRw10pD060GcXNrJ+bnBwT1fC7PhDWsbwxy9zxiTinMpc/Fit2wcjxI85veK6Rhtaqzi
bI8J9Oat5DfYn55oj3FuVMDaAUyh6I6zTb8fp0CE4hQC8+xoaurVOM3FHO0cq/P1bVnSbELC5Mn5
GsRtwEAbw3qxtZxwCPs1d6eGKDUEDM25sCRN8UhTZb/jdEnKTWMLF1SeStsEV5Cm07YujSAdvN1s
coWI9KjSsAUd7HvV2esG29lVqnFuiR7iep8aExuph96habLyDOWwyONLTB7EDJH8Q17O2mWVN0mw
JCqMi9tXTbUTAKarfWrWWvHs6wBeWwUCecQYj3XCW830me1qYzGmfgtLRpflimmXD+5vBFVpbP1M
6UWjiQ8ad1Dsw/Cl99TDPnWwMqCOCOqTi5A1PoKlFshFRzzM72UFW3JjBKbUpMIkeONocfLLuKf8
zAJEBnWXZie7qvL+uRuGKmXxq0EuLa+nqBbvojQ7CWBwjtyOBDOqoviD3Ucrb2b2pvMFi6RQDHpY
MNdVxbb9UCcyTr/LzlbelVYTAgsia4Hv/YrpqWLJAvCdRrcYHswJyTmNU3IYB4oqweh0ov30kbJt
AQCUFCgKEQREoqm7DWo8m00pvr4+uzdQ+D3iqLK2BqpKgnXCRu9HlTcXcVtgNWCIKq46xx2fkWNE
361Jh0dZJd56SC25gTfjPbAtf1xIYxd8vWo3VNRAq9ChR1QX+SWeyKHYNb1Jlhtu7e6afPaXhrhM
cEJAeiOGm2cDB9N6EBP3GfLpJcjGuDPrqNrPNoFdNSqNtQePhx85mjdy4WEx9fK/oTB04BOF3sbq
EzjwDb3hdrGmrqIQ50kzM07PDReshm30W5KVGAJ4IwtLUMMSnbXZFbdgbTA3GXNvrwxK0XHThFlx
TAKUKKvebeqz7yKbuQhnYV7Y+J8OKe6Rg4NwcJuVQ7QDBfOA6iv1V6gw1Rr9eMMcG16pRmB1JJan
ubSJOmWaKIpLXXFXux3nOpE1KLKqki6oE1nsnQyxezEyqCQ6s7oAMtPc1LPFFM6hnbQki20rlb0j
gG9vSReqVsryARTiAFxbmLduUZ/R7MTj+R1RiBVgjgnkqUUkAm4mkf63bIAQ71aOS6vbnK112Haw
01yj19/nQbblNu1qNGiakKBp7fipNrdtN1gfYWQEp2wSzoMdUQyjqqctqKSBxAZyerrridagvYlX
qdkyvnEfcouOJh6KuAx+FS35YVcafLGihy5Sqk4XBuwawh2JOW5A3qysgpbNkA2FcTWzPSDDoujl
XcrL+hjHqf3qxHUE3niwL+yxwLemw1jv4fTi/Q9cGyI2GCWDJLyQMW0GRu+IkWR4rLu2vu7clg0V
3z647Zh2884ncf2+KjNYMjj67McUu+P31M/GY9Kq+hbYpHOBfgIWl5iQyJrNSKuhZVKznXONSCNN
wX6YnpTedtJDF617kUdvXT+FD66VNsHa67H6rXpIzbgDGItDQzLGZvGV4BpBB9ShckW6vWqAdIAT
7iDDjCPM3F3f9vGRJAasrI7De0szKUrWdkqc1Vr0sj/BimmfyTDM76xijCL0PP386CyUBtQp6Pf8
egydq6Aj2XNl4fJlONzW2XlhjBuYmycFf7BRNyzoBbE9yBS+tUQeHboeGe44mgWx7YMe0m2cQd4j
tEMXazFhbdiF2MDOsePF6pCFyYD0k/NdLhNLF9vvlBWXNrL/LSD08aVELLbF5Wrd6V6Fa+3M1Zqc
5HiHesndt1Fc71RUpvd5VbxYdS4OfEFXr+HOOY+cWoC/6HTUxq5TyyczhyBMw06mfZyo6rKhbto7
Xh9vGjzsSJHbItFXIfvD6yY1hyVoa6hYjqPh++hU3THImvyU93l5Zg5yNqDH/xiaLjqTrBB8s3XS
7UwE5AdRL9pV4Ost0lls4GFAAmmQI74L86w9zeYCXWeuTU1lduSkemX7za1n4yWgUBnXhTHPP3hY
bTKdYSL8WkDgeXHJi9uLPnizKzaYfJ0+6PFKOaJnu4INCj9kdhAp5VjZ4lwA5Bi/N0HmHY2B5wKo
o7XP4IvtfxIwVFups41ReGu58rXvmP7sxoC4UMPV1p1HFbzRwNsP1ORyW03uuzsa4NIU/jS/j2nv
R+GNiTTrvqMGOKJN8dd2Gw5X3RAzewpqKIve3G1TnflProrUlZFpVh3gaPtaoHjzhfQvXFMDSxIK
vVtJBGERdM3aEM2J/rrN7kc1DMQGVLs13KUg94DEQizZogi2MJcBTZciRn9OAMm6S0mZ1IE6MDpm
dki8RujsHJcdFUluYhekZbTgpX6g4lmQ4sQ44wUp2eigzqs8vCCT11OOGiQVlKBVSbuxnOEHI4Pv
EiHSMVdefGSUjzg6nG+9wvE/qLFqoDiJvMqoPMh/RfVcbYfAGG4jwQZ5E6hefrNJ0MUBWfJ0McmP
g8ukHKHJIlcKXBKFmSk6IAsnDxm/Cz+f8irYk5WWZrAE/Yz8tqCLntn7kNfahQiv4IfemgxbniYm
/Ps6lQh6gzinKMNY/kDek7Pp3KLd5FXk3pq5iyIyDwtibGwc9VreDgnxtmUT6euKsc9xmsOYNdu3
CJWZyKNkn3AXmYFeZ3VZbdJxkXm6ToDpsg1AkBfGtzSzH7LOsg9eMtEENIvE21Rhce5N1rCg7XzA
s4KD0LL8wVKmVnFijI91LzUhjoNfXMwV6/XE2CZfVyCBtkWgxytUUdOJZxuNjxbhCWGPd8wi9COB
ZDBJGYJfrCHxTHTc67yhDiNsol2Mu5fNQK4SGhANtnZCxsg9K9K7LJT6CsAFCjttTvbaDPzyWTSG
fJJN01wJgK5rS5bNoUgb44XGKYv4XFQ77mifdHnbIDAZEc20jp3I+miZHK1n3y+2Uoh4W9DH2oL8
TUFZ5RCAWHLQs0nJyrgVdaW5GZNyrfL6Mena/NrGDnaLXCJfJ46mVGTwiUzBAEGdsjczK7IQpNRv
qcjbDjunQnGqqtRZSR9x8EwgEuCVlAK14r3N/Tf2zZbd8IvLx6LImlLC+kzrGnlJDQOcd63Z2OrS
EWgdR22LK3p9zo3SNgi9ufTtg06iyxK0QLOu58JHvNYlzmrMLMQ7qcEY0WUDeJcwAf7WO1b6EhYd
D2A6mx8JDQ129hHl6jDKeEOjLroTZmdekcxs4z9gT3iqhN3t2lSiZrCsyjvKCKSFmkOSowTqHhPb
QlwYZLFIxZxNkdkKTcE3u/eeXvlSTWpcJJpQ+xrF7Cwy71nlpv0y04tRCDxYx9jvc8Kw0y7wyGbL
CXiHWPkoY1SveSnCWwEXb2sNfsrkriwO1gD/DXSG2g9Nm13EAopaDK1xwi5gTScDpw08D+26j6bd
dDcjiHdaIq7LIfiXlLTudyBa44unVLWjA1yK7ei0M1WUL38tYRBcB82E+MAwSuydoYKXu6Hd2IOf
yovnYi4G9es08ZSzOwr1zmLOSFRsW4sfIZl/77wswcNxYU9KGxkj+dAkWZXc87tepAy8IbXUp8Lw
B1ZMuyeH2AniYYNLIk+x02RRfMJrE21UTufo1Rxi6R8cFrt+Q9nlPtoY6L8XORNfQMPwnpfAmMzy
uubUc2P33ePoWXpoyDuG0eE06bqzgk6i7BxTlYxg0dQ4nCcrsR4zbYeIrgT6kqjEwZqX7/RK2HLI
2NDiOu+sZqzhWgR1Xsu153BsR/2zhmnBRHtXVQ4HeZdo4mf2dGA6qFuI53k1+GyTLpEg8ru2lLI6
N3mARGieIv4PlvuoMtg3AiXkCTOB2RYr4ETh1dwzD99UjRb6Hg6HOBcd3K8znA/Te+4r+A7neYBz
iRUJ58HGT82u2pMpY/AEzg2Mtnv8wDQRQbTm4SlsuOC3k+2Mi9zTLDOuCQdGjZBKUvL28mf5zMKN
PYxhcN4tmakuGQpt7ilnZzEIULsA7iva+xC0wK0/I24AVj4HlJg58Nd2P/dlm1wGM4Soy1jM2r92
jM5u16WTpDT0a4xT/EtYpEOz04+DxQ8/lqYfXyCC7rODz2DkqnAd6vg5c6P0ea5LnNwl8eBcbQIe
gY4QVO8Hxy4z7PGb7SgK/5zRsn3ZgIDG+kSem0HY1qSQGmxkE9uUv+i6ymv8tJIIEl8ouiA5e+mL
pi+m8jIwYlrfZjj4iH5YaZhtaDASj26cVYFYW3i86i1TiQjVh9XZ3Z6tKc2COB9N62JKUUSumQp1
YCWFO5VH8kM4VuGHIj8PFclPHwb+BoogzQ4df3jVWLu5Nz0Dv99UdNPHbAVI1fAqzYH34bsOMvT1
2CvuJ8tKlpFZXXPiHaPl1yjUnr51zcKmLkVVxGQPObNKT9gGm+yytIANbyoi7r0nFuPMvmYvRG5E
31rNDUAt6yVPHM8lI5RqraWGd8ACpjGlMU+ODDlPy17G9KYtaRUoG7B2uj0S19DwPhplkDI05KHD
pSt0YPIvwAjLzYKz1PVWnYuXZmOVYIX4sAh3L5Ds0b0nmB6bTzROqCv9eciO8N98sWvBdTZrq+1m
54bstLreNWSWVTu2yYRLEG6JPwKq71xdZyBeeaxUTZYEfEsyYI9FGltPC85lGlcqhlbPPo4p2drj
1jjwChzC08xW19gugy9xxruOyo0X/2zfJEIBygBIwoA0KvFcIKwOd/hLym7XwD3mmCY/BM3WjwFe
ar10zvKYiwkI0qpgdrIjgDTsDSXDMczvm0ERe7keUBKiZMI62xwrLfhbwtd+wJ6PmdtRDQHOXzfq
q+SCHY8mPPS3qaj4eVlRvLXWnV30YblutO81FxGqbxLQcgOLkqHQh6/qEs8PSNIysLfhrIfqalCN
KnAH98YlN5cRXvWtAK/AT0Sonlm5fAmVZRjEKHn5nkZ2BueoJSXqksFY76NkBil4WIKlzNskr6dq
w0JI6hIONJ1dNbPnhrQVSDk4o1AKN64qZbQjxr5lD1vBwDpRGGHmBRME+EXSP86OuKVSmruELzzq
kExcWI0edy1tmi5EtTzX6ocgCL5AMKSb1wk92zXpQYF/mGyrVW9h6IicTWnN5e7jtpw2juPaj+RG
87yRbUQxZc+xRBU5gAYYBoJQuhC4/c4bw6De2AuBdIOjCsbQ8oSxRAcU9YeiWm6NLium198ezq61
uEcJQQ6bg4lOHyNQaytMPpW2CL1OPJvGYNnXmMLsrHQHjIBl5e26lk4iQyF0R1v4nfASdFyhoHSc
rkJ/G4/TEWMsGHAHeV9zmSFZhhAKaYLYApWQvwYqMAWPaEEwXnhMXu2n24wb19/5UJ96Ym+N7FJP
YRNf+KYlP3xlDsmHU5M4RefZjryMEyfo7DSG7fhHhiIlfk3EOf0GSzBTvBw6B43TuC4YzYEO5ctd
27bmEkhfFDg45zLeDzYojQ2WlA4DQRljBN27nV8TTAMjh+fYZsXNPjJ6O/mR14CXn10dZMD8XJPb
dMf4l8664Uri2iR+igfoY9OJmECG4gwiWtZPcPasXmNese/O2gEQYh76XkkCRkbwULeQ7lEEytqO
HlI/cZs9MTCBYdEoZ6fNOl1Gw7dC0BP7hpQ+qXdBFnJH2F2XgkgpNPOsxB37HsSIyrHPlbI08nKV
pzURVaoMDB/meJAdZjtM3YNFbEt2QbkRfidGCW4YT7CcYO+YHc8rBNAEabZqXk2dUnZ3Cr82/Koe
Fk8TRASj5RnR6b+9I34blY5lUmTbOs2sOzgNdXzmJLn1TY1Nk5YFw9TuQU5J55EnuayYfmPn1nfd
wprfjZaZggSjsnAIvhCOTvYG8CLwon7A4BcJlLWswGaVHOx5nLMLm0t5IXUisjUer069EQsTdfA1
/WU07xWtt5/Yh30n4zoQRDwU6ldp+eDS9RTMFSraWg7kQCZj77FT5iKb7NniJjMOFbxaBdU5Yk9s
WH0trwfB+ILOZzcae7MCc/bNoPMJCaaO++C5cAO3OOO28X7QZmimkzI6ITZo5NhmsCNy9W3Mzne+
jmzt8K3jvuHxHWtNVJ/h6VNBDvZ82zoBv+khLeppg3AnpRdwlBPxI6u8ySSax+QleenM89S88z4p
sKdxykoojPSvZ+NKIR+Q+4GUe/PgCrU0hI3eFm64oYSOoBglOiZALyrbGMK1iJP6FLRuWSfLMmXN
G8MM6jkhm802InNjhQwUhsuqqScg026A9pPuvFNCRtC86Z/bErfOJhq8RcTDcCBkRJCG6FCg+7KT
1/RLk0rfQe7XgAGCakr3zGPd4OSTF0akYWaX5UFGZfZr3k7ICSGpB+3Swx6ZcgCnawLriv5T2Wyp
9DrnGDM0pdmOc3x++H2P5Jq9w65rij1xUGle8epCleF3PMXon69iM9dvVjqxAhjQqwHMBmwq5XPr
2mCWZ3PQxTnODDneBfDv400a99xnVVBx0cyMxPQLWhdSHsgigLheuGPe30GWCqyDWVD1HPTsGw8M
mtRhgEKy5EVlVXaCdqOneh0j+B2R7hjxOwaHrnmhZjWqp9gHQe0bdtb8MCcrpA4cRjL10Mo3ycge
gJllgpWoK+34NdRqSJ6GcGyiF5fgF30f0d4MPxiwjM0BuG2kL9oJ3bQzG/lMDztZjDdkfDn5WcVs
5LeELinzbqKfhSR5ObEHR6XIOSFG4amO0GLI3VwCSHt0mfOz0BOB4+KTwXehip0D0EMsANesfiOA
xdMA0qI68EjcQ3N9InWcikpZAPiCubx2GiRPzCfnUO8nDnlIsZHn2XwjI8bSl3Xaeeq1rPp2QlgV
o7JE4UmT+bIFl423Eo2dtQxZ0vk0t51tX0k65cBC/EJPhP8OlGc4pYy6m55qWAMp3ZHKHc5l01Xi
Vlu8HA/YR1ibGyr0/JyFg4cXRhcVeiBpdgGeKyNHgnuRqqgOAar7wr8K5i6yGbWwY/Foikhreeo7
x8C+BLWn35oWPZFHH3JWuKUNTKLTtsgIBYcxNbgtvcIiLqNm03e0XvBaNLUX43tDU2HIb46hOys8
G8AW8QCAZUzbfjvzY9Pqb8Run1SAS/nu2uz9hStsD2rnJy0ZQatT6+l23OsamfddJyYgWdgWZQ4l
kKSCfWgxcb+eC67QU1iEvH5+ikv+F8Sj+/f66qV8V/+6fPaPmqonjZPupwLyP/7rvi755/Mf+dPf
QCT5+9EtdNM//cf2J9T0pn9vp9t3hbr+3/WVy5/87/7m72jU+0m+/9u//Kj7qls+LU7r6k9KUdc2
URT9tbj0m2IaoP9xQSRKL//xf/6x7eq27vp/XKjipXr7Tz7qdwSrCH5BDeVbLpfUQlWGEG54V92/
/YslvF8QvgvPQz3I5tzhXvhddCoIBncplrEaOsLy2WP+U3QqxC/cGVRVyPfcn0Tf/4nolH0gqqj/
kKLxMa7D1pQhoolJAeHpJykaqgPaFxAFv/PUwp4pjJVnttB9s4S0jzm0UaxkHwlZsBc5FSt77nkX
ARLoTDKzUkuf+2QSb1hrcA2kc1isURGSCmE3N0oVQCKmYLwAdNHd4o6u9sRYuN9MdprfCgKXVsyp
aJTkycovRrWZ+yneEiA6XfZz9KMwnRtf0mYvq+apTDDi2f6SEW3Gbxi8YzqIUbAKA3lXTvGFyoJf
Le3cSCnSg+0pws0qDXoEChHWIOcmLrLXvi6eI4INV1OArtscgntsMoxBLGOxSDNSiorZXNUmtpZw
yp5J7Hqwm/i7nZTPNU7HlS+DC7s0XpIF8NUXHz1bX3p14iqdYQsZTnuBL65dObZ6nFoJGqqV1lPZ
5K/shO/VJA4QpQ2U//zwkTktrqOj2S+FW8WLMquSy6RXNdgCO9hEDaWHlQXuOrXmam/Sft31CUeX
WQCkGMQ8UGgCqiyj+94r6FsaNC8rh5PVVMVHZEtz04Xmg1m2E+MBtYDgrG5LWEO3HUT25huK1c7k
e5tNKr9FBLCvEXBhMHerazWTwTF1DNFNdhNvpMqa6HSq/iAAVjwPEisRWeTJrjd1f80AKMEFIsWG
Hf1G0oNlDAvvMezBgqg2Fsewm9uLsEFSoZqcRp4HkS1L+fn0VOSr59bWUy+5A1K6AmsxF3LXzIAx
PTN9A25wE/rGkeYfZz9Jy7VRJx9sDD7IrvxI2e8xO6pOkAQCoFecopiOx4qVObpgaGMcUm2MW24T
+mBhbB7iQd762EdXilfDYZpp9fYtJpJ0FlB0Rr4+zwKbDq0XVzmGJAzkpKMvfmV7etABjSNdAyXS
FjERWTflR9DZOSqF1HksiE+iNc4NFkdqz27kAV72tPaVTjbEVtwowdwWcpezj03vylDavUqlaH5U
RoVJBGYZnmhxg7FQbk3fusnr7I1ohoes4bhzWc90wozxOxA7ghyBnqzixabA3Ozeo1e77XkfHTCV
0WdJ0fW0DiShZiTGbZFCgNpRm1DQaYPzdx812asxy7uK/cuqzjgHuaQY+HnOK4lxmgXsxgCWzzCS
8LqsSS6HnJyVQZ+1V5ys1Ko3hKvDwM14kgjvgyVUcbPTJQPqz/hOwHRYZTW3rgvkdmMYQ3wiueWC
DSg3d11d06xIb8CqX9lcTaoI+YQgGRenBmtMAXioO/ykQCUOFNHPjZofYmRGq8m0HyJ8HCuyghm0
lEG3IWLlVLSV2LHVS/cyrbjt6DCvpMp5IpD93CvIhFva0dG97FhfMna8MHDcbUEXLBV899bsz3FQ
nGbQdWt/Cu+VLa9rzf0ER53GAN/JHPjpSUL6iRpMzIuMjTe+DZOkdul3yf7cFLXaYPGnnzHaTFqI
S1l17YKF8Zro+ef6h1vQW4lqca3FqbduTe6iIpofDIrotUl2w0KqUGuvgSJrWVzjpsCbKEweFa9I
X5UtbkyDdrQdkIdWoehlj0YQKhUWa27ggJde5rkOHVA0NVyRurVG7iid24AGIk5JbfH7yE4Y13Ts
w4AeAxds2qfKap8ACZm04lnyKceDzThVCNQk4BIMz7f5ciFLd0G3jjbKjzLYsKY+5B53T7UgcTVv
AZODWflV+9QnvClk9CK85INmQntRFypj3YSZ8POzlz4uA1v3Qvf+fZTP8bbtzXyTz/nrhJUMf1+p
NirGPTUUjaQ/hl2sG5x9lUwPzNA+UA/Bo45M6xjq4dzAK4Z2wiNbVFhs66Q4ofQ/NSV/n9feVaiG
sxNFAO5aXkuByJ5BgT61fWkfu4AGOvLUB6kQ58CCYLV2AxQNQ09EMXOssN1VJNM2u8w3qmmt8Bec
wz7nXiOvfDVo9pmjDq4c6SAd5bljcnVHG+i5MbLvWRP1rAXcC5AT443fc2lF1DBYGliK3JngxLyg
5RnHBQJXpjNOLv2t3WVyDdEGRiGvA7qiT0Uz5MfByt4kntVV03f2ekAzsB482zniEUgPsS3GLQEA
1j3uMeLlkfSsu1ncDE4e7l36ZBf4WbYxbd31oCTXNvLu6wIN3YhubzUY3C+qw0ymq7t5Sahx8+eR
w1pPMX84c9PXeFqIOnZ1yprpwaDQpyPR7DNb+4c0wPiKJwYyYdw+lXMREhbKmYAR8h7G/G9oABdM
Ep+5D56qkZuaPfp9WIY/8F+9McAbt7Y9s3qnwJycaY5uo7GCUDA9xIV8itSEqY1gqbPDUGDlMqtc
hZ7xzpsGbWSdfhgmCNMGgSovwfIZuSOwQa+gaorfjHg59TVEcmJ8CKWobIO6DJLRINm6xxwjrULa
BhEsDn96GBlCk/aia/zQJWkd+SKWsOJLlLLG/TBNYCkEHVTXzd+KMf6YxngH5fUNzQBLDUaJgyGL
+jDJCIQoHdefChaKkCWNUwRovszZ3jaub/B8cmF5YTHSiwexKeuBk2RkH2HK09YaXDtr4B2Ykl+y
svr0FWHhsYSeuQ5L476nE77qe7DWmBQ4GoCGQBO497H550sszore8GKXDoKV6TFxGdrlDCa63ugu
xv1pmzURMMKNgHFpSzxYCWcj7haW/CCTaSPq9NV1FiS1UVxLMmk3JmC8FoQUZtAFvWmMMA2Rgbo5
P5/GIMtRHt2TaXfTMe1ZhXMrt0ht0vXc+M6+LWZ5RdkKqhEJ3LcirEZ409j5ejU+pFUQvUB64MsU
6mnZ3ync1pBOhwqwNCAQYr1IDwI7sMI/QI4Z3LkdKBITSRrrLMFxSy1pxlsC20+qtF7qKSfxUNfP
ZZ32O/bN+w4K1lZX8dvCsKpGlqs8Z/U3DT/GAcDO0Ymq+oDUuT2bte/s0FljfhGh2hsOK2Sm+cWW
3Jq+GItVJli7Dd3qK5rf3Uq75o2Z+Ti6beuU+jw1HSeTrAuMHIO81gPHhx2W2GaPoDHSAHgZ4K5d
pWipV6aTvrYly05R8uIdO/Qx9cTfRJRDo8GCG1X4COoNu99NLTcqfXbYRMv7xXPit1rmz/EA3Ekv
W+yEIO5z50BQZMnKN8lPdiAZZIQcBPdB4rCdRucODNlCpSdb0Lj7+TVqbRKMnMl4jU1eZoK5+UoZ
POhFJEZacCyGqUiCbRzZxzIBIVXpYZvR9Fuz6XkgKr47DKMNjRuYAy08YEChW4Q7jfhvjdJ5uowr
3m/LwoKKRa0alEBLJts9WabocWYMu03qCfq4Y71pWt5EGMk4jTmpYjAiut+8Ev8L5ew5/dHWqv7o
/n8oVv/LTJD/28bvFM7Vy5+KUv7K70ZI1/nFoxTFgmTbAg3KUnj+VpIavkPhGQAO5H/CIWC0/c+a
1LCtX3hfCJ57+m5mQL34z6LUcN1fsOf5XohL0sEjSZzIv5fq179Vm/+VFfLP9ih+kOBlgJVocb38
wRYlmp6eVJQU27joH1HXv0b9wx9K9t9/0h9Nln/1yZ9sSZA4aIL3fLLlAZfFCjBDWPjaRy8F9h8O
Op2nTjQjzwKi9mvTMa4h5hpf/OxPxiKQHXYVLbQ+c3Dmc+3asNanwtt86cg/l/4RtiJF2EG+BSpl
1u46Tv/OGPUXp9teulx/OCd1hsp6CljJ57HSx5nm84ZXe3j3teNejGB/+HQ7auehAvW2RR/gQwXN
5o1niMevffgni6Q/Jf4gMOls+zLHBFR1L4OZB39jGPur8/LJojYHKhWNT2CSQwVMDX9K2/jwteNe
fuQfTopbjWPQIVWG6bgP1UuRfu3J+elE+8PnctmkxFGWb1Ws7CvlVv0PJwOFuv7aYX96MKOA0XGW
9sUWzcMFjbv73PW/+NGfHkzyBprBKyqCU4N+vKyz3jpHgfFbu/RPLu7/xoJif3oy3c4XdL85LYn9
g9jLNeaKrz3z1qeGXOShNCBZlAuJxsuThDEKoyy++OGfHsxUq1wB0uLFLRsaPzo+uGDrd1+6luan
5dvzQT0nEIi2qmcj7PbizYn0Fw/80zOPr7eWQJuJGpum4sdMjAlNPzu8+NKRW58eelEIvDmaEHf3
aUaUJb940J8e92iRnqcIU7aUX0xMKe1pcf2d/fwv1hLr0wNfOYFHUi53YDxm+zZGUlZiPfrikX+6
lJrpngRjXGxh2LIjHVOMF0HffPF0239eqxI8guT98OIJQjK/FTwZz4dv9bVr+emxn5kWDoxICvqd
aYmXEuHL5HfdFw/903PPCLoviULn3ZOdVH9fy+OXjtr89NQznKugJpJRk9r6DI4FKFgl/4Y78hd3
yrJv++OrwXPmxMSZkm0D4VzUeVm+JLXrPH/twD89mI0XKNQ0Tgb7x8ufW8+ENhgiR//imvLpyZxL
E/G18LItUQpocmpxmCzj7wzVf3ViPj2fxIX1VmxyYigk6w3Z3vlBe90X3z/mpwc0A/zSVcgGNm0r
V6YY1rZ++9o5//T8VCicjCL5f9SdSZOcyJpo/0rb23ONwcFh8TYxEBk5KlOzNpiGFODOPMOvfydU
975W0qVOu5j1oldVpip5EIR/Pn7fOX569Dnpz6fqS2KpcVv4mKvwsSJX1otTA6TkForT9PYql5S6
bHvwVfQA8epmvAvpUeNEyh0Xnhrw3y1ti2AVQRzQF7nt8uCKZqEVv2/z/M22plcBVEyODPyCphvZ
yXN3yUhqJrmph4u1oFNTgSealsZzrpZd99CIjU+9Cp2pFW2TM+cc54x0EZsB1pPK2tRNRLAKnZZ0
Igp/ErpJjdSHPAeEOsH8ftv7XkVOFhkVxZG5OnoKYekpsoLZ/Uz9a1ltWr1x5/5yRJSy7KqkI7kp
WUgkMT4mjbPx11yF5iwv+hRUAEe4DNcd9D1oksu7ba9lFZrUjivgpdCwKCn8RhX7beRW9abFMkyJ
l28E6wLQvMRJjoMzeU/KnN4LFzTepgf3V6EZFfC8nKCnbsxK7gqjY99jju2mmVOsQTKBTTWbSPOE
3eBzQ3p1sWlDJfzVxNY6SVYj/kiOESZnMzAOU6+3dT9/FZlFl7GlJJeWW+ojKV5cY29b/HCZ9fJn
hDRt4RvIkiOpTdPBQeXGhvY1INMl/P4zZeBfxzOIpl82HlWax6ZAjCpQaqN8owUbSaHbtj6yCsnC
4JyKjER+xvQzrCnKRM1NSzbKhF4+tmFWikoUYN2xRaIzt/IBxwXWa+CbP72UVVCiVnWr0af1KK5u
CaBHm/q2bYOsvwrKrhlj+IkE5RR/ZVJG4N1zBbrpfctVTGZ+ao19fukpUP2Oftx9aOPA3xY7cjVh
jkOac2RN4+Re7pQLo2LbPvCXm/j3tWzvXrIBZ7rJqLq9G6ABBhettg2CchWXcI1El1DbDHGaymWV
o2GJUYxs64dyFZscc5NWS6nq0QZDw8UyCIRqSofTtt9zFZwuJAwurmm9NMf7TI/P9WJ4G/vKKjZV
1ECrTRgKG8MXO7LWjnppo40vfRWeuDrGgQLB5OjVtjpQYdPtrbxOtk09chWeJKkjIiKvg+GqwrD7
xntNsP6HuJer2Gxy8g1j1MDU6VLgAqZz4CrY9z9t+jUv+V+/d3NjtCuloV0eI8TCCEB3sb9tmeyt
QjMux2LEZ8siolaHueEKetnWS7zVhElCeDBCJiF6LpkdifMNbsRr6ZF/eNveKjKlNOfMuMxrekS4
ncy4T/opv9v2sleBWdW+k4F0vlBGyfMaluEwBP7GMXzNX0soackTA6xR2d2m8ykfti17vFVMSurF
u2HpE9IU59sqy+6W4bjtdawC0gRgO8EO5okzuFG7dtsE760iEcdO3yZtw+qBlEDPIvk9Sg7bnngV
iwF5w36SwNpwFu86J+1jfo1W+Id+567iMJsdcwTFnxzrRKmnxGnfF32ht41N7ioUp0vuvpz4Cali
edv4d6iGtw0f7ioUJ3HhuwkmMjGDCT5i2dj0oi+5rL8PS6CLjKZpCUNLWN9ngF4L/OFtw4e7isIu
8OKuy+l2UxX1p0jPkMeBH29s/fID/3aNkUNnaU2s40cMwM0R3FF08Htj2xTmrmLRwdQ4l3VB43FR
fZV+Zd0m7mK0G599FZBZ4DUDORjJsa/JZx1AGXax4Wx89lVYVnFn+jXVQkdMnvXHJSp7tCyyd6dX
eJ9/iqBVbMamqQ0VV6wdMmr/QdUof77a1BvFKjjLQSaoMoifPLeukmwu9lB3tp2AC7EKzrL2BtmM
l+DMT1LMD0DWt003F9bw710R1pibgsRntALRrYulPlFupsJt72QVoRpxWes5jLJzZ1dYiuNlptJe
9aSDbvuAVZg2Zj6zS+MDGkMsNzrrfyjYXk/bGl9FaV8tlWOP0MCE9c69JGdP2+66hViFaB+B1edP
WXxD/04ciFUe2t+N72QVoLIGaj9NNJ6N5VWS3i1Gum1VL1bRmfl2x1EmwxYi4zfUu1shoA552Pa2
V6Ep58Wyo6KXxyHohtveNItbanJfQ+7+IfCdVXR6JgwHmLpeSF5gjHVBFOd5xMq26dkvKSy/B5FG
mcRU1EENAU1yglO1nCMYT9teu7MKUSlJGLa6lJEwAjLtyHiGjKymjc++jlGD0rUxaLxQB21/BTjb
Cilt3jigO6sANaPcCJoCc7nfV/l94MbLIZtVt/HZVxEKqTTFoxt7YaIHMr6dNsO+ar3W3S9v4G9O
mNYJQAUTHeAc5YXQt9R3SWUodf1UkJJ2qkJSHb1tQ7CzClhPJ6TsgaUOZdRYN8ze5i5K439y+P/N
3ADhrIK2nBN7GueSbxF4xWMtauess0BvG2ycVdSarBnraamo0gYe8+ga9XSVJXJ6symu1jlBKWB4
eDjUgI89xYGK0ulPuej7be99nRfUYOCg8DLzQixN6gono/NmqLvucduzr6M2zwOoFfQeZMElxDOo
XiOw/G0LGXsVtUZh4LOUvJlc9X4JJa5e7kzSNzc+/DpsWwqCZqAnIfAFCBEGFZQ5lsBtncZeha20
SAxG4cjPWiePtTHlt9Xgj9t2dv8lRQgTTaBiflVNAfM1oJLpKjJJZN32q65i1TWtPCiodQ5diBPv
3BINaFICUtzW+ipW0yGmVAbuVDh1SFzBG5VXPau+jX1mFauB2TqyvIyWuT934TSW3q7xFm/bLLXO
FMqdWeNni9ww7vvkNPmZOEIr0edNb8ZazbCCfD3V4JIMIfnaYTs43bEV+cYOuQaYpyMH8n1i8Oxu
PR06c8xves/dlrQm1vk86DjrVsmcPuMO9hXLMby0gBvCbW9mFarTUnutD3YjHNO2f6AqNz4sjlVu
m2HXeT05daIkIwHGbcbiqTZccd0Xwtu2ZbLWy2BNtZY9Dl5oduUP3VbB2elUubHxVaTC8gTOs/hu
2GcQnGMHVC6wlG25sOKXveS3HbzT1+mivckL58JMvtTA/k9U9KfbruR+mTN+a10LauFwmXiUjPvG
CdaDvDZmp99427JO7ykSI6hg+zA11bjSIt+ZSfOf8m2huk7wibxuRoEa4DJSF1ZPgeveX1S0bZi5
VEn/vtQeoqpSjk2oCp0bbyMSTQ9W5Qf5thH44tf5vXlf9lQ4YKUIG662bxQ8jr2ZU/OwKVbNVaza
WdDlkyaa6hSFjpnrNDQo5Xylx19a+Zv16jrFBzx5WiJd96jObam3BFN0g9IZUWVJKd22L7CK2Emi
LYsqhjIBMvdTBaf5kSoqyLH/ffN/+garmE1RanAzzzdogrK4b6IMTnlc0PlrWU2vfMYfdoLrlKKk
8nw6jeeGTjV55yAx4k9M4+P3//4b/Kn11RwL7bFAnATLxvP79KqyUnkCRLjtaNlZZxXlUqU2SDw3
XBZfnaZG5CFksmjTTOIEqznWjnlwpj039ONUsgmMJOQ1nW06XwaF/jKyIMX3bDDpOokwvKNo7RQx
cGVviqz/4hJyE9OoO7G44ewlqK0LUCAOFY8bW1/FrWv6YEsWduAGJV9XZdoADHGrZdNi2wlWy+Hk
Usci00yGWG+9PRmF/gXIt+0izFlnF1kdvJRYseozu7z6MVFkejPGxfxuS39H4fryV+0w1g8W5YZh
59jQGSDAXTXYLDatWPFEvWx9MJECcdPmhaobEMMYSjbPVVza2zIAKRV62f5EmfrozrTfzrMNLBQO
6ykakFJtGmucdarRZFSU+PvEK+kY3UcfV+3tAhD8lfH+Ejn/dbx31rlGZLoOyN/pla2jB2TZ3MDt
g6AMHnIndQ6Rbpddz1VlvC0I1ilIAzcUCoItlYZcBx9QAFf3JRXBm7b6pIu//CnYtC1+EXFAF2NV
2NlKJFSfc7e/qZuuM5G8afQms2KRPJOQ8J5ZHRlsvoi321pfBbBLh5kFGI2wBU1ww61iF0Ia2pYe
CKnr5ZvxAwtbfUzZO/CuDMkCdYPwddPGiTbdoznrlCRkuksWM/RQwmwj/vAj8bMJ/G1nOHjWXj6+
LpwRsaVkfzJM09uhENYDjLnslRj4+/nWWScl5UhGtUS2GLa21b0ZjNna4/gst82I67QkrGlGQjGq
DINuLKNzdNGLg8r2jW3dcp2ZZFDdVZl2HoRu0we7iAK40JhZ72zqlgghX6xlVQ3PXeAxDdtWOfd5
lpu3Qavlp22trwJWaFwISQLDE2EKGLReBu8p6x03nc1xyvfy2VuTkkgLpWwoRa3OgP1yoCTTsG2w
kauALSIgtchtgzBaIBiarpMjo3XK521vZhWwM3UBwdDbvHfPmD+QENbl1HDH+dO25ldTrgc3M0jh
g4SGBip9cJfM0/sgCuZNB2jOOknJNSEzI5OJwpkrmbtSd8CZzcbZ2OVXU67r9BTDF0WEWNKaTrU5
RgfgJd1h07tZZyqVqRuUaPmC0NEdjvvcRH/QZcG2N7/OVkpbJ82oVo4ux9HZzQjc/JrklG5buK4z
ljATw9/WTRQmFWtjzxTOfVf0YlvOAdi5lxGF4RLyTTJEIXof82g4hvqaF3n3bduLX8Vr47RzjFfe
CNORdEJvUHboDtw/bmt9Fa9yCsqIAwsjTILceu85ZXaoxqT9sa31VbwulQYr1eV4bPGGHHvfik5j
Z1gbf9ZVuOaF0SjkA1EYt1m2h/eu30hHO9+3Pftqdp0nPF6XS7YwczL7LrGM+h1b9Gy/rfVVsC5Y
yjuvn41wqIfpkz2Bpo0kYoFNra/TmQQQdFv30I2LZbFDgCj3KZb007bG/ZfdPcpHq26hqYQwFiF9
zRNe+yVJto1i65Qm6JdFZejBCMXgVkdy/tUJvu+25CM8vi+f3Y6cPnYXxMpdkcULStyqfosMrdo4
Bq+Tm+K846Y0dowQyb1Dwsc4Vtbe7lNzW0C5q3BVSB+tWvD8uMO8A0fI0UcHd8y2gFrnN2m3L6Y2
YagBO1bfJPOszgLX4Lahxl2FK/O0LWffZRSe++xsUzwMYGrMX9sRXn7Cv9mzuat4rSp2anM5GqGf
9Hiton4yT1S59aGuE53uvNKTy7bgdVfBSwob/kExGZgO5LgrYwemDCjwba2v053S0jOhwS8Myc4E
K0XEYtewR9+2/FvnO4GnzgIjj+NTO7oj8lZi5H3JwUgTbhod1llPSVDCW4alf+p6Kwpdxx2vVNVu
HB3EKn47wxZlLkscOhpRWz8PGj8K2t+f2x5+NdeK3k0g31XtSQZTc+gStz3kiVbbhrY181Uls+Gl
oCVPomd1mZTZeEJvuq2yC8zoy6EtwhMSQZeKTqhgBkBQQKqfxdDE2w6MxCp6TYoOkha92pW2DbM4
VAXX4p5Gt7Ox16/Cd2jrsox8MBmyEuZusIf+tqt0vLFXriJ24dA0FabdXLV9JyBYZnEFTCTJt5Uv
g2x9+fI17pIcFnZ9NWoXearPr1rAK9nWcdZJULXre2akY/eqUlA/yB+oHrXTjduOj9dJUKXuR/rl
BEizrj7O4MWeMzm2nzdFlLMK2MYf1JineYU/VQCJs1T1o+qK15I34eL+/ai/zoLSvWnPwu6rczJ3
DqpQTosi6yQ7PAvFLXKW3sCdk7fKvKl8TCl3ehwN/2Rbzhw9Ix81Lxd0hWpSaG1tWfVqlxiL0d0Z
QhZDcaFPO7gMPCNR32p8nzk6H5ijMNrn3LOvE0S4VQ6gMwrMUKWDo78Zk4MGAAeSN1qf5eWvTCwg
0xr92DQ32XURBWl+JxOpims39qv4c1/0dY/Iqmyn5i0Okh5cn567TqgdXyKKvxn2aMURlHQbXKgx
Gh3uhwltZvw+mpMRSpsQqGn3VTk30UNpCTXd5t20eM2+hereYVjIdfRUDZwM3oG99RfjoMgZVU8S
Q7MFIHCKzUkecAi4zYesAeR2ouagqM5INXxwpt2QX/ByZgaCDz5rv9TnpRF4bizTSOpPdpU5xb1f
WgEmorERXndbBoNd5/txnHz/Ry4qq76/WBHMT3mXDbaJfDtP2X2VoGxksy/sJI75sp2v5/480GZd
H1psP9a3JTNdQGKjXyvgZ7MzRVANyVm2ZQlsn6Viw9FONFRAzMaovFdIsNzHBv8tLfiuYdhYNF07
cOdj7DMVPai20Oo+wNyZXQXsTeDYykjg2+hai33n4vtp9qimHObsgQm+XE6JO7vtXds7WZ3tUvhY
w9slgEWfAZuVXgwnb0LgcZXAUzU+5043t7A6ySpE6zNMObYczkAmF+MnTrSxRWVjKbxOEB7z2XFu
ECYOHKuZ1txdhDKFdNUJqlSGOrReWuNCT4ehB0QO+a6ovg5OO47v+9T2k/c1JqOhgQwA7ybdC8+e
ABoYTuwkZ68vXe9L2tqZ+tmZ0lhUSCL5Yhe7wTP4a3svGdR0hWfFyawTuuYWGjRu78gyd1Yh+dwj
hLk4IiZGbIU/zTZO0ECmEC+pTaz9vjA+GUuHXn3fJIuzfEdfPxs/hInX5EAVBTrARFVBfnSqsZ6K
m2LWlwCTdZfUR+rJUSXCsCuHYLoRaelYTajQqnTF0QiSzjH3bu8gkDpIjFjjs815Q//k5/GcAi0s
u8jb6z7+7E1QnY+q7fx6ZzYm3bypZdp9t1re0Y9aQXiNeXm5NV8XZpHLW4rYW/vJr7nvRAsLrOUx
97wU8KY23wR2kIkf8OpLDd2VL2QvLVYvMUuwP1a8vBMaZuOPGAOROMUySORyQfMndXSHhbTTt2On
ZzGi7xRRoGMAqXQqfSdwd9npNcSZKYVZqYMm+dgyOojy2KhJpskBA8pYXmcqnof6QCokvs2DyGZv
/OiBel2eJ6MZqvdeGxgS5GbCITI+UUd0y2NiRUzHuBc90yr22Sih9oN5JuWrhm3NNWMV4jDOG/sK
eQaEqxOljl4b7XKoQ/VPisMqjCUx1JSuIoUceIq/g0HvgwyUvVL157ToyF4IJxZzID8hCOmh3LVF
0IPzXpA9mrz2GcTVJ5ehNHhq7GL0PgMb7GJ7F6AYEjwbClHxM+sap3xMk9avP+HpKnETiklU/X1k
Knv6OsaDykC1zWaVnrLIHRoIVHUFKWpn9kmeWuEYe5I0AT03jrZv9WCZA9p3UdRI5xq08+QRZLbR
Wp+mfpzNoxTaEz97g01Ydm4hepdZKDUH/aFlIu68rwfVw0rUKTLp0OUiRL5NIDMgeAiSfox2PjrN
NN8xNYzBGxjztiTbqiQnhb8ji2n8ppyyienNClsWQvC4mOz+pOFFGjXUn8qLH7zEweNpd+5ins1U
dMwXEhFDvDPwb/6Y8TUkj1pmY/9QRrVrn3g3sfie+SK3qDD08dS8Z6LvlUa/rPMYrVOLbPrsY3uq
J/LZ/dGMd9wPcQe+78RQ2ONe9lkfvxeBVXZX5kX986nNRoGErXbTRI/HrJvqbtxX42QOjz3eNHXX
qiS7wHPMFNEewjp9iLMl8NH7laX1KBOkjbsim1Mb3LQYp+yjEfXeUj6ytkc8BEM88FR1M8tqkUcA
kNV0w02f4Zo72y7a/kS6tiVmhGtBnvm73MSi/s3NJoFDoriYYyMEzY2Ap9knUHv0RUiTPCgAxQzZ
0HzFV+BjWZHjZVadNe6ovWkqiK02bXxsfRm0D7nWqixOiQnC3j8V4Lp982jFQNJv7LIw2/lh9GEj
FwiGZzte7pCw8Fvtagt9KgkE3WxiTCltI1f5ofD4cYt9XV0217tucYzqserQFSqststs18dl5JAP
RVnjxoX/ALQ3/hwZJX603YT6Ynq2+O5LtJOOrYYfYhwDktKm1ipG9KRTgerX9kdnHxtmNF48ed3o
P5m9RepqHLQpAhY3m9nS/0yjZZjrsOLmKHjPCAhHfjeINDBC0/b63js1Hk5OhSs6sedvc71UzU1k
69m8VjUusndFtrTDnTDnskOviprDdS6STAYBvauIxyV5j1iGDrK3205a0MVhUqflfp7sfPrAqK6M
L72cpR3vkL2QpxCrwEmeVZAVzbvG750yPokSJbq1rzOvDm6xevlw5fu+1ANsV6sq0ytU4qkZHILB
KgAQIy+T+mk0JP5L1iq1KN4gG/P6MzK1znvE72oOMcySFJvSHidSDKMUyzLmEsOKHbI8WJL2414n
cUlZkUQ1lL0NipKpfFe6idt9MaZxiJ8rhTeuIh04H/t5N3Abrz4HuoIUszPGTDkfrSFQTrKr0SCg
cIn8HjPJbkrgPFm4LotKE28zC0J3N2RiVjcufg7victZJ3ibguPNIMIK26o5hPXqtOD4y/doz1ti
XV37kN/Vh2zp3eK7tNPKnneicCYLAH/QWN731IV3DUs3hfT9MZ7jqImp9TVY++wmWPv1OW8ThcNL
OGSVf0CpkGKUQZyUGLxAr+voWtEMPP/kpqxj7X0KtlMxDg6uYVHXAQOmZwXVsC3epXlWReck6Vve
oJ6BrrLmEP4HJ2NsDKvFuqC+igVE3Ke5dLQOp9oeG70TbY5KPl+Csn3kUVwGuaiHXnszmmVrv/Fy
4RvQmZFP7iROmHJvoFS0Mry8cL6eSqiyzdmasswOF8Hvw4J7KIP3nUymhpLHNp4/R4tsNL6mxHDy
DmONWYo7YyEmHs1ZkXy2q+pg0bCcY8/NsO2qrAv4+jh7lcusMcBEZ0kicK4enaCN5XOrIZhVu8p0
A/7/XHHBeuXmzFIfkQZJeT0pPE6fYovx5PtS8sIe8Rq6w0OChHG4R07bJdekQl30EWyfR/+6K9qm
+2lVSzEcTeDw2H6H3krKq2hwVP9JV2A33jokJSZPw2g4fYnlprFmkMmtrq+4j01GCzOTJ8sPjcmd
6Y8l960CyXMzTN64s7kkHN/h/bVZ0A+YCtzzXKsxlVd5rDIKT9PEwCNlRVXvPlu9Vi7zq47zDyOD
CO+HE7kLDN7EdsCvQDzX9c205Nny1SR573Fmq+Xe4ixqKG/uevPNVPYUnTiIw4P3aZqiZtuzQ2rc
O0MHWn+2oUupB80hhB02ijj8Grc1MbnXbhS4VGWh6KGG0hLPQ1QaweMMIWBi8zQapnsF6H8sz1xC
+x20cbtLvs1B4/P1Ger1/IB/O4NbXaPfKu5iY0bIbseg3j85eIb4pStPmmdVxVWNmD6ZnNPQp1q/
c4F553o36NnOr8CAwxI2WNN96MnGqh76aBj0qVWdYdQouAvfeJdcjJjPOuvG/sTMV09Qve3Z2jEt
Snqlpez2gFhDmbeN6KPgQ1EVmWDM9t0K1XbvV++nAs3Hmbe8EATtIjuKCnqPJdmj0Y4dR8+9jgp1
HNza0IfBHzr5ZMTtZF83QyzklVrGLKMUYQqyeydbwN3v8oXR590UzBOQ/qLpS2YbhBG7xVNtf2Oa
Y+I9wdrLkStHhcy6+IhzsxdPHMMhM1LToBkJRwFtLRSLdM1T1ea+PJqIG+L2QImyGI+AGhKw6p1G
fCt9gNLHvO3jOFQOEXqdL+ixj65YFJtdmVo1iit018BI+zLVN2kuxoxcEGvU3dmcux74Nvvd7H4g
+ao94yDhjtVLsASiLuYJvStZoDS4n1zfd25zkyuRg4vws+JhKf+SOyf2F/Mmajxdfo+93G8/9dKq
rQeQ9mJmA0eJkveAPVg3xwb/znDrjbZXneHld4z5Vj+YZ0wN1nRLBSkEip2nOhF8gQBfTVjAIde/
00QxWAe44fWpQYS5PHhDK0CtwxWVycCJkR3kd5ku7OV+wAzVFtm+NybTVmd3joWxHEjnS4t0HxnY
MKFu2p7h7LYdcqxO5d384ihQIj5PzIjQW/KyJguGe+Mv29pfHe3VdkRcDU1yziazRu/qmfe6KLcV
ADjrIik773rJOmk5u2XS7pCD1e8wm0aP2559da6HA7ipC6ccz7WXWtc2psGPlxXzKxddcKf/9tR/
XSWlXEeXsZHoc5lErhcfhbfAVLREE51dcpEoXQO4GB86zzbo9nNOHqMJUxvhr2avhRoeQwsdqePA
lKXXMu1FFTQzKsNmdpiIfMoPD6LHQ4L7BG99dLLrMqh2Sle23EWOa8b3ZDanw3U8pFZCt265E1N9
Or8GwrkclP3Ntca6UItk6bmL1TSeUeTUYzg0QTddtZE1/izNzsKqAUTltQuaS3/9u89a3exNtUaA
1s4txu9mMnDSlngsDw4G4fIQlAvHMDs3WoR74DTB8Ps9IH3Oz0iRswzUtvNizjtmjLE9Wm5nNOGU
RW1zFeSO7d56Q2To/cUnMPZH0Wkj6DkQaLKivU/tzGNB1nVV72Nojtu2ah5IGBz7exABCZuHNvFR
95BfhnwI5R276mOqjF6jeEFHLA92k8wjIybjjn3SXmyjVYsba3yXA4K3jB222TyZED9FALnYzbJ/
n0+141ocxNRL3CZ7M5prfKsXB+Exj42pHa6xOgTDfe57MTwwPbZjkR5+hcT/ALP+YXhu8JE9/8fd
16r9j7AvfnxlUV78byDYc1D7Z9fa7mvSfE2LF/x6/sJf/HrX/Idv2xZ2NDD1nk023r/w9fwXx/OB
wSBGw+5sO3TgfxrVbO8fjiPZ/1m+GZi+fYETtxxXJv/3/9jI1qRPKuqF73RRqln/DrveejniSEc6
QlhI/OwgkJblr4EvroHYWmZzzTWC34ccn/0sc5V+VThPbnMO1EFeZvLkYEbGMRPlPwTZA6FWkzhx
VbN8sZMmDs0ZcLLjjOKV4fDXPdh/RvBfD4cmiFoBn3/Y61s+typGw5jS+mBUS9+jbOmD66Dpu+mY
lf2wiwH9fuUUh3uiluNdgEmsBjh1qdCoR+pOuX3yxZ0d8cavkXelwXyIWI28ZSu89HtdjXhF8tnc
G8yrn50mbdNd0+C/2jeokNGIBZX8AKKu37dyME5QeVMU5KnRcBTveYbcsRgKDinwkrfz4pbHNlLj
vvV0ykWngDq1q1R55xpdIvaNlMNz5led4LRZ4HSxvXH+aVGpzTGCzidMK8HsfZmxle9ycgVeq/T/
Vam6fpGOLT0hXD6A0zSGyt/qhfyO6cRIquZQyx71NYnY6Mhm1nq7sWPMMqK7If9hVdZpyIaj034p
cv8kk6ea7XZhxmEp30ZNKGWYVtgx1ETGQY/fxd1V/HGKsS3SKSws9BnCvxKl8W9d8v7VDQgHDqQx
TAb2+uJoqXXH3qnl6fWQHuKuxf6u0+KVRJDLtLB+R97FL8EtGsrP9aWsJZc0yZusOci5EIiU+UmL
6LHPbzOZf2EcX3ZsZ8tX7gnty8LhxafSFchKRUcRuKbrrWvIMb23qvK6Bvphja5bkIM55ghWdwPU
+q+urZxnQlipHSbN8lFQ8+Vy7msm36syz2/ddC5vWZzab3phAojIk8S45URSfVS1pd8nc+ZgLRmR
d3uzax8UJ3SvLBZ/zdzrL8DYhoHDty28U6tVHcPKwspUNwfoJtOhcUZAd3pI9svS4ZRVXhk2vYP0
eohk6Jl9FqZQivZgDuW+tGAruW0y7kmjzY6TxzYJDkh7xcGVPuSj65/mrLl2vfYxJ3l9n9elOuS2
K++s0hgfRrxZJ68yn7plLh60iosDN9/dK1/w5ZUcnc9FIcLITU4KGkuGyZeh4w6Gw2Pj0FaDaK7I
4TnXqT/gmRI/YQ5j1n6VSPZyjfTXJ6Ke8W0+zefIcrV+ybRRRtjH60PVNO/YWOe7uecmRxvXGMde
S/H5VYj44vfj+wmEntLyfcye6wLOUmuzIVe/RiPuUSLgdmFlIi4rsIFjkXb8sJ5zzgfemFeejwws
nX7+NlW++euTXigJLi9w9QBMZBbfFqVnYK/Hph7R9EwWY32IvSA+sVkT11mfR+dMLtE+al2OWC8n
l33RyF1fU7JTOjUjjSvxgfUNR+rTIM/mEASHUnZh4HTvFvbdR6FApxi6Mw92IoqDp1FZOXne7IBv
jbTmOYeACjjqxxr71HGQfrDyO+GrYdeNlvEmL3SNEcl1j+MQxE+tMvx3A8pDTvcrfZQKIfQSMJC6
U8Lhadf55Xs6prm/PFEzCQvtrqNupi4rP6RJ3V+TjzGgjeT3m/TyT1rR/8QSrHou3nbN83PHGux/
xcJLXFhxf157/dNze9MXX9skbTDd/utf079z3cpfzf3Ldev9A+amHzDqX2bGC/niX65b9x8Uz5ks
6QNbXpZI/39lhtCWJQCzkeS/S9u+pMn+c2UmEBXRCLZobrQvE5X976zM/kp1+S0wiH7K1JiPBGst
aSPjfTny1PiubcNSzXt3UE+kKwskgp5x9Fz1DdMvzFnB3RuWzepbp7og1EhmDlj/vDvPrqqvnJPM
x64ulhD5nXs/G9jafgk8Oc/17gRu2x1MiA/CQZXY6KIPe9buV1zBI03kmvI0TE7KQIyv0TUjcTMH
Y3lLliTXWwW+PpBkWFRb8Ti3lORw/fjVkcXM8W/Kp2C4D/MBQ2DuVUjdEQ4dpKEy0OwYSJd2bA9j
QzRoVKx7KqCqfVWhFFvK5Aadpn+wuHSA9gNoOMZR2AJjDZY0vffJSUERmH2zZufRL3JsNOoHpvpv
qUSOefmDIDI/iIRUAqPNQ4Tyn9sM1xtHmm/7ILvFMY92Ui3pyZu4gByM8kuCwJ1rsW64VOtV4cjm
9EjOgz5A1LGpe9Y/bT+6FsUUXcvOWK5SV38j7S+AIF6+jeVwR7VcvePCtuaQGxjjpfQGZ5z6hh+C
+y4ue09+wvNXjane1ZgRzyAnkgeWY5dVV7nMN5HbzSdvHjBrCmSoFyluTG3TQU/SP+UBP1IjIut2
qrz7Xtf4cb3pTVV/MTs+rc2KL9mA3VRA8uREmbdw+aPSy76Mc/O2mOObiEn4aBf8z65b5JjeFd6/
wfj+y4wKvHTYF1Z3l8xo0Zo8kWwaRbajlvFdX2C0JYNv1zbZlxoZYcgmYbpuuXPit59M9/9Rd2ZL
ctvqln6Vjr6nAwAn8KLPBclMkjnXXNINo6okcQAncAafvhdru7elPCpXbEf0xXE4PEh2MZMEgX9Y
6/sxdBdpez3M/WZsMeexiyXmpWUEE+rweJiDMYszSTESrx0dBNT5j3WC8Nr9dDE4+6vjiNR3Elqs
LbXL++jSLE+HLRLp5muTOxisSkHlBEWYHvSqrMOJm8ZJrUtn1ruj46C95dQQV83xMBygYDBQYF0w
CNHt7JLdFpjK+EopkTfZMjw3E5C+qJH6i6OH6IG+NhTD/My5vkutfj41c/W1i9u72Mghgsmruw6f
NpcYxEfKC+16NOCnOd12rSY2aCa92oP4hjpw7Ruon6/xv4Z2WTfvKnARt8Y6HtlJMf8OGM1d2mLQ
psJSYCm+b1+Jb6w2Mf6S3mCyYRWYZS22dYYJikJgSF6nRHaqCaaK1ugPelYpzMchyzHPMrYH5P2I
C7xcFRfWmmE/a4mvJ9Vdi5YDZqGmP0xFb8aCz6hSFlh2WfXDbCwUDVKt8AxWYhGiPBFkmqEgY8fA
1y6fhe8AP5ln6dcFYZSPJnAdFjlu7dzYkA2lSBzD1djko9iYHKwFscGI8tSmRxtyMrFmZkyidxEt
6NvCjhPci54eAAmezxnrqmDpOszyFXHhNWaXbGqnZR7Q1qY3UcxpJQI/wNTl5EueLzAsY3JtBSFO
P2NDGJSV+A3BdGJZJ+m3vnbe9AyDj2Mt+xFzI3iflUntAfIWjF1MRmle0Ax+1ZFIR1ZVGn6BVljg
JLgBcGJ0PoNwxpMORiSvc1RxJ2EwdsixyIkR1lxAy2MozFA2GdQHXfptzKbjXIoffC7GxwI9HZcZ
GPloSIxizDJ8tM5JIQzK+yoYUKaJ7CJHcMHaZ8GT15aRF05GuFF1mQWVtc6SBAl7S/Fyu4bA1GJh
ANXMlZN53Byx01aYilxnaEuhz0Mw19mUu4HkQygwbPuMUvUS8jmWzwOGxm44b6pDOVbta1NbaOtk
GNUajwMkUVg3Zo+ZvHjZUgQ52OKcdmEIgVoVEopFhtGGWahx0KOgtcbIVeNPTtL/hzDkf9L0Qp1a
a9D8cQhy17QvfaH+DDe6n8tAf/6/f8Yb1PoDfAIke5bpUNtZzUd/xhuU/uFAXmQRnSIfBI703/EG
fgeqp3V+IaFcp2TV4v8Zb6BGhJQePwcRggMEI1Kv/2CK4Tsz5K9w409OvoHQ5dcwo00nfVTGYEd6
u8PAtLcYWU3J4oeK0kBra5SS650znSGZ+Vfh8EPg2K95zl8XRHD1czGirKuxYB1em4UgOx2dgA3Q
4fAle8xU8/rTk/hNdvGOiPndt7pKS0lCp7QgiYrEcDsthm9UvT+tnJcEJ/78GvM1w2b7Fri2JWu9
HgeyEX+Gb6Tsl9zmr6+4/vpP9RZAlKlCf1eLSD4FdQkVUaxh0PXi0q5EcHEhBmY8L5mLGeHeireq
yk+K31dp3V9XvgoadUfLnEpqXQT2ecDroG+zyBypmyRqP5DxMkl7bwvLb6HziTF3+5PbvRaSfne7
rwpMwpAJ9L2yjmCQcs7DqTj3TymGUz/WF5zjf3+RXws1//5q1z0Ejaas7xbYbKtR9xvDQaA4Bao9
JxDiDbXjp0hP//5KH62ea/JbpibiyGmeo8niwaIctFBQ4YyZaybZpTARbsZLgG0Yuci9qUNeX342
i/KjB8jWesRPS8datDld6NRHBlSNI7n0kx2YEJRnHbpAgmFgPO6osZfc8lN0z//+C/+ai/91a9dX
9aeLcmfWMFNl6SPBiNtMjq+TOQBIJHDwykCLHMQLc7PJ+KTk9uGXvNpzMJJYcdlzHjXPzV32XYMQ
DPo3y42f2mOMzPrTdbku+9+sy2uSnIjbnMNMJyNoD91avy8phkMr5335LNjREt2T2rCFtOSBfLrB
0Xdd+O8ue7X7mBMipilu66jfWpj5+Uifq2OdHtO7TPJteqkitpsG2xWLB3r7W2ztMBb+VB3HLpz3
Wey+xfmegqbPduNBnExUoB/zi6m9jAfN1VzslYl+lC/1qb4tho3ui40MTKghNkhMti1++SbPo/4I
sPMT9L7e/IQB4u4bdyUqgLPPu7DXd6ihOpDSZl/62/G240e6oV594L0HpVKEIUyhGWn7WEXzdvYN
T4fZN2h39aYnW8NXURViZFrcvaXH9tSFWbnrw/bk3Fr4iQVmB8735S3sV2d5kbZbZTdG/Jo/6Yck
4GMgw2Rfhznx6GYB1f9bAVUltK/++GoA6VCdtN2U+XPQBlVg5/sh7P7hzojs/Jc1TqfSSQpNsQiR
n2v3jg8JTmj3sVzdqBd7TTxj3S9H5nL8c4Yu4N+/W1etlr9erqstWdOhb4EJk0XD+voSBvGX47cm
c2P2NYVYqh5jr2u/ZpRCZ7gEY99cyowFKjbd/tM3/N2d/bsleb1DWzM2TzbGETf2BE1hUjoIs7k/
OfmuW+LFxehOOFCfigkKiFLqm9pMdktqehqieNOIc3SOKdl0FXPncXJng0HQiWHnBJ0SNWkIhEcH
pVF5m2d+m0A/gMh43E2cZlsE6RuMZ/RxJg6+ZMVZ0yALg/wGAlVkDFC6Yf7mVLpmN2KQIIcUK3my
VYbFph7yhEZzxlN4sKjujYOCpjc9w4CO+d5F4haJcZmpeVSV6fO8kFsoLF0uF19hLLptl6d0rICF
KX3k3XcQBoQJ7Ux3oGVIbCG3KjcGJDDmqarZ2akmr29eE/6V9p9Y5T86SK6hh7mhQ5MtIWSLszCX
z46TvHKN+HM2XOwGd3DZ9FZzq/gRkF23xRPHPvzJIfbBnn5NRBzShIymqOKIxvI11alfcd3PdIQA
se1nib2vsRQha/5sT1/3tt8ssGtGotHyObMICreyCvDVzBjJPxb5emq6dX2bjsrtsttUKmzv8EfZ
n3GhPwpgr/GJCypY5ZxocWStJRQo86qGuwU6H2nDfQfqXpC/R/Omqm8/eaE/+qZXp5ehl2Onm22+
q6LGcXZF1z6gzReuDxVSjI3QjmNbXEyKk9pi+yXZfTb49YMI6LpWD+DqAAqile9G7uylwXySASeD
YV+ppfYN/n0Ngz75kh9EdO8r+qeQADKFgvdFxqJakUsakx03743cwmvdPXCrQmQERS78HtDCbD65
5LoT/24FXe3Q84JBnOjO0WiM+72WwUsy3XJ0bWFe3PSU7jPshrGyz+8VAHwUoezPNmk0lj+4+NUu
bXTK0osMId887gUoVXHRbDkOh7wGnYPOTuzqNcqLBbYoIfpDlYp9WQCl1LpUtqcKNf2lmKJCxl8a
vT7oDDVCEehO5ko997Q+BLSOd1uh72S3reu9WrAVBaLdanh6dKv1sZeipa1YqJCSMEQGXMMuS2bs
smGKJxvHMHUMXmWl68HtpQv0aLf6sp+aV6O4NAgS02Acg9aJwOlPSDjb4dKG9rwl86ZG6dUF5d1C
QKelror3Sjzr7ASMaWw8m8btwO6d+akxfvTGY1nd0TEQkDLaP8Y+tKGj6SICwRENShGSMqDz+qG7
dAsVJR1DbQzTJErMyExDDVI6BphJic4wintaww4jV0hExnz27EoLc10/i3a4z1l70NHNG+LlRBOx
dxoZDSjPWUpuUFHx9GzcggcXjYmfjvI0KxEtuX5ntX0wqIiQ5WTwJ916GCGdz5QKiwRnKF73vjH2
eWGCA5EFKZ+/UViybK7unCKVbqfzH1pFb1XHH4z+ROs20gvr3tGrI4yPb72T7u1svqXGtFaBItVZ
mxT94KQ03DQVHnU0cAK6N1jvtg6inBId6SavXhbi9C7P0puMo0C7KOw5xkNZ5MEiMeMBkgrUo6sC
xR1yIKm4h8I9UpidWXxPMwm5MgwpEgXIH1kStqiAOn4xoqOERuoxHTjGg7YBpt0vmwIafHBWQ5kg
qZsdb14q3xR8N+ksSqDWgqvmoiTxOApMYzMNLmr4prWTWbHnDb+haRtWEE7IAX0vmW0adGihPtBS
Fo5dfVfM1TkfRx9jYBGeEIja68kF62yW6605I6e878WTLhSqoRQ5gY1yKkr8t6Kc3pqq9pKKbJ2l
iWxjiIqmO1oF2ag8hxLcnk8q498NNt8NzVFisCxKVa1bC/jHwLw9jipkBA6mxLgVs3FE5e9uSuxX
TPVxF9H78AtiWEYB9J156F1hqYsUGuJG82Yk04FxCBQWK5rIEMAFE+gYraHFdWQaKN/bPLTSCxQe
G9M097yX+3xYJ6B/0ZoY7+98kyaw7yHcjvMRY8tF9mI43TZJURFYZejkGTsr3DLohWYXan0Gjf+o
NvB+jP20sVLoi1H/G4ZIqmjp5pDL0S8w5SVLOdSoSDd/lHns9TFCKmvZQb7+97vru/H+N7vrNdTV
jovFQP9xjLheenESH5MeL3g5buucnHSIOcoOleKud4fm1Jlo+ZZ3sCP6CQI+Yt1JCGXQrPZsNGqb
wvIAS/NIP/h2hQZACd5YHOZwOyXwNpQ6GP4894QNNX5131VfCEG08y2b2MYBCXCimMimCbyXWhDX
pTciRJuHbjPAbTA5N8l4aapbYQ8YNCk9+76EUfTvb8E7/Px3t2A9V3+69Us6LmIcExHpaeWyah8X
u4LdV+QLThgXvg3YpoYNHJcQtc/erC6dY3oOYlaCOjJRN8MckcqbJ/hWLMj1+8yHWOWAyO1USmtz
k4rkk8PX+aBEdg2xRYUwhUBRtBH8lVGKQ9jWep8kU1C1z71xS5xTuwjPhtJJsJuW0QPaXxCx9wcW
99tygoQpq/AcLxk7jul+wiJj+4LInWxwm+GyLQSsLtApFc96j+X2iiYijDBx0MGSJaTtz7nldY70
EoHOeVxt4XP0ujH1FxijapmgkbjpTNAoMLt43TFkfV8mm8xZvFLvXKK/FeWPNQUwLeJlGAfSzcIT
ie1SJeDPK13eEnT20ZLoX7TpK00gYGSHxjQ9pqmbXlc+EzBgtTeQdRdpxPKzwdCtXATKZ1iF2uzR
KjvUT3PTb2vGt9xB7yGXnpwcT+XdtsKPb2GaneNik5SW5/Rfqh7iGPvewOltzK82Nt1haT9ZVu9Q
l98tq6vqiQZVuS46irz5AHNGUFcLCSDMvqi+DhKxdiAjs78b8sdkql05fwHU3iwhIZmQSlvDZhk4
hBfdvTEkW9h3ofPtROa1mJGNJGs32erOBHR8lqmXtO1Rj8VmEGvPaUDfJw5y0Z4dgSZRVvvY+mCN
ZFEJyy3jo4/+pq8rlA9Q7YS506tEspHjEhpSeDmEREtR7oRjA4YAeUuJc9WsNousN3mWbGiV+DCw
w0L4GWjU/iBuJtdxc9yCxIxWW2QWX+KOeUJaRxzeezIurpH0IbpXJ5k5N2wwvjVadj+QILXJkeHB
gZNx0lsZjZa8oS0U9/0W0ynPi4Wpb6146FLjiZVdhKFcm6FnvmbUcBgKz6zWJHpMkJN8sbr2MCUz
hOd1qAPmSYqXwYGtDmcpvE/+rLSA52STYjWqSjtrhTw3kxUlzbR6/Dw5DCFVX40a1b6lhS263qB7
eGzsIVJZE2Z9HJSltiH4uyQWmqJWQNLBzx/lhMnQa8Zc38V5446t6eHfYBTbwDMWgJLnw8aBzP+z
zeM97/ndcjR+3eXqhKFpgGbTLpPQJzkt4vTuZkABk8fjXvXnWcMvFzxoEtOXnfNQwsiCmMstAEiU
ygk+Lyu+9xB+91HWlfDzhqtGKC451SKeOx02L31P1LlTNUU5E/0+sQyvelFAYTfdI/yO9OWujxLB
92ZNsf+ixyv7m9a1CQMQ34D6Uj2p4gHuPihzUFaYytdyWCKU9XfMcb24QAzK+9ulrvMdZsK7zAkn
M+rFJ9D1j5J5cpWfAOlh2v1UWJGEIALUgmcdFa3G8nvqGYY/5ta+6pNH9CD39by3dM2Hu1x+cnx/
ePGr/EQskma8hdRJR0FYUebLiu/rxnnBwJN9KplbqXGvQ8+wPkYnL/YtHqtmmJ9d/4N8kFzVj4oK
2hPMJ7WjvLTPbRPvdWn66Gte4hw1/nX251q7mszLUuePf39e/76C8d+kdy3k9YTOyowo0toKzSLO
L2tev1ZOCoQmU0oARvhnTxfSu1/XKslID+Gso0e5JR8s7M1mXGwb8xtGcO1Nfl9mDUCEtm+k7UUz
1d5Olz3YDJ+c+L/P7Nk1/HqUFSwHBTMja0JJrrSCZTgpy/RzfM1OrH6NT2vv6zbw399J9h5z/PRO
snFRmCOPPFGqM510iELLB4LvuN5ZzG8O2h+gVngzhebU6HS/yiycAwhNYdz7+8f6QfUf4Ipf73RV
9S3IJguPBE7Lkhl+rnQoelErx/2EsM/vexqwgnsTQg+Bj/UPr3u1MRagVLQT8ABRB+8LOKfruyvj
x47ZCHCWPcWttypMTm/EBTMGP6uLffRor/ZAJwOl2EQHN5rhLvZQB+yqx7X57+aov2mm7VoUqguE
nI6fD8kOOOibOXme4v7roOeXBPVovYXWKv6sufXRW3W1ixVSzwZzQG7dFOwlHpNNZ5j7jJiBiBWC
frKHnGcP5Nhn3//3Gwe7ZnRLvUQXecTsjonlrxytx9Jqd3J636/4OuIuM/26fsqQDP/D53y1VXUY
cWICBeZEgI8HACb5DC5JfXqOE+6nrLtMCsXi5lnaAdGSf7ZXXZO8S9Da5klzNETs4z5ZzH2ObtmA
N3jdFnll7wmalRSn7iff8YO7es32xmTxooBPQYsSlP7WDaPGezovOk5vtWdwjMWGjveX+iZYWu/X
/I9kHvd1iT+vBaRo/b/VjWqzJO3/63+SxgOCo5/uu//Sv/yv7/DP9er0Un7/P//78tK+JMOL+lna
8f6//EvYgak2f0Dc6zhQYUArDlYJMoB/KTs0i/1hGcSyoCDH7zirKPT/mXw06vyB18GAI8P48zf/
re3QmP0HVKkgwuMP/BU77H8i7lh31L/2egvaVsOAnBSyVBRnuHmNvVWi5myyEhjOk+IOzuLBtfRS
95o4+awK//srIcAkVCeWcw3OM0ZhUc3IxUbYSp2agZiXaRHGpp6Rc/30DC7/+vg/K8d/dymAV6HB
xR00ocL/9RiBWQShfo8vRVJ6SYsu8zRq3krgo/7+Omv6dn3zdMh2GJS9sAGYV8cGxIYQoQon34iZ
oUTSzbDxg3hAgQboTdfME/H09xe0f3fBFbtgQygE/sJVJDLmCeAAeSY2ZtUWZ6fmX/Mpb48a140t
bIOaa2J+yyfJK+XvUOtfvidH5xPPjIPUBPPB9SKJy05qTocdGeUH+6IB1vgdfJ14k0E6H+pAed+N
czOdYIu3N3rfIecBbWo3N6N9gkDR9CEGhJ+6EeWTQzMYwJN22o02sS5LmnDPKFvzAPFsGzlEa0IK
Hs5dPsI8ARxG5kIqWMTeUuK0dMu66fcNtIw7C/TaL4iKyo2NKKxAwghgBgRuDYohYwuhgCpm+gzW
SO8Bq2N/GUG6DYCtgc8KUlHtzEeDv8WQL3818OiAYljaxi1XWr7bD7062HHZv9h18Q3jIXOP6PZp
BCtlnzFnBERFONRfMHAK98O2oW01AQspdSSQgIuFnEKuIPpMe0Kthp9MW04wVo2IYSyMfvLmzp4f
AcLqUJ1us7OYMKG9aKwsMuB8DU1SvpBasjCWU5W4cuySR2LV9KUFyuwOLnuU38gMYpRbKvVGQJUH
R2jixXYxwQfQjJij81miXKtZcLy4TtbgBhcsH85mTmQPYfdcvPaWgypLb8lDWph1DrME4DiYidQ+
j0UnUOUupns7bWjEVW76TFswA6+t2KsF940HbE0FUFKCORFLnGmHGQpKX0OU4LYTH2COR3IWpzG9
1/Rm0NAxj83MU32ZH6y6FeFYFnHUZiDZsEUmftw63Q4AdXHOiza59OiSRNTulxET23URDsBwUy8v
i8Jva2ViMF9uQAsC0aOXFWgiN3A236nSlBaGMlRgM3Rpae/63Ey/JNBkUHfhcQ2HEcqSSyrmrQ5h
2c6x9eqFJR0IJXWfs7cxpsPgCuAFwinmfeamfWu5BWt5SMGUyF3ZtWozDAn1jbIeUXTPzllnLyvD
bPjWYwvYleDVSRRDp66B3bGltz2B1WIgpNvnGJsXWQQ3dzENHZ64BeUaIqZ0dCs5dV7D8sIHCEQ+
Y1JzEkFxoLsZwwz4AQ0Z29eHETXTsQLbrMwW1GzGKXTQ137sQfO6MExvRF2iAmehbuInyMdzj8Ja
9azBLrbjKF4+mqihQOAhi69KA2NB1nYT5Av/3tOqAiU4s59pbSEYwOyt+8wpk9tqNC3YmQ3nIS4F
A0QLlecuIehV9ml1hHyVz54CSu1BX1JyHvQmPlEkoOB3AT90B5c68QXoyd8yxALn2axyb1E2+jjZ
LG40s+ueud7Y/Y3RN7LYaPgY3ZuWGhiszZRT5mFfKVJvp2qEP8denAUSfJW2cX3big7EYUS9UkL1
as0l6vwMqng5aJJ8q5xiKrZwow5xgFHUvApik2eJi6k2dX1MSRdDNNs5+YMQug7RmyrIt250BozO
IRPG4iYwgaPSyQGYOeJIwf1ekllwL1a98XWRmtX7M1tgdIQrc+hRTxPGtLOyxu5cK+EX0pehnQOS
h/IeClZu6zTGBFm50vKwMvFhX7ithvtsrAEOMwGBsQGvYMYRw3q6Elgeo5x2KcRB9a5y1PhUlcQY
A2rp8wtkJ6YF+2QHrp1k3fwGAbC2BEMFaMgE4Ie9E3aKUm3TqTuqylS/z0Xcm15VWtqAPgpb0qjV
NCjgSrsExCrNddr7iAiK2zbBXE4tix+yWKCX1BjChRtGQwG2B/aodXyV1LXbdnbsDz3o8uMYJ17r
2I0v62mXQHoB+TIWXKXiR33M2sEr8/yHkSqIl5q0cJV0msLDcprxHzbcdg2t7oPE1HctqH/A3Dlk
rw2ooGOWgh1po/Y9N+3xIA2tufQNsF2kWBl8tclCuPpgxFfjncDyWtFPU0LXlmMOnuD8zo5z7ruh
O7eWFcbwqDa4FifbUnYoZqEIZM8AJlZD5VYxpogwQz0O6z1a0gAn0IbLdo/6zd5KEaU39r6Yi8dp
kpjuBZ32HKs3U9IXfUTLtzcCCroHtZoHTtLxAedQIJUVEispIgsm4dUKCgfs1JcQ8UxgICVDVFc1
rBFr88BaHoXCawMKAFTs9vJSZO0BRrsjTsmgd5Bg16gS68bZMBofmKO7WhY3le5UrkOMYLL0AHzj
4StyNA2OzrjzDduK7BF6UVF1xmms4h+pMd1nbX+2KRaJU900bDg1Nms3deo8tRprMPBB1TBpxOUW
KIIb3mAdofJrg7yRFjIAKGD0ljx9m4njNSBNJc73oVEDfHUQUi7FY900PYorI7bMIkfjLStQokSW
LquDac5fMssOdQOVzA692hr7rqCbAp1Oo+9f2hGfeKGHFPyc0mh3bQqTDAavIN5sUOjtJbwUEyx0
9rnvVtUPsU4Y2YRzXx+OpsHZnWG3G9PhAZjy6CtMwrPMtj5KHodlW2IdgaljDnSrGgfclAJAJhDc
Uc8udtPUbwzYnVxGsYYB+2Ee3Hu1D+ICkrEZbIQExU9XgfLn0akN8hosCNs2FUqFrVdzACSZzYJa
pqmbK9R50lw+UT5yr9GN9jxk9kUfjaEB5BI9fmCywNsARWkL6M/OgAPIzyX8p7Yo7jMToSER1dFq
tSQQRbUdliwiC0qbXfpS1OJbpRN5mxrJRtkpKFuM7XIrwRuFWmxmZXfAtO2VTPRzruWVx5FahrgA
vnxebexYwRuqky1MSRAQzPxJxeo7dNoIUExr8AZ4JrCdDoUHs9XoWj21b5idN6eMQAlVFPW8Duw4
NQ3wVbOjDTekR3rugDHVYYKTN3Vq79h5vEUTN5JLSYKk6SETbIcYygXQO0otDp2FTS8MWtUjgG32
blDTBVyaEDS6wTNathyFZkZyrbVn0xK1IA35s6191XHWh3SYRxdEqeO4WDeAEYqwZcnsOrA5fxGE
e6nWnIrU6Z5TZEje1MKMPwCJoSAHqUrgIvshewa9HFrHOX1WFq444QLezOebbsweazrdllC5OVOX
gK8K/XGCPglgqOxEbe0I2zDInlaPdnqf3s2KnCiaonrZ3AADshuy7oAy0Qwzl9XOvpNWwFvX0Ecu
xbLhpPxayGRvwQlcz9O5lma1VQM7GOZ83yj6Q2RTaOvyVqbxY1FYt8DSneCNPthFehHOMG7HBf57
IEbcggy6l6n5zSKZr5S2MQSPnB5o52kVDhgHDa+ra3C1rTsB7WhyKnKRb4F2PdUjfdVnMAWHDGLB
HJYUhS0I1KWv1JC3iaLAYxn2ORfgIgJ+yQQ9tx06fsQufZou2gFGoPt+Ia8o6RLAEdEnAmTBr4sa
XU6ELLtOXwUI+OIJRxNPzbNyLYDz3HQaBHojVotzaTlIINmWHO9617bYC2sNbFVw+m4BSD1R/KbL
jYGGYKT0HhocDlhZOry1DWSvTsMegLqMqpo3G9IuNlxgo4qcCV17rWXfCMdDFE3mOpqBXp/Q3prC
IFszGaxdrk+rzb17KGrjrgIYGV1QNPXYBHtbBztnCuVEm92YrVw8k9kOOhts8UQNKQJaIG9jUsde
NTbHwZq0XTbB74dXG0vFAWqy+jq3ALZ2+XK3zMA9NjrqKALGIq/rF9AMJ4du+7F4MjFsDj9y+qJK
eiwLnDe2RXFvmxJqSdbR0Fi62u/nLv/GRvsVmN1AddpetfVLXHG1mVl8xjYFyg9uL7xqsFxbwnGl
RZdtnlrJtuWN6cpkvAMdFodLY0X4/vgqVnUCQfh7MXd7TgC2HUFj9ggKel7WxQ7IZCLdz46B+C13
bNcsO0AgWdHtYzCmtjU8Y9FSwJ7oxrSuQisXVVAD5kVQW29yxKxo7VOpQ/pQq+/lMjT+yvh0Kx1c
ZwXg2IZh8lrQx4NZ+WxAKwvd2PlxefcFJpr5ljiJABUOiuAuV16v2vJuGUrdXRqtQq0+ZocSIAfk
Wb01PJLKph4GQo8QonbTa9UynnisTOmm1Gt+lzGCCCBBzre+i1h18G2go2fV3ynk8QetyczHMTGd
H3aSjkE/6RjJZ5V546sM9jGeYijRhndoSCcjIHcpZxYMscUctoZ+XPQ43U6Ei1OhWPY9HwBL80Hi
s75i4pPmDYZm4nhAWO2B8CF6yHNWTVUK6GbaERVlA5W1m88MUo2qQtKUAKhxSGGm2PVkhRhD7ouq
eb9cYm6NW2sy51Mr6v6u7zvzrNuAZbbC+VIvOtRBPTG+xwWlEKFkPdIbCxDKRGCN1k5fHwCxdgKj
r8WhaYUFrx8AbgRSDcz9gX6iZsW8jSWs+40mlRcTIAGrzLAe1QhBr4eJ1Uii1CrGmUZ732UUqpYc
/debxklKEJdqDbruDK/TKIenDMDGfaVReoPiAAxvTqqLI1vK7F4DGa1zY0ImuRL1xBYr1n4zwArb
gHDCn2aswh82kKcbQNLZ64w+xoGIBSY+SzV7IDUy4bZmjtjCydMOps4ESmzXxLu/A8Y8CVgy2qFE
R/doxj2IZhn5PnTS3iaQVfkGyEn3+TzrZ+lQeTctTPNhA0V4VtIoXVGlYuTfxpbGmwQbCZTMDh70
zICjIECJ781kGW5bs1yrGmDdyqDLmYTcZH1SO9C7tSnBC5YiamKXgmDdqgMpQerhP6pO6byGGgTL
4WIDU6qGIzFkRmFYhBQh9+2yJwQ0TWUBibqRSuTQVUyxVW7mwi5qVLw0euxaMzYuluD0CcIHZcB2
CoqlOxp1clsa6kBN0GWtcoLCLk1GADOyWgQ9k/ypUrCZ9EuWeEY8rchyCw1nfHoEoqm+reKWbSkt
5KHhLN1YGe98Po9kUys5bExeqA0Qn3GAearmFobqKRyH/0vdeSxJjmXb9V84brRBiwE5gHLAdWgx
gUVkZEJrjRF/g7/HL+Hy7OruyrLXr14PaEZOyqoqMzzcHcC9556z99oi5ck2eZ2ytg6v4dZzw3il
rDBGSJnqYDQcXPqE5hGTmmmDGby2IPVv2sfe5tS2YGQSos3J0O7Zs8Hlyptpx0dd9rlqNjuO/A/r
tMy3C2yGYD51expaLxvm+JT1y5tqbt8B9Gf2KmiFTUA7rgSBhKykiXZqt92bOYccgMX7uClnx6rj
6YhjcXALBGf+snSJNzXjuAfVAIhzMOfdWGwF8S5qsUf8IVFhKsprZOnfFp7nXSzCO1FFAKd1gcYi
jcbVqyv1MZIpglf4hDhrLU6zcjw4zWIlDk4A/TDIlelomjCdutJo/KipunCoNT2Bg4czBpWncB5L
jyGd5C/DjePVIGnRtO0TKjZ3nroQaG2Sy71KLQ/WKo83I7B+p6nqodNW3cPMeeT9aAAsLdlFxJO1
dm3VtduYYriltXHkUUZ71BkKzk2IOnKeqIxbm/MCxixMdHHwY3Wx9q01S6tNEyt76etywlbdxHM4
dgW+0J6JXTHknm5Kk9ebeb1b1lYlUjfWnFhUSjed+4903dD1mAh7btZTP4niNEw2s7209XifxTEa
vy5+nkQUQcY6517Xru/L0II1EqcItWFtBTzvRhAv+urJLfMsaxL9uqQNMVWS8rqWVetHE2KjhT4B
8HvlTKtzPbd0al1OlaXLEWM8aPmyOUqfC7dRrrb6MsoMiPqrg1PHsGMxj+yuxSRhIPA+cFD7EOX8
R6dXh8RkaZ6hhp6zBf18akUXUys4TnTy9IYNLgutNVkKu56UH5Iqo+RtpbGCpcAqWJTxXTOI6RF0
LYvaRozgBH85IIlVfJNYmMMGKgqG7dY4scRnjtaaqHB7WhlsBKNNiwVbDVnL3toZWij22giJUVpe
N9qrXq+b65E+eHkBeLdy0MmqTyGK5juV1jyCKUvL3jTM4F5DklgY8eE9uNOb18oDylNa+FE4lkm5
l8XV8MVuEO+tRssKZ7159uJSEJ/MdmSzBEzjpSBsH6pKUA6cxRuw9Eb7EgtIWCShbU/ZXFmhEFkA
uWFo0tjMGjR6cmY1id2UZnQW9EVyiBl4Xsd8C9cox2IBEcfRlK5xZRkpbzwXH3IKH5ftgvutbJ83
VUGy24iXuO5xcBgWVZnRVtkCTH4uUjdfLbhZmVC46SbHu8XqhD2giwLgelHShKif8oY2++ZKdVQn
hoN+AFyKKQiMe5Gwr4ti2pK2vXI7ZEHfbao3zNkN5Fxbki1PlKCgeKluJu4UlUK5l95LtUbTM0g0
nWGWQwaor/oy9XZilqZ/48+iUkPAazHwvU5tUZ7VTjl3IFSBmRqr6FqpqIdCnT4NhfQkmSmSrSrh
IF8jd8vXVrOjimSKhVuCqaJoKxBPlUF/bgXUbpXaUMJgYOeUOOdVaI2Vpy7Nm5GZQRYpV2U138tl
+qSU0ihxMxxQszlcEnX5UptN9YmtK71INTh29P0n6iN3yJsVJ43AIa8Vh5CZtXblmetOG1mLx44t
PigzqXebtFiDpI0Xj+Sv3I9TQxCvuVzn+3VOT6ChXpR2/RCyFhoHjZUHZGn9vTrT4GgH7KBO0ZW6
Jw/ypRlLykx1mYEUzlDK1XQ+jPI4+5VWWS9Rvy4vmtJwjlJM4VSj4oUwgEy4WQY7Nol1KNTlQZ/M
Z6zKh5pAcL+4OV5zjR2ui3W7W9q3CmE3OQHzrpmWvWEkAUWDS0P3uBqq+d6u7KN5IjL8r4LJGB/m
DvfPgsQ43+71BkwIHXhfy2iFpGKNV4ahOLEZrkIwpFN1aXo3d71LA9zt+CHiIhc7G9sQ1mFoLNrZ
SK1XqxMZyWpOo8q7Lc72casG5lY+Lqpo+kVaOmI6BmPNemmld70wAvtpnrpqdLraDOip+slSeiPt
EKuEktmnbpHAPYmk7wMDgl4ieETvr5Wwae+yrLjdLLmFxGYLQteVW8GDMuT19bq9ZEYZAIJlhKM5
CL29hkK9KIRD1/L0VtZBMSS/jKbZoevgL0gduTOu0Ld8Syufm3JzgeC8rfFs93Rj5tvRBn9JXCVO
qTV+LmHPE9bhbSJGvcvlBx1SUtPJA2pm2dqvlv4Ek9kBeuMV6shdtMFnwAWVNxS0yQ37Lji6zP6G
6Hmm/W7H5VepNOjvS6sPZrl22TX2szw3r7Oi7Eu06ck0h2rCrp5GSxjHmG5qFVpCTolQTccBeT4H
U+7VSDlWwxzSMHCWpHcm3mke129Nhr4+y2AzpG5ZNVemoa+GwDJoxmzaon4steq+6mkgWeJAa6Vi
8Ub7Z9QSUwGJizE6maEfF6Nn8D1hoSiuitJAqM8Sp0iYGw2mD+C7OvJVniwtehyGjirjm4LgtE9T
f0nzqzpjp0Ua7vZF/6hHxXU1E7rLCy9C95nDjiVPPlDiIykMDJpSdNFieypWul/s6Apyw60tJ3fR
Rbjts3IXJ2PrbNb7WgpOwcMXs3nQHxWCRc48dC+yo+vLMe/6U28STzOaJ2FsDkXfuoXGsyzUYRVx
7B95xizExp2Nmr8jz6C8I/DpqEzZOxEs1zWuUkYIw17ONieRNPOexjoWq6Zw62gcwATpJzS+iy0I
twZm19pklSx3pE/Q1tZQZiOju7Lh3xX6cOooKVEj0kCQaa3x6fNpodi3hsNUgQFMm9HujOnQFL2X
jDRiMQnu0sTyG1U6LOVYOf2MlJK207XSyiMGKfAl8Xw/aetDUkSukcmHFPe5UxFr4o1KV9iDxWoa
CdgokloZ/SEVAxJIOXtyX3G29fRMfScXEK5NPr7V6vjcqSydQrFsbt4bB1VeDZIeui9xHtldxh9L
soTdTNIfUrGlSt+mxLhjYgSUi0yQYh3fC2U6bLlphcwiHlVWrYbZ4C2QDtvH5zqt+2Qi7jdDtWtl
QWxGLJcMe6TUStwuImZY6u5njaaCPMPtkNIF/5WEwKTcwRh/MjfhYsjUyTUgeLuP1Ycxhf8fdYOj
xsVpnsrvWa3YIOp3zSJcLD35sPpJwPufhpHKwe92lKv56LNQXzib4L/OD1qRHAgXuM/19n4EE+ok
Wr+vmv7M/vdep5bq6JL5VMTJgogKfXNhmMidJzh5W3UBUX/s5DHfRcL2wgTbJqLwUFrjpUDqxLki
EhGui+mDFHMOF8ZsOW8bU7nZrGMqjUkeH7a0fMwzfNlJRJskRyqz2isnrTCBSBSSM2LZkpivxxmM
EPEA27np0iEwe54Lng9SSwhW2cWLap4L1pBgaA3pab3NBcUY9X0lmcNqG/JggYNWW9IlKxo+Zlcl
u5ly9lXIVqJgOsPa0CYp0knWtMHJhx6LZ90KiSd13a0EItibQTJD5LbIg3wokodyi7LPnPyKK1RT
uj6QdVpbmQnJGNNUvp/WVLsqRoK9d02tOCijXPw+QY/LIbSTfdNaUZo5cbQ1fismn0WyRF0QpfCy
bIJtxjdhbomcUed6vkrt2MxkWJkjm5WcY6RZ08+xiLCelFV31zI9DOpcNh4UlPFE4WjmpSkn8yxY
rVQ79I06j3yize0nFdlxVyzkvrYKeRyJ+D7TSQ7qubiRmyDO+XorRk7GGK7w0thqmfIMpR8Z6Xzf
cmW8lfLGi5qeokpmD6v6OP2wWkOhY7GNLtbfxWGqrlCPr6w+2bActHFRQIahwqYMs+7ROhbMmHvO
jQXFBWQKQVZ8iS4JC/s0n9RJTk/mqmH6M0lqeS6qaMFEMhn7SZvNj6S02J9luqBxjq/ANMfJndVi
eRJHxLqzEn9H1QvXaF1ReQ0k82KmEpugl6txTzLFdpzT/itLkncDAOElpXvgAXVvH8dSFUcbzfV0
tJYcusQ25g+dRmO1mVOaMvRV3a2TCJ+qtcrJGaWIJZ2fiIWSoSQNVM3YPuF2Y2ZKLGsOF6Evdk0/
sP6IG5FogGEPbd1VPEAsbW0sumotnWt67v5C2+3eEjd424MGiiu9YzSk3IO/pQ4G+dx7IqoedzGr
ypuotl+WftnCQsnpk/UEMLjUsJOnxQUNdTja+HwL2mYKraZJodnQppF5impDOK91Uuu2gaC8sW+w
b3bQqbjI68zIrFLjg9ohLAsWkALsJigu7LmJx3PaK4ozkkR3iBI1uxNr473t5Nan/4OHKdcLzHob
AERDK1NbrNnYx3gYzuJk1Cl3QM+wKbe0fD9qufVgDTkJFf1Y91+bFImdE49d6bcG2T5mI5Yc1/Qq
ccdNJhBntjaKfso3jviGutvUvhsoCzKG6V0Ss9AotE9OJCyoewKBhr2aN4Ra1O2m0+hIiDf1y2XJ
gpEBaAcCLIuo/eVOfZSaWG5cbVE2h4khHQAoU9gry1HATLgKKxUjcq0lJ6xileLhVeoxccODhSOm
zQkdnUE7pQzqeE1BPzdRb7iakNGlJNwGc3tWy/ZfiCEbtIYkDG+y5DXhXo5FOWK9jjhK1EUkvZIG
pKPrNgyQFEvCZMs19AWo1F+GhCCAllGkF08IrBhvkFbAbGxoxbPeGv2w+0te5lmvKzQqIJgxz0pS
fpezco8vTkZC/XMcAXn1f2qF/i0x3r9U2v2ix/v/l75tiGihVGRZ/5rBdPooPtYP2I9dWvzv//m/
+vz2X7tu/fj6AAkZfHzW5cffgZD972V8/3jtfzIhqfg1WdE0C17nr0zIG4oaEqwBEZJT8D+EfOoN
/Eg/CYQvYj5J09H4/cZo4o8QpvGKBooqzbRM9d+R8f0q2b3RZ3VabyB1dVnnDvqjBn+18q6QK7F7
0iOIH614KFXdJaTDrcXR5Yfp5iH7qNc/EcBJfzAd/O0XW5akyyZcS4Ue4K9SO92S5HYYlOGpSVav
MxJ7UNWn1Mo9oWCcIEqlJ8zU6Os2nQABATqdIBfW/Ux+BLw31dJ2c0V9rfZ7ddF9ojHes231Enwz
lTzdZ53I8Hh0Y7EJ57a5zvWnVGpE+lVUkRrs3/yxbj4T7NN6S3VZb15f6o/ZOp0sHZuHhTs2X2rA
b1gxtmWnZPob22NCK8V6FIkOtJVWJGJxzj5RoOzY5M7WxoBUTT+UWCOrsTMf4xKrWNe8Yd54UlVM
FkTbFmn6lVR0mJP4Tu+W+0kfcZuiZHayzjzPhcEEfmWE2+z6oQtJsQGRIcxh3pmX2ZoiNILMGVRo
WgLa7YV+nJDTdkQSvIzCPkP2Psi66tFLPoIr/7Y2UxdWcxVUQvZF7FHmA8hTdwZnLSuKvEbZ3omx
09A+CQmebsEn/tGTdeXpBo5c1IpBttIJJKlBimwxGFVdDtAElCWGevvmBDKKft+geK/U8iiZcESx
Xqop+70+/onA/qeA/59Kwp+3iyyi7NM0mMk6wtNfb5e2b8txkYTuCeSmKy7agcrVt9oVCoh2t6Im
sYnOushZ+jjp8QFln6d2t+3bOKeI2oDYoYEzAA9zAt3S/jUuludi4Puqm10iaAEmRzfbIi+RJlej
G4L85W4bml0aWQQRKSUKQmg6enuto+W5JC4wSbjsmX4E2vAqRaNLOQjHgBKesDRhBpd3uzobdzHO
IRdgJc09abyH2881MxUqLhMOfjI5RYFKPoGIlBTvBp66vNCOLSN2ZxLKd4p8pxw1YAFwCce1eSu0
bg+K+GzIWjAq8Z2ll9dSNo5ZsVxiZbk0bftgxREDeeHQ5upTktLEsuQn0o590t2QX5VXg8dkSdRz
LsNfV5fTFH9TDdXVy/IaN7zXhNREK3db5h+NNPhKUYYIYPbcoMdki/4kUF26xQ78Tgr7twsrIaYy
NBxyoMb/cGGnvOsQ4On9Uydaj41uPWYiSMLCZAjevXYiLNJZgv64aF4zZKdhxiXb1ffRtKvVyom0
5ZKt5N602TE1LU+sY58Jki038qlhJECa41WPhEd1Hd20MI4NEa2gw12ROCKK84UeSRtqi7ZTjelU
LlW4apMzGDPd0+ElYiXso9JJyLZE/eNmxnpI88lp9HoXARFnPOcqXfYZJcVxnnTsf0mGhWp+7szM
bUaFdwQnIaX3QbxpPgCSXuudErNYLbGzijIaDzShQ3nDtfHVN1dcy8GqjacGrejS6DzDYKFZheqh
giLTn2JluqBocTN8rqWxoMnfPCGhQynNp9KSd1WTbM7ArJ6yjTyjDA+EdU7aZ1WfLtHccHL4QqkL
mLayhcWwRfNbR39LkaGodt1+RH6LSfua3fCyQ62HjcLKHwnX322i/4HE+g8Aq98uOGgdie2GgAj5
psH+nVmI3goDpLTpn/iuT+PAkhJru5gjXq9WQYuDyJq1wIziOwCgQCgsjzSl3SCMrrDwNXJzAAd4
A6zqWWra2EQxBQ284E3p/E5Vg0hX6RzkZ7McXUK+SESEjKUopMKm325PicxzG7Psd7R2otUK9do8
d5b1JzryX/Xdf/uMisimbopQFHW26F8+o1rIraHn2/CUZEbrKPzOWR7dFWw+DuLsT9ZG6VfV+m+/
TdU0ENIafsE/Av8noSOVcWYrVethDwHWN2z0n0ODs/4wtNpTZMyHddKOHejFBXGwOMJulSam/UZU
ef/55b2htH95nhGz3z6wKUGfFMkhuBUcv7u8ioYrW5mn+WnWa7A8bShY6JRvm2pb6aA7dCRbVBmF
uusMNZiaJpgR1OHUpojPXFozrl7r52xQzhy9UYpEe9pDxxqM61JV16yKOV1lrjxVYW2NJxktqyZb
11TrXtQtPkwt4rxUfiqF6V4f+JjVOr6UY3Zmmv/cFcqxazneZ/FXWbZE4WDauc1gC7J88vR7z64t
68ulz/gllEDEWj7AFyZoL147ezVAu5vR+gyjf7HRJb7FpXKn8hdsphAeeZmPPd3FRUloapXzn1zk
2x3z+/1PoQRUTWK3ZVGSNEO63XG/+1obKQLNTWf0SReUAMvZTimiv126/wt1/788Hdx+1z/sOv3/
+Gnmib/XN/fLL//h/XTC3I3fqWa+Q2ce/k4Zvf3N/+of/uaneVwb/DTf6hGPH68WE//z+2rcwsPx
r4v8XfrZfRQICP/4I3+34fz19lCZlkFGM2sWD/Q/bDjw3Ik1pngnYsO41SY8Cb9l7Sj6XyUKFa6W
qWAnMUyctb9V77c/IpRAh72KHeNm1fl3qvfbUeCXG0NjrKXCcL29Qx3hr/5HB3G0xUmmNfUPidNh
uIUNnDzpdSAFfHDMxW5c3fvK9+UeNstRCmg/1rt5lwfGwTqs37Xj9DWEzbU/V49FKFyKr+wLRXdQ
PG6JZ3ybn4fIbj9oSzjsjE7rWYHsNGEcqJ512MLpKwHoQm6sE+8Lt71r9/pHclV/pAEhNUf5gzbn
WAQSqOrn7nE49nvB7yF5UgX7lUsvPcyf5bvmOHvRXRYqfn0vOwwRrpR0d11i16NrPpZeGqixY/nV
pb5jSVnI1bb7u+1o7pbj+DyE7b1wUb7Je9VBf7MbjvoOuKGPGNUdAlw8e2yYjv4ju9Z73uVZORhB
9AxI0LKtb4B7aoZNwICcOEDXAqa8Rb2P6GEPFZpfihj7YvlaID7Fy6XdN9b1czyl+5KXjc/Jdd1b
l/WZr/DIZ/ghe9ALw81O94BMPO1Au9Q27MYvHqJHgFc73qDTO4+lAxHda47iXjkm7uSIfnI2H6M9
qgkPLq472OVu/l5Ffjd6ySvM8r3kW77gDcF4iu46ShsQiu/gFXbqw1a4AGfoOzFM9FOIQE4zOFj2
cpEnLBiRUQJP+SykA6qg+aCFo6M7lb8wD7Kb5bjOTumYb7ggGHqpzqzb2ut2LIP0jv7VLoe4FLaB
5upOxudCt8vXkoVJaPhlAILiIO/BsLwL5/JkXvkNL5aP4IieY0gX1ORrz3ewoVzjXgmYF2VfMX2j
l/wwXead+WM9dSTGvlj3NERelMPwQKoZopBkh3tDFQOLNwpGKBDPqS950Kt3oyP544e5X/dUQq5F
ouNBuggP3J+TkybVJUVD70t2feLn3dSR7djXDwzukbNyRXaF27z1tmS3d9OVZiF6WjYX4DScBd0l
YPjeia70uERYdn2h9EUa+cfJnx0CR4lmdhe33YFap4V7upaOrTr1feYT3eMbQfHlD4/IffRnuWLo
dMLua+7faw8HjelFDpgMT/YEZzJ4F+17edoOWCcuNfqgElKBzfPGbSQ6S0g5hrxcb2GlVMfcwU0E
uEnSX0ej40n+gbfPXq0fRXTgMKBrzqIEi3Ia7Ou33jechfCqA9NTx2aaicRdeZruIHw8ldBnKqby
B/4f45lidWq8Zt9Gl9PJE0W25ARd7TGVunVwuReLY4nMbBo5u9gVx8LJnkHRifYA7fvbohJizL0r
ejdtjb1+tPvtpRLRHuwhgLiYbbJ99K1+HK9LbicVfAo+xr4NK2x7H+hpLtpj+yOV9WAl+elssC4N
PhH0R3XHGUP8rj21NDnd/jI+NG5lOJLi95fpRF5xbm8n7Vn1JYexMI1nO2c58mvJr4zBZpRVMC1P
VVfAhJBxLk9Cpg0/E4NOOvn0jeFOO+Wx2/MI2/oT2AcJxHl9x6HQwCFCh5qKODvVV/XLlG3dW3x8
cDKMK6azQNhPxUf6IIT6zpJ9quZ2t/xALYZA0nupa8dCO21jTvF4qMkVtrXeG5QPvl9AT50rqy+6
a0VO+b3pXhh3EMGwu2l7gP3AS2FObp4U1B+fs2Cn5IhaTgE4qmP4Zfdv6HXs0qMV75gu9iE9OSgS
AmlPRLbS2QNfH8x36QUHE6rRd1BDZN0Dvy+ib1GKm8VXHsYtKBNAlvYw7WUvf9b5O2/qwZBP1VNb
huULAr2NuK3YNgNmDnQz5p146qjP3g19Z+Cfe84TrGfPQ+5b4gu6ZyITwKoOjLW9vnDFyt1eR8vV
th1i/TxcrQ++6/VByXnB+WF+MJ65p4hNc5bzcM+gDocT0q9uP9zl7oMRSpoz2hsTPk5681diMgq9
iwV3fulfxDtMYZMvyt4o+AiqdkhyA8491ZNwNe/74MvimIXA1yVLojkJ6odxErGsjK/tZSQkufe1
aD5J8X3lKzDGnQVv5bsxPo3lTNfC2Mmob2omZcu3zFl3RN7TfA6Zvjs0ne9nb/V0okOME2c5buRH
Xue1cJK7xNDsevZ5OCRXSPadh2hBtk76JxkYduoSg0v0WRKybtjovyr9RUlTW9m1+oRsDg2dTcva
PM0ECbC+lbRWsNo9Y/gr3ywVPb0tl6f0VaxeUVYP71IcGgPt9WP/QxkoNptvWvdkXbT8MO5L66iK
O7f1RpuHanQZqz5Nnjd/K3tGnKLNk8hU0FZf4u1rOknIIJpGdmMWSq85oShhcafrYC8GCyuT2/iO
UWkmM4fLddTW4pUdq7L1b72JB656xjbq6/gvQQrOp4oDGMQZElZQZnnVDpxgth/D2cUA9Wnem2fm
uKk7nGAB9dCwPvnHcCr26zG6aE7ptp9okUJ+FRe1cXSvOMJa6ymfgyZEhh2q70k4fjYMFg9AXK5z
oB401cZusOCLvIISbt32FeWKFOguzUmfzzo7iuQbQANnsiVsMSCoOEq40Wofgyn3aoOOmTzNOdBM
z8h3bRNm6T7aoFoGg/ZCYl38Rdx6h83dMQSvKvcRqVjMTY3dPtlzk3E3ExqPBCyzxyB1P8wgWWyp
9nXTn/V9NFzFel8wsRvcL2YcWG1+FqP/Vkn+X/DF777XN1d5/0fz/P+D5Tgja4u6+D+ryR/Tsu6E
4/d++P77qvwfP/lbWx07u6JKkmSY2JlN3aBDPvMz//2/SbL6V1GlZ/4z90DUbx2G3wpzwSTggK4D
uX+yIWq/VOaCdYtF0BRc5joFtfJvNtZ5vV8qc92UYXAovKJMeBNvUv8DXieb9YacabEh11qtVuLd
VstfY2qNRSAZCN2c5aQNYu8mM5m0GmoXbnWXvIjRRoW2jT1Vb22Kr4zpkq9ZheZl5XL0YxLWnL1e
TzJPQm7G/k5KHm0fcvquQ9ZF+1Sfyc0RO7njhFxtPLQ1piLUNsm1Ngx2nsrQv+lZVJ5HYZSdUlVz
jzS3wpfHjo2TcqhQ1e5OU4rFEZf0WzePRMVoYyI8VngiP7SZd4HMruFvNxYBMq1Sl6Dc9Zj/A50p
6jwQc9tlXjf9K9Vk8/vP99JHxk14qWiJ6QGCbdDSiNvdqvFvyzKld7XRCo9tv4ghC2nOqzLEVb0o
HlEMdmVcu1qebidjMOojbkrcPmI3JV/iKPHh6on0kxK69KvSELUk0tQBcSOIVMs0jjdEtggXp6wX
HDACrD5L6wibgQCwgkZ7v+Wdfoz7oXwcSrl5S7U6eiPhfakdcxRQzm76VmlXOWq2k6nO0d7KJOBR
aqxmNlKi0cNHQJEacxFN5v+23tTLPktHiJS4bzF7yWjvhV5GKLQg8HZnsEDBCvYIKchETx5lQ36v
TXOusAdM6jNBfcl1zmXq161TcIbRpO1f0FZq71kjGkHfcKUTtIiPaPyFlynK4wBPsRXmU1x5kWUq
oWiVxEv1CweqUX9sBn171/RZ/WKmqhHSmSr9ZUHELcqq9SbC5T8vc7LRcFXni1ER/KSNmwBl1iyv
qlgnX2Z+AyaJs/ymilJ+XZYxesO3o4B8WAm1ihkDuEyx1kMc/WRmTj6Q7wR5cWaetmqqX5d4EF9x
wK1PKfA8lIfUSuTMJ2c1V/PnacMcMEZoDkyDxveIPtWrZ0mgt1nKcAFNc6cWKyGJ2TY5q6DnnrV0
E+n0FP4ZYriVvqmX1ovykUzUu0US3bIuezJu+p7noUIaAyMvZzeQorJ50y3SUkWw7SetkeJrmY/x
+wYZdzd36+TIA88mgDrwwKTen2iy51Rp2H/Q3kX7NUVyI21DulMTCIEDIdtI90ftEKcE9/Ql1PvC
QuYpZpXozgWvN81G9aBjsvZRbkM9pqC/Jlg6vTItcMmo3at1S+1JcfyeFHktfxRWtZyZSyeniAbj
V6SnpHkRSOj0WYagKU9zdGI5XTxSaJ+LNaVS2wS98OeCNGwH/RKS/yTuRgQdYlfD0e0h4OGs4MNP
KOXyGTFFAR0A8UmUw0405ejUx71BGJhK/01SZmbeybQXFsncDybiiChS6wNiGcyfzbjkj2Ii168x
HsOHZEzkuwGrwaGDBHJYlSomUDJvnuouysDTRvOwH7ttDBuEpKdcEXs0pOmIzaaQMHsNIHv6Tt2u
Nd7s64iR6Ii1tUJ/MklBMeZ6ELPOhGUkIo1v4B9rYqt/aORz7fUkjp6UtZGcWMMYXaHvD3635/wH
feqfOQ7/7Lj9XL7ZqixJJFBZtcw/9qmbSOulKpHygyrFmFfVmLwn5oKojk0yI3eDFB1IwNadSVc4
p1fS9NpAANsZ6zC+alk671JhmHboRuQXskzOzYxNvBN0+aHMjOwVY0h+UGhn+1nVbOGitbBDjYZx
g1XW1t/KiH8Zi6Pqv/I/aDQZOg1ieLVMoFGcq39sSMtEtU9K0xzwSa4vZqWyaqbkSP1YCC5+T27f
Yde3HD2wPvLt3r7n9faNV7fvPrldhabr9SAlkiAoNqG6lwui0tQFclm+ZOJ1YVs6TQqJa5i3JZGc
LA3Jc3u77MjqxhAVK7oNasyC8yg3CIL4eN/fbhqq8h4lHzdScrulSGSpX9vbbcY4nTuOQWd9GG+3
IS5EOgCZNu57aZhP8Kwzd7jduE2aCCdcohSSQxr06WBc43nBuEVcjvpltTILs9ywIIIxdKtFEl1N
r5FllSsnxIHzbEOSGqaFuY/CrK+Iu4hDDa8RT3ScpeEoGheLer06QLlxrDVyKx2TiPiep4ds+yDg
XcNQgyqkze4z5bUDQjg0P2BXCMs7uk1qe8UhItApT2VyX3Uf1fLUKpW3lKFcI+f/REJuK6AoVR4v
lX71q0Rw0AgoJB4O6Ys1MYxhasCm2oD7OFZZ6pnC8sHMu4vz1bY6fzAe9bnzBk4Dog0un71znD5R
b6Xou7Q0zEs/KdxKPhhGfx9/NkaQMv2C1j27Zol99E0oXrBSqSi9OfVziEvRgdEfgxv+aXDLzOll
tHxzPa1o9lMc2QWCmYgTssJ3XCiW18kHM3kZxBpgYez01MNEZDtmhbpPE/8Peee1Y7mRreknoobe
3MwF/bbpy90QqTL03vPpz8eU1KpKlaqOzgwaPRgIDVRn7twkgxErVqz1GwwK1YYjjCg/VdV0LSeA
1LN2BPh0InZRHDBQeoaPXYHEZx8EMpz0yxHByKTdsXoqEvzCIKOlDE1rmGcxbMxkQKc7arxqZEwU
UzoLSFw4mYDcJskJdaCpotGiIUEhGwIIAvVadpsPIAnZ3XVF8L1a3lnadIbt4/bkWkDXBbtmopup
erGQTs+00tfSvfP9Xleo76ey8mWbZ45n8sdiB/cL9Sd5A18sYP+yNN7YcaYGebC0/WmG4FkO9XFu
Rg2+Z/ROGsOlqq+F2hHtUvFGEZGIJtw8tOClDbkKF0iNsb9VJ1X9dRvxMFnno6DA/OKcKlHyHDER
wdbBAm+wdOtZ2+YKQxM5wfVDXjsPQh0n04h+staizm6WKSoBmeINatJfRTO6xd0c5ZP1KtZLAAvn
nG3WrzlOnnOFk8u4CuEsFTvm2ZC9uDIeihGheNxVyuNiPCMrAPTaWc1fFeMReK0MGsRUzhyEp+xj
zelIAKRrwP1Ys9mrsossc6YHVB0l3qoBWy3jm6pHckZFurlzyxIhQsk1m6AQ3m4w96t2hXpNeTK7
a2qfWSY26UHu3lsKQsoftEqFGKv5QiTaQnbtxfexaLctlAKrPBnRA2ob9kLnn1Ns2R9T+EKDsTcU
22ni3N+hfSE6DazGGAHG+JQq75P1tsMb7G0im7A4jUMRd1T7DrFI/kFhZqDEILNSMvqQw9vNwj5a
ARA62IN0Yy6ZN7a6Y3SfjBgjpYvytEq3mPPZ3TN0REfLPuGOtVHqYadtnWHBMX469zKUl9sC7jqI
d1ag1g9hbX2w8pOc3kyUHpT5oYPsS7oZytm9WeZnRSzccZmdTKFehQZnIuP+O19yqDib5pKIgFNm
WY3o2Xe+MoeG4UXrclAo+U8Glqeyv8Ip7sg+t7b3DOVtU1xVrQzE8cuw1fwSt5/6QwyYZutiCHv4
JCGbTiOD++09c7gzgJdMOzRdoGqZjVifHM34SqKOrF7xaxI/at2thfVXJr3rqMarSmwL5ZemADJe
kPdmB7movGEa3W3L3ygdnOnJS5vFlYrkblxbL0Uz+lNMxSPGnHU3VpXCyrqqAPqKxwqVgbIJu3hP
V2homM1bEURDOdpDCoKClBxrgFnfbMU4G8t7rM/sTBMOq2iGtCM9KQ7ndIfSflFzCUMefKcPMK48
OXlusw/i4EG8+61p9rdb62tDppetlXOeasimaSDHZr4CMGhS0sQKckqnpY6YSFk3F66KszlkJVC5
mk2/agXFLw/VTaeuOKo3hjh9wLzGIp9ZOHko5WUQhfWI+jfJRR0VsKVmicGL9kxAeEkKMHCsTvme
KYBvLnyx17OTWK6su00wb/RCAuM9ph0iOL16TGZxdpUdVN93GSZLU0Z4swrA9hg3unmc3RGjYX6k
zJE9K06Qhp4HPzVwABlBYiXrcRXvm+KU9unBTCOOICU18/yzUf9awylRvHxqn+p8wx67MtyRTeIY
S8tuYCGyrqIwEsveXvopVMrVn+QkLFDpMfptCEq9imkIjdt8FXMAoVvzaFhIhQBfES9COV52Sur6
wVTeZd2dAOmzTDpbpUgp4TYjmZehRI2gPHG4/QypxFLeFHIcijl9EYCRXs4pEQamnDyOYLfaUz4b
VwRmPaWiMdBP7jh09q5FFQrFdtAtsFRT9TTwdgyQod6wHs0I1A+I1ZTtWLhd1ecyGQ61Ft1VxhMn
HnpJEvJTOJZMeoBBW1iKlju2w2kzjQepV+xiU+wpQdkne6ypHk5b9CGpm5OCA0T7BQ0XY+2d3MKZ
1yDlt0zxJ7ADiZrHV11i5qIpYS5v0Kiksyj+Bc23iVpXdFo7nTJjJnXYqPs3BX3/8QO5EAIaUt7C
MF9SDx0LlG5EcD9y3Yl+jITPbw3r/9ulq79tJX/dSf7f/w8VuFDXM2TjhwWuh89V/pyPf7h7/i83
fa7XcQBNejdWn57rr6te//q6P6pemIXr4DTx6QS3Cb7iz6qX8ssL+ENXEY40X3A1v1e9ZO0XcJ4i
Aooav9EpR/2rHc2vsAZjpsnUuyDv6v8ITApy85sJ+JshmYl56D4xv4InkJOou2iGcskO6ak99lfU
zkOF9jNHe/MiH/f/q17Nq+4Z6JX7vWOE61F6wOtXuonu0uvkR151Wd+uYUQLpvQyGoXpUXY6tz9m
5/y5QNkDSS5I43ZzQHjnBGjaXXxEFXz0oFyZdpJ+nA65N4WqM/LvxYUX4+b3Ec0PujanxKGBHban
3lMdWOInWGUHIWS/dBEOD7vDSjtKDNQj1fEgc1dP8OtQPzYP8VFxJTe/orq32ONFcptD4zc+aJVr
fJ1qW/IVWs20ny67ED8l/jOaTGF7lY/GjR601/WSuPpBdbdjcU0PU9jQP+2Dwlc9IYSocKzvolvh
WjzkR+taX8qw3X3vPOhAPCfq/J5w0QIIrQeTVjuiJpfkBhWRCLF30p6n6JaSjb38ilneAQMML+Nr
6ZvZnw9e70b+IwRqR6INm9KFjL7oDuPqN6H+chuqJ4V8A71N9PhCGNKH3vfE2+i8HNOgDoApOjQT
wzGgV+/PfnvYPCXoTqMrBV2ov+9OiNb7Ch1U5ZifDW/2jSA/SMF8C92Sv5rvy7vE3wLrDqmP/gDZ
8W52DScPyiMFiDyYHIA6wUoLPHUiugjJMTuaPrzqY36Lp/VH6wOZEvfRu509PjqxA4mVDif0h2N/
nn39pj6ofmRPHj21EL0uNwlx7b6Lbtbz6rau6IsuGY3duvpNdi+ey0/bG5Ip8o2YGg+YBZKqq+gi
CnVVrtalP+QPzVPltYfli+gPjnYw3JIvSW+T0xTIYRZoOBgOnuTlfnZRL5pbBBE2GqPLkS19MG6N
Q8fVKOgGioMhfX5bHVMXre0gdcW3atgc5dP8Fo0wFyMKbtb0ho9o9PCfGKr35Uk5jCEb1yo55lW9
l26ZiQEqmX7htawTkZ99Gk/Fk3SbciJD9MLO7nD8CThi60c1EHzkIB+yS3aWj8VZv9Qn8z67GKyA
7kzP/lgd1VN/+nF5BH7C3yz1V2XtuR7lWq9b6bI6s4eBx+IPbuPilRTSaLEb7qFzv3wZgtTfm7zF
oTlsrkrbGP0WV3hEkd/uvfKZEqdTOOT17uDPHjuik9tvUjelwTY7OxDEgiYUSm53YIX5eSiFe7f3
Y0qrlVnkoN7nQGnzARp4Ju9bYZYPJzU+lnS3aJ46g40VtlsGS1jfaScsfDyMeoMYVEL6me5bYRy1
3uk/b7+WT1M4nHBNeEKJcAnTYL1pQkCH9FWd6XSPGJAjvFHdjp8NYfSeluiBZvsB4US3fjLfxxf5
IF1jeP/MpYt+w4Q8xAf5cbvX7g2v96ejcSmRNDhMx/hcnLZr5Pe+eqMFSn1r8mkIsfTrpMsSaI7E
9F729eBPDoR1fv6FYrzz/L6wP2KP6c2sBXJ/F0DOEXkZ+9OXjL+f6YXtn40cbA6d1S5dvsnrD9px
PmfhFGQEVvPahgO2m5o/4aVkSy6UST6c+pVqr6HFfBRO8VtmHJ28Z90WD6mzOUi9cHOfiOE06Xkp
F+FUnTefNMrDcckbT9Zt4Wj8v/zK6dpHDe9ehXkcWEwHOZADzaWU4ELb9uhyOzRhQRihhsV1i8v6
a3yjA4OobOTsnMyrfXQrQwTkw9pTA1I6b3FzmoQIWlwBtdCc1b3OnR3VkU7gehykLv2cVutsd9iI
jmw1vYeynT3aX2J2hMkl6tuLWx00F0dW9EwPGZ9qQ/G+DTMcgIz3sUu/zk7fdXw78L+DwA4kMI3p
DXt4ErnRvXGAO2rLAe1JviQ5Nk+xOzo/XkZkZd8i+/7cMl9pDc9GijQJANJL6+mXja0MP5wAdSW3
DUugBryTzt189AEcnoChRJPxnPAmgGIxOMiZuIL7QFPfR5yFf6aMxpvW1vzVK+1PlVPRXq/txImC
iZHcm700YsPxNLIMB3/y9yXLsQp0ywcz0ANUhTwM3ezMR72dXbH3Or9AeIVps2+S/MKNQSj1bK5I
jvl6wBnzYB7BggSdbxLKIw8xXVv8MB6Lw/6Ffagzx9AuuSLiyL8Sgmbr9fw3eh2KtwE2szbd6Jcf
5M/7fO7BG9X8f6x2Dvm9yhfROA8tpoTMZbIDfVYedv/y1pMOOz4J5tvLg2QkCgD3CQaJa7qFS4PX
4yAaoJPp4Almt29Gnk5m+qAryCPnVwaNTVzxiV48OWvDr5+zR76fcZXtzoEu7IlAU2iLeJILDo3/
dIes4sj3MdzMKeG2eIo802u5pfXLjpBrXBbgr6Joxw9RbCdP/all7lAWAEbVA16BCn8oec94mBE7
F39Hv1hMU8uHuo9ILIHPDOgQkasw0V3Rm8CaaPbq7B69++/2MUMvgJcZ+zF7BwwTNkaNiTzbAEtY
jSy6A1AQf5/KtWfxd5Jbc5GKZ0DyRztLQLkiNzrsj7OnSoM/ntaQSMDbQ/EpYID4hGDvUw/EB4NX
HbZ3IBeOK8PRc9cm7558IkAA75wc+mO7T1RXD4Sb/U2DAQkrYoDBBEZ2LCi8znnAlZVnWJlwlfOF
opFtcbsJUSFnze5jgZwGNw1w52WQB24+538i+4BIRoM5x8Z75nZC+TQEeqiHA7ty6kZAEoUTMegk
ABfow5V5vF8LZRre1ezE4DKSl4kJSoB9puMFNUGnO8IBt3SuJnsGK2+fEtWZ2BQW+0wmuohMsYTg
EXldMDDE5B0OLUvwXNu77V1y2E+pbhIQrkKQMRAp2OoN5jdoJngdzDyRXbn9Fb+AQ+eDzOcnsJBD
gVW8z9T0agY4MftC2PlhBDrPOiAGE+zLYeAjeDHaChF48lbSkIRUlxDtCGFyGD6qhGHrvMeqIhgZ
UqBbL48KGsStGFGFadC5iEsTAnWHKp/HWvTEO/MJtZgrMY13jbDcBbkuxrvhZqjNhaS/Lt9m5+7M
G1HYTMiR/I77qIJiHw8n5TMrzw9wghkw817mq8Rf74Ff4W+aw8hKiIhFCnc1sVGwLkijxcC8aB91
lq94twYmWwxdYrd5FgKkM1nuxAavfsMMIOuXeZKezSXj3Ygswv3Klm348F1JJMhfHdK2kAK82/gW
z4m5FYHA9Cy3dknmnIJBHnwG1gVf+RLbxJcZvvgSEWvfefbVujrSHoZAkQWsVEch/2x4dNrM5x4r
OfYRzvlO60x25FL99FDoSxhG0p191+NWpnNCbgEsBUxhfp98qq/7ULdHjRstGAaiJ79vPIuU3Ayy
x4gUu7kpA+ArbuIqxCdO4adNv1Q35d36eQn3RGEgs0EzNuxCIgdLPQokPmZdrdKedkCmhwhDkF+A
2mJD7NOFcZH89THbOtJzC4r1DL0U2eRTe0EE4jN4RWA2VgBwxiEJoiT9RIswSEPuxaca5ACW8Zlg
duIiRgnYLMXrGzicDWWOrLvx0xDkJJ8iG3EzjhSpXTodWdGedgmcT9C73P/zB1v8JAAATgNEX709
b2k8XpC/Xsbrct7RozhoYsttBQOJ2kL13u75ehmP8dSLDkrkWNcmVAK0ikjZUZQ8NCftGj1SPB74
h/hgPLX6E2Vu/Uwi5iWwBIDImhwltIDqLKcAoJX5xXQtT3+cCCaH4RQd6ifGl4lCeeNm5BRSneTb
GU1xkIJP6kEmg1M+APh7VG/TgOHhs9lDzO3o79PPGOGd9NsywPbIL3M7pX5Mi9+JgfkJHiWfgC2S
NHPPQyXY4F4cCF7LcwLtdWJ+HHFeKh3kyJzRxXcdHDKZFPLONjwCp7dvyU2fKwrrwCq9/Jye45pz
zegrwezT0uD998Wz2oaIY6YH64Om2Ql/9k5GIcTVmCf8o37kw+R8++vFuNJXScPwjGUmm4xhfdjP
YdbLe7P4QvhBz+pyEj6QnjIBhf4chYCc7fiRyq18SIGdBIlfO5Wbvafk6n5ceInRx9md/cV7psJI
UOhs00Zv0+AeDRDMANZsndmFCAtzF3F4e3X3NBTulK2+ZI0QnLgEdKQSiBdnLo6XtE2CXWAu4Kfr
XlT/0hNWB4TjantOuR35Y3lID52XXDfNX76sfudFXG7PblHrWjh+tVwB0WAbgC/3+HIXtgWdJxTu
ZF/3kZ3hNgby5AwJxU/FfXFd4wCZSja3Pa0jCSKsRczpBgB1eTE8ZjthPfYzr3ThEHEtEZwplurE
BvYcXhxz13keHIWNlpsHr705DVdvSLv3pDv192R7n9zbcXOevmTBns/uw7UfQRB65HYg/rBFN44I
iK7jK6cjzoM2eEv2vJeAYgOH45lWOyMgkZ1zEJD5mcS+wzezLxrEf4x0yKT3rE44ZQ6bGofRimDn
Yh3JNoqeMIfklQtUAeV3bpYCPDfSOBFBfk8HcYEl1c08028fa4I/KhnBEnTcPiyyYP8k26+z3Gg8
gBpaR+bRYwtaD5Ngol//ZvMxYCcom+y9oB0DYKOcNthIg73+MgTJHoa9fZQ5AhCUSQvOE1X9Lz0Z
o+AjuORl3szeQuJi8wfcMImUD2L8mF6zw55jA8VNfdnmBKK6oJJJxMAsfuaozQ6zHxcRx/utSvm3
5XvYWN89xirWK54SPdS0XOtGupCkkmmWGxwHNWBf9z6Rp3h4Iq/sIRUNIHZygwtr5BMTtSAqR8S0
nAioAgDe87M9zd3cOCxu93xrOUj7vgBkfE+xJGpJZKb2dhM9RZfo0p2tm+4ge9MBxUkqHBYZa+9Q
YyKpno8aNaP+TfGIrHw4HNBaZDPUidiQmfdCTVge+wva0CeMd/mf7hKEvPQynPTDHhFHHz+N/djG
HU5vl7eLfWuwCZVB/0Sr7aa/ZA/9530bkB73/a2keIMhSEjDlC2gvzNOi/1xYnGX7Ad7qLJsetts
/cR5djuV6ZxADoHnvPFrGNmE4IIPZ5A5hv1Que8rptud8Hrw6fId9S8gl4kridvsvIYM2ofCFdlo
wn1L2ThYzqSoXN+hcuKsPp1zzhn9nrT6+6YEAM2fXcIEn9lztOhuAZbfMZx7fkM18M3m7rnBXr6T
vcZHsYlXYzjspYEQ6H7tbi+Pk5B8yk5LmOKN9GwjKrtzfdiOlXLX6yx3u6aUNRHR0f8jkyaSo69Q
BSMFIhjiDzw6YQDmsDe9Ee5QgCUeLJ5ypHV40Ni1p5CNOViJl7Rdg4xzVuqj8Mvmv5D/dP6eR2I3
R4a459icFngGmgUOwiTWbXMR32Z3dL1SkVQPDgHLew8iOHnFjlOShDUO1qspU7Bz9zm5w43BuYon
AFf+E8RnZzx0NtRhYkRxt+gO6OQ9gIT70ZbDNWsW3C1HQAKMN9/sKeJI/rOneIiMIu+Fct+x8FD7
AaO7VyJ0fzywtRJL0Hzn1okIpGVUckjqGuW8H0oM1mPG1/Ll9nyOPhbX+HZ2F2LSXnIoCTOwiMln
f3Ja1v5utb5SCwAyouVFYhqX6LN0ox4tmp3kyeR7T+L99gC2HVdaHx0nklST0LinlhAEboWbmSrz
8F47pA/abX2iqna3fSzO/PwLLGpfCdnjPfOIc6Wf3ETUj/fsIbrFM+2BdtlJCpTj9qWmvokXrbN5
MlXO1U8POonhcOYATRrD0RjUtxlwiPO7cL0pyDX0W3wBnrYj9T23P7BpevmxZoqk5/Lcc8S8vGdz
JJd0xWtOwNs8r6LoIt/K74djeWYXIqGV2csif6TIieilp4f9wbozY3dGYcpuD62PwtjJuikOxHei
OOVzKm/KjXztT8aBo7e3H/CzwPoNFvVva+v8B0KSf8NGEf//niboQo2uUf14fM4/90laPn/botmx
Vfz97y0aRfrFpAWHdZcumxb443+1aPbfoPchizA5d3wxpaA/GIPGL7DfDY0uNaIfUPqY4H8wBvkV
tk2qST8PeDJf+I8Yg9+2CA2aMxqGB6pmigaKJKL5quwki9ZWo5Zb38Xll0x9QoESt9veRaHEWWjc
113sgO11jIKQQpEDVWD7q5H7DrBO+nYN//UOXhWQgWfmitVxB20T0TFddlMgVIIzd76sB63LXbO9
S8cPpT44g44gn/Dp5Qb+0RT+77Ud/xvQ+7/9ov/AiQ57VMRGjVn39zP99AxMIM2/nt9//tlvE9ww
fzFMLCyAB6vUM1/w9b8h7/mNigG3CrTelERN3f2+/pjgMhMcoqyFEI5sqS+mdX9M8H296EjZoOyB
6xqKNv9ogivfku9/K6gaEkTpb3uQkUHTu+7XKIiL+dID7bNFoUfAcSp+zaciwMM4mNS99TM6aQrj
RwJmp5fHOn9AdZVatHSHnw/RfNI5eIjRcyxjKmwUMnUVM88zW5OqYEPfVZ5L+bQUQM75h6f01btc
l33Luhsm7K5gMiHsF+Sg2Td1fJLyDTPz4nYbWsoFJhqSRn4zCxVSNTPHfHUFenMva8mnBVN0tMVG
ftY/5Vn1EWOwQ4zOrrskGdwXTb7qUn8G4g/s3EShPSszKk9J68eKccpG1Oo3S0aQO9aB8bKqJGs1
geQUnjXsMjJx/1nomnvcjoJo4DTX5K1TN+lpnoe3U0x6uuphm3wyACMLFdQrUTQetghdv+xdlHwZ
+xLggPluTjTZMZb0bSrdtIrWeOo4gcgdOBnVT50qf9J2eT+kPu4kcfNWkIxW3WePeWnKl07LxeOi
rTeQIDB7jwvSvor+mblCeEonmg5DLXkrUnBlo103VASOuq4173D9o6NTotU4lF33YcpSZ5IXgCxD
15EAp3XfwInUUQOJdTD5iyl7WdQlgWy0Kqn41pu32yy111Fv+aDUP5b5jGpQpvppO7enEXPnz2uU
NogGyOmTXm9ZKNXiGVsow60ndNbwhfP/vSHoPze4sBj/PrjcPgtFKnxM0meh78fvxBj++vcYY/2C
INWuS4VMyK4OxSbxe4yxfiGM4a4g/U7S+WoTRRkL+QkDHzZd4U92yPYfMUb+hX0VWIwhsY8C0fhn
MQZYxNdAmz+bNnvs+QrngMRbkzXIKYV1raZBpKPUUgkpBXt56z5YYJ/sRcYwRBPmMsTuDc9hXNMB
6KVk63IhNwe6p5ud47nybExdfezEJX6jqbV2jLfiXTb3H5ax7QGLG5S1q/JR76D3aWZX2gv5LxK/
6LHCRGkcGAucqJOsCIrcOiZJYdwnCvYAbm0hZ1P35o0QjfO5QIfvjZbn6jtUdlQAuit0uImbv7RV
8QF2jemYG5LTfdREvioLWFQr2oOkPUM/6ZDUXSkBYwTiRq3qINKIBCFOHBeUD+pLFSVriHkcdird
2mLzW3GXKODRxUGz6qOWVtFDknUSotcScMJ51fUPMbvJMc43w2tao0VjDCzV2q/leShqkoBKQexb
yaP6s5KpdZjpSoyBl9GdmrWqPm5yBC9+0+PHCFbYG2OQdHtuYcTKed4dBUsCSIi74F1br4rHsW7z
iyIfj4kERk0yVkK8hUWIm0dxDzhYlxzdqKwHvTO32Y4GaEIy4DkbVll8nXdIciWp0yHSIk6tgHk/
9kiImFCMNQOepym2tiziRtkymHAeRB17qV4JVLUagKUvRXaZmqq5QFepbvOoqxD8BAttF/kA5V/P
x0Dp6uqCTqscNpmYXXWzm96O6dQ4tRAZ93qWoC6wFMK5iuvpaa2L4tjVGm20pN1xtGVxszV1frWW
lvq1rtZnNYKCrjfSBKV0iCJAzfSz5zpJLmNDTB8yBP1xdhtcxLVqe9HkwsY+AX692G6Qk5NsFaFU
ib09pbtyhEI0hMnVW+b6Zp6U7Nc46RrYG9OdWTZ0Wju2PxC3Jqqw6Mj02UA/aOB1KTKm5tHaf9aQ
Qb2OKmpSOF38Ts74t6Vw/7nxE5TF38fPh+cq/k7U5G/+FTVVMF70mFEmEU1tT/X+lZkZmoTXPEgv
8jBx/80fmZn0i7rrkeDTCqxMgzf5Z9SUfkFmEIthjjEAX4nF/ygz208+X8ET/4yaxOWvo+YcxSrZ
fEpLQ17eTbjdADAeoNB0kRTkMUD/DGCshxIsqJkNSHUjLpVdV2BTxzjFYNBSR6eJi+JcCMrstmtG
GbusS6pz1QfIpBLmJ+J2bM2mfO7iaDqkAh51iKUO3kKyCtUM6sqiQgXH92OhMdTDtchyjb0+/dgW
Bp1uhEKvBIupQMIUoJ41w8YSUbNDfyj1mzaXW3j3+vzrOg/icawy0VHhFx6r1qqdbpxIBcl6jw3u
l3gCNp1PGi5TlC1VxFXFOmNlaqJkz4up31m5CjjWqPU3bSpDBa/hmiipSL9m3mq3Gmf2Cymi9mKV
VOgQDSdT1RCnn5q3QmYNDzViyaDC2/VNamGjtaXJ+hlFvtG3OoMKsFnNkO7xLZX7XbYuz4DS1JXm
6EXzRRClwRYm0iDAgtyOPhqSXRsTeTFyEKuYO8i/AsWAvvQYF6sJjt8cqWEa6eiAo70vVC3xEqW6
zNto8RCtVIYjdg6hIHcLgikbRfehwdAsi417E8nxQK9n1BvkFbL70IEQTvvZz41awHVs6lGPT8NK
l9+ZS478cp9QTFXHXcYE2XMrwgVvVVW6XJtOAzjvcsMfl43u87w8Jm0WmAvUjLLGcspSu8sLR07r
YoRlokkIi3g5l4x3oBhoa8DQfNxQY9PnLDqsBtwAadToU5q4LcZNQWdmMpDGNZc4bFH+K3UFn9x0
7s6QgHKUGgdcuPqeGvpQWB96ZaA6hsDbMV44wapbjY5VJDZvJpQVH6YJ4fYkHg0E+EydKp+CiI60
QbUo5oXOxJJ2b8axHwNjmwEjCnoZWkgFv32JC/9fB0jph7nlAebUN7Fx//hvYVHf80JZ1Hbat2nu
cfGPsKjCFAfZRuiD942j2k4i/yMsWpxyqZNYOLyJ+59Txvg9mQQ0i1Aj+6Sqwo7d/+yfhEWi9VdB
EfNvgyPznq0i3iRBOHyVUlYbuoJZK8seTFRYalMvp3it9lIULuak0AGsayhbchVDEvhJKWaPu39S
HH+7NEqpcOVRamPFvzoxV+2WprkaiZzi0swVqmx9nNUJjM8koqf+1U71nbLP68fESQ0OMNBlrOIt
Wdf2veGrzHkqe0lD6BLUxFzOiKwon1hfi78Vsf5WaofmmsTZfP4fXFPiWtDwsXlSXw2tJuRQRkqD
VqS64uupLO1nYUjit0KTC9e8be5J/tSfXHP/zq/HdH9OThqSSnUEUy+2zG+eUxsHQ+xVa3XVJkaX
JRoy5SZfFTCnQrUUDyXclrsfP+X3rqjKFrIGsioZVBe/veK89ltXJDVNxrmFUyq22Qn9euQxWmV+
QwlkDP7x9SwKlHu1humKtfu31+uLrCdxbOk1KiitIvNjwue+wgBOD3iCzD+p+X9n3ljwVkVqnypl
VvFV5b/rrT5NF5lKet5SmlzWG0koLiki3rZeaaFiJg8/frxvj3YcHbGpZ47upS0SH9V4VZ6k2BCb
MKxXF7Gip37KrKO2reVPxvB7F9GpwJKQwcm1dpG6r1eDLOCpqPewcbZI4uDTzxAE7K02zcOPH+av
o2cwJ6jHkV4ghyG+epg2b1oMT6XVjecO+o3elVN6o+i1HPujgE7G7reXAEvN+nLR3H92bcIqiSWH
bqKnplDUfvWMZYZfV9Jt7jStaGDh+PokJRh6Rb3U4khb0TGvGOifxJnXI7tf1dIoviOVv8/RV/Nl
y7fIoHC9uelSRaWr6pHOGdaU4s3/8eP95UJEMmI3dDhE/HjQV0M7CHqH15S2uYNBIW5OkupOLsX2
J0LZ37uKpaGoqSC8zOx/FcIMhAkKQcPHCHPb9UOeWb3panEi6f9wmRmISiJVoktw1NkYXi+zqdWb
OKtRxtFGPf+E1iAVQE0qb0S9HE8Vm5iTmfEQ/+RlvewwX0dL+iSK9iKeyLYsUs77do6YY1TEMOEn
TqUB0h02IhroVgS6rIQ9ssxztjsvjIGo/GyavF4YyCUiyaKhwagiv84a+fbC6oh9KuLZcAUMheJE
rqDmYKLS1JgVOXys1inQtlUabn88aV7vuCgJoD8jKXB04NsoyqvLUnCYZplo50Zmh9OP2ikbDjUZ
3tmLU1S1kF5+fL2/TB+uhyasTFEMyXhCzbePidDOLLaRILpx1+IfpWNqFlmY/v74Kq93IGRnoT9S
WiMbwmVDff1Uk8SaRrMZ/7BVOy2pAc92rbZAEIXFS5Z0+8mO95dR5HpU+mSii0jSZL5a40Kn1vOy
JaarYOnsbZ2FXp6RzPAZ04Ht4ieT9C9jyNXI8UTEqUnUOER/O4YYHpVDqliG2xtifugGEyAAfjk/
IVR875l0OoOsQnqDlk66+fWO0CCdoAnwCF0jaoyPlVjXH1XUCHq7kAXB/fH7+v61aCWy5gwDKtm3
10KHZkEdW0caT4ygmMw93m66nB63aVl/MuG/O3h7R1MlFyKZfvVYsYFMg74xeHKcNSeTs6+zGWX/
T6Pk/opYVPDXyMqpDn/7QHKvWfOY5RA+jKl+nKomO5ZxVv3kFX1vmn99lVfPopdK2+/6RW6py/Al
MIm8XZURu5gkBtciJMXTj1/T607pLufMYxkE2/2goZmv3lMnqBG64gxepw/zU9Nk6cMc18opT9fc
lzL9pVop+2bei0c0oFFnm0bYXPjsuZQ3fDGe8p/ote9X/CZe73dEHkazep860qtNL8kbw1hLZo7R
T6UvSFJ3pv5i+P2MX1wnjphndfKbHw/Dvpr/ck0NjXhOXCbUwn02f3VyGMtqq5dSMtwFHxhbnFEc
tAqhxCd2FN7ESn2P7NB8GYrFCH984e8uE7rlJOfGXjV7FWaSDjsaodTQ0m4nJZSguHvpiNYWfsLG
T04Nexz+6zP+ealXcdqstgJTe55xTOblnCTSvTyCPE0qDWCVUuKBJW4PGDjKfo310E9e6nfXqEZL
hfOuTsHv1cVrCtf4AfFSu2xOA9x4lGDFzed/EnT+vMpr4AEa2noyT4bhbsq0nBCgAbiI9gkMZbX7
STLz3QfaQzYRgdql8uqBim0WWjInXpxsTUFlGPUHAxG0hx9Pj+/OS13jnMCx3cBF8dt5KYxprMUZ
w7bQfDxaCl7RUzTHbxe0mp9rSauOnOe1wGxV+SdD+f0rmxrbkk6MeC05gMWuSOuZKxdzjmVv0tKo
1sVU8LWxTo5Lq3aurqebP3dT/vHHD/29oSXlJUlkSdCzf7UZbqnYCLMwcWklpUFMT+mY4mfwk8j3
vZX39VVeDe1q9LOo9Bv40EZCIU2oVaeV+s5PF2u8/p890KutY0BLBN8NVl5lTP0hazMIesOo/iSH
+N7W8V/UndmO3Ei2ZX+l0c/NBOcB6O4Hpw8xKxQKDaEXQkpFcDCSZhyNZl/fy5VVN1ORWZnIAgro
CxQuULegcCedNDt2zt5rJ3Qg6ERkcZzG5//9N2tY0ruTVD4XZIY+20MwhOcFHWLvJWsNDjaV0188
In94B3/zga+2DjcY3WiufTwpcdv+3DPuYfDV1h8mvQT/xttG+wr8xRmVBV/xx2sb0jJciLvGETGO
wc/JuBpiE7f5L7b4P7oguilIpFx2+TA5/++/uYPDFFZDGfFOizBjJOqC3/JpkYPqTKvDnz8Sf/hR
PgqukIM59MZXj8RYESeoZIOvtD87BjpoPwkpLBdLUc1v//yj/uh1SmndeBxXz7lRr56LNmzsyKEg
2c+wLnNXEdnaOdE/WAz/WuXMvXm9u6ScIs/gL+Y4r935aSaYl49luoeaRHZ7kKobI/Vy+e9cy6+f
Evz4CxkxcY5x+IXM2LDKlys+EdCQ/9anEH5FOxFBUfT6OShSt95W1j7y35IdQcL+zhNAsf7+tYBL
iIH4c9bkUPzjtYi1sKHtuBZOymSm+mXH2h78VXfmDx40mq7sughzohh4zI+fMvnRsjRaefusIUCb
VGNv2RALRCiGi6LM/uI9/f2nnZtAMD04cnP0zF4tCRbI2yKKCFuRinomVsZf7clrtOtcujKa+r8o
aX7/aBOG5Z1njoQWoAV79Th4fs1ECVbg3hk7KA0mwchfpsFfLKx/cFHMNc/lKIKzcwP91S1MF7Ki
aDvu5Ty0CGMTFYw7xkAreSOotsTffi6Qt5H7wKWF5EG8btav3UBJIXxkFrUbfaPBBdnK9Jv+q3bM
9+/94ysbn0ORSEEjII0+1qvaU3m+Z1SURnu7GqG/Fv0QD8nBI4/bXJI/Op8VF1NYqi9TNQPEd9dA
o9fofDQYjV9wluAsYJLwgaa3Xx8lh/PhmHnCzc6osAybKo9J3x1JJdQF7XE380/LksKB/vP36Pc/
DwEVSE0pFNj4fnd2LsdGyHkMOC+AzEn4uGgtc8Cu0OM20cuHP/+017ts6nE6oakKGgU0CQOfHx8G
fjHLuSfCfwYKES5354inZahkuy/5d9hTCKBu/uZbxWdmfnpOvfESPvR1B2shF1W2fZjts8lm6bXS
QeDRSgqcZi+WHif3n1/i67cKwE+ArhKB0zkHBizlj5cYZfU2ZILfrByrhEaEG4dPY7z6f7HK/v5O
nuXG4fnhQ3BMV/DHj3HSnqyJuSr2TpsMzZ7hcfJsOh6PMirU50gs3t8MuAHTh/Dz/B/2eHoSr/04
dII1vWIfqsKsxws19ViC9JT+xe07vz589d++WRzn+POQo9kR6al+l4/+ppCYRj31TIHkQQMqgyzj
xs4ANo/i5aH2LfPpcnC3gkjQYvmEvkrvq8UXb0i2T9+Ua7Dhv6psAIbfZD02cFnN74ZGFF9s1zlw
tBwmyqyG8pMV5XVWeiDNGA97PpP0XdgUAfaNLivuvI7KPI47fU+h24IgpPPyobLDfFC1bd75qTs9
OH4Ggdx61VheN649kxgjAaqc2qq6MIA8YUl5nrnrkzHqdnNMuHI0L/oUkC186bYsf4c6aSLUnRk2
7GIwd44/PCvfqRUIU4vBtqi8b10zmJ32puazZ7LpWk1Ji1XSY1t1oFE/Bgs0yCSA/F7wTZBSFBja
I/NVbGitdkto5ndb1koIC6vp/f3W9OSArIOTbNDywwbISZmW2NWFjsuDa7sU3rUluXzXpgojyxza
i1h36fUwO9jT2yCBte+cVbrRbO+6STaHJIJL7awTGgAzDi7QgN5FnbEuwOxgV2PEEAVxrEHYuc0h
nMDjIP+Ybg3pTE1OTrv7lEC+/dCEdESE7xOYEE345QlUXY5OVQXPob/C2NsccMO7aoEfN0qFUq70
54umot79MCuyW3PHi853qi/L5K5qNOrdSDuWgL6STuSxiLsG1FFdRcnHIGg1SMZscD9oGSaIZjWR
a9Lxsm6vUk9+aZueLCmB7v2lnb3+euInXh4dr5VzthsRSksmXZIRI8kiaFfQt1SL0s+dTSrvfir5
h/tg9OM3ifGy4oo/O9GctLCUd9UW++rI/IrxWKPn1rsdgsXHR96O6qIogVAeBiQa2MsldE6/K7z4
uiSCdr3yZLWqNwOLTnRKuqh2v61LV6tjT+jzRxFUztXoz7Y+LGnZffS35sGrjNwbuUyffOMnhFY4
OkE1IRuFWXK2mFK3VWY/W28W90YtgEOWtsLZ6EFU1o5fbLukGcM8dNvZvB2JzgJ67qpY72l6koMy
9HVZbnmvO4mVsjamhJAY62gqd008RHKFV+d9BzuHBiSUslV37OsMI5K0wt0JuU0618Ok7mbY2xsB
NxJO5iDTut03sT+LXLLvmttG1SLoHiTHGHotW1mI7X1A1CTvkVZyypsW+HxOXJipHlZvBNjt+9pG
hyRrVPMQR7bjzdYw6st6X4btKoHFNg50qHlykM1wO/yZCIpywo85pyraZSIB4L704/Rh0OkAa2TK
nPIzYX99cJEgPIRI0JSOcyXTeXrjxBAb94iY9ZTtwtK4FSNP1RV57dbMTFaoeus+k4lMdw6BJvxh
vzDYZtOpSQ5xiqB9H7DG86qJgUDmGn3YMeRdXeCQ9w3OWJOq+3TlTSLwpLX3ZUbqw76I154502Y4
agVDGX/rinEKiH6OCXXqWca8I2S8jdHvoIuVEBFT94fAXbTap67jp4dqEvaDUzoRBN8gQ4+Z1E2J
4qjdqje1asiLJ5ddfQmF67+JtkLX+8UdHLOX3hTijU0Yy1eerYN9qrWAeVgmzlVae+W3cmT3g1Xs
23RvDWoa6pmyzXZN32igE2Nhv+pGuEGu+nR9Wq0vklPYkNDJcjaVX+Kp0uG+kyUZ4LZC5wC1F0w5
uZ+i+hiPzuCS7Kq1c2DE79RHGNvbSUeJU5F64gb4ADcZAwqw7gC/MhjMtZnt2ueozhRcjiQQ60G5
U0DIHVhHf8Ohm5JqR4h0k1wm2tPxLXs7PVqegc67cqWXiqPb1cmNMLXJ0Bc5C2ieLEEpFIYbpNJy
yOrTHNSbhUZaNDF41dW8uIglyBpBxL8d16qMbzJRs2WtkUK5H6Sbd+8PykARG+0E6HmukpfFE9kd
pVMQXlT1Ej3F8WyhJMyjZei1NVlzEapplfkie9YR2YTeM4HoKwbKLiJ4tOtjLkobKXehKZPkuCXe
mZE6w51N4Qmri5mt461QNZHb5OkSbjDaNsB4WCRk4MxDkd4UzG2+OUImSFQ9rcNdM8wTfmCyGdXJ
Q7ULI2VJCCfIqrncp+zD3sGz6MJ2KjDrmFuUB4DK5rBtTtU6Bm8r2TTRsRqczs0HLbdvhK2yBqWx
mc7ZY8k4HxHkVs2+Lzed5KpLCPliQJSR4ONPMILTsKEenXgaPgf8RR99QQG+GM1YMB+qcXKe3DEM
Puu2pgu8dh1YyrATMD3nSYiTx4D5YoqSEYrdsJ2fqE4n2c6FA37jRU0JAVSNxfPghBsEnkjLBFxz
GA04Uat5OgoaHT6a3JpIdI+ExB26OHoZdO4mIEgmbNO8oDMLXKcqt2A/Efzwfq4t2PixCwSu8EAP
yzEK9fbVFizWd7FfLe8LK2q0gKLSn8OEIGAxty745FrxfMx92T07ZORsaOzmKnsrY22BYtQOPHnP
TB38h27WMg+mrUpBIlfsb6sz8ANmXaYDUPsiAdxBjOwKVLMZILhJW0Pu5WZjcReGS9ReqYiF2lrX
7kZm6D9HqImD6yGRAElVf3Z89EFqEa27poI9ottU5rxiNfFOm7MQOwP+HZbHGlTYaZIyaPa+8ORd
RdIBMkA6DBklRF1mnCayyFyMRrpHOcrOy5NMj8snv2Clv1yVwDtjJh35X4rFNNjcQ38Sd7K3DOx3
CKOVOdT9qvEnl20wvLVDZAWGzklWzdfEr2v5bd6cuKD9iP6xPYU6Xi3WHCFaK+90Mi+OOPaLa0sE
/UMZNv3bSVvCMY5rdFa2HqA1a8Wp3vFGOi8EOkSgTLl/cjm4yg6xm8vYiYlSImF6rb/VbeWLT4kH
gpjIrSnSLEUUbCFvGlLxo+pig0O6r8diH81igvdSdrN6U/htcxXwBUjvEUQkkAEWts+s13N5SIaR
uHjyImy02zraULs1G0itH2tdPZNyWYCb9bfhnUsISHAMIxudeiYN7bFiwAlNeeH/s+cF9m87xjps
qis/6C5g4SvzXlEI3WL5aUg16crxKeRvO4e0Us4pGOZVn5xunuU+HSlKd6QYCxLRuk2/bZs5jK83
LZxPGAN4D8Iy8WAb2N7qg+7E6GXHoYm2kXlSidw16Bqy8HTXmLxz0mU9trYpr9xy8PrLRarNvh9H
mKt79gyVfmylM8KYl0n9ZUULaHNPzOx+FhhqdhSEcgS5XuiO5tqa9N3WggfOuYNocCug88Wx3Ag1
yAMf4esuqHsPXoK/Zg/lYGA6qriJrp3aga8qq3jbMXOsnowIgqem6WX1iDVEDERD2OZNBf6WKxjq
+Wo0WoPGgxwM9DFrG0pGhl1PSbv5Xe7TrwCT5HmSoKslDfujG47pfW+m9sUTnUnyDiuNC9vZRpTO
ga/9fdgk20ObqP4rK6L/2PWeAVnoF2N5skFDCBqqi5iBq42RAvcz7i1UFuGpE/7yzTiThLpXpbQ3
C2XUhWlmBeUoDduXTLLvk3M6gjEexbzeb6FAvxxJr3hu/Hjm7KJiSvfBWPG8pWxnB3JZxxt3tQYw
heOzM8u5xS4iC2+86vuKspAgjoQYRHaEoyPoF+0DrwmAV2aBAlnJkedMRRfrJ2mjj4U1YDLakoyZ
AO9Bd77wMJ6nbE+A88s8KBhXheYvF+36xsOG9mZMl29qhsROs6m53cqeC6jJcS3hvxdyuq941x+V
3uoX/Bf+clnFSw9mYhmOMWRhoBd9SnIaW+F0MvT/jwxViBwTpU+FPNju69Kuw8fGCd9tHISqnZ6p
jnYKKSd5fL0IT+s6wE1xJ7t3x3rA1B2DZKfPFbt76nHOMiuBjNh0iodOp0QjymbwbtLCubRNCnrH
bN5j6CJVJoMGbMhs0tu0SoYjUUHZh4wB5HVGjZBPSY/Se3G186jq3nnqQtG/w5MC+NEfw8fR1+vb
Ne18IIBZ/bmvOrpAkXU0CLyG0+v5Zxv3yqYWM4wXEWpOkj0LVvKRJGT9riPVIi/Ifr8Low4A1jBS
VDn4auKoe7Rbf+EtqkOwMtsbf43XXI+82bBdDPwglyAFSp8lX9Mm/FgPLcxG2TWf8BRtBwfkfh7q
AfhfsaW3sUOrhGfTL0h3LLgsKcy7KWE/rIYlvNKmni8rOtjED7o3s22vkx6cFu6/HRpVEglJgmAr
pNWXxe2yE1DrdygX/I8uR+yLRG7iJOXmP1nMEXQA2+ZD35ObsotLAhxsZdfjuKXXmyn692dXDt9d
QCc08XhdhNmVwzTmxazTcKnX+lPWhdVd4DpdrkIXQXoNCm9rI+dj5QbDjRmj/jGNwvkBjo2Jj2tY
tJxYtQ/MszXzweVRDOxKCp9InlaOmztr3EvGTPLjuNDWtW3fHPzZSQldIzGAQ2htGLu62VM9NEl1
DDEd5NWUgUHpxvTClk25N1qCA0oyci2nzr6kKTHAYmgpqQUG1YxjtNXu51jFzgPp7cWFX85wYuqq
vqgV7Yhd5dSkCWzlvZyj6T5svfqxruMJjscibqttcy7pS2yEMyrWstU8kwYzHbuC/MCoiZdP9KOI
LV3EOUlgEj+TOWSvJGPHmzaSX3pqL04WQbJrVBjuJ0xm17rrcQGWnXxE9utf9c44HYbi7BUyccw9
TsHch2pYjw0lZZsXodMGu4iu07HhUL+beGWInV/fEnuQXYcrstc8jGEiWbKYTnUvtH+o4jXeKwaz
V27fO5gvvKu11cVlGEtiRQSZkUXg3NvU23YYu8BKuZXL82g3+TGuVHKXxP4DC0by3DUhe0NcBvdE
VL3M4fRx4Rq+cPyQY97hlf+8kepz9ks12LxEM73zbTdftRbgeuDq+7ZfAt4bFlXCT4j3TmmG3yPH
oOwKZ/1UryQBbpYTMMFJNYbfgJMI+1LgVXmnUELvOOjLgqe8Iy0iMKSRIGInndMQyX6m1c4x/L7Q
s2DUB7bsehMzFXo9buMJwxYGQeq35aHqJZHVReo9rKV0twNfPxpx2NJV2C/FQlZIOLQOFD56Dw+b
jqha07H1r2NJ43andBh8UoSHW7Ajsf8VRTaxIWE2FUcRysTJ7RI3d1uZ9QBa6VQU5AKUutwP/Fow
9Vgi4Iq05zT7UKv0Z48lVvDqxdHJZIuPS3HdQCImQlBvFRNhTLRaeuwRddjTktUV3Z4qc7qMyAEV
DjvhaDc8hl1FozgaGw9OYDs2gFBUsHiXok/1ktuIm7cjoQvrsyb6iexUt1olJrg2uXeKOganZx1i
G0UamCen8U1FSGlcEEfulMFH6ZSeJFrMi4m6avx53qVupG9lOBCj0Hhd9m2UzvQ1nuf5vl1JqdkV
TliW+5VV+2dMn6nYs7d1wXEes4EHE60dVKom8adDHcvwfa8cljY0lTVQPQd7347cLaluF9ooJhez
Fuq4ciTK9pNph+bQTPH0jrSsOt5l6DEg3IRi5lFgbvel9U0D6KwbE9xLet4As9ZzRENM90DpI49s
orezCYvbefKI4OkZOuFErRt9lxFy5bCml/hqBAbo98ls6Bv3dio+hpHY2G9HU5fkd5XzyzKKCCZV
t6ovUqykhG6kkaPz1oWf3OKR54hjkjkFlSQLiZo4BOGPa9JQUi6U/oCuimF4UmvKNXSGrmm20jna
sdJy9/xSQZpJpd8BLdyUgobnifR27dv0wQ4rQTZdU5BB2cSj2fbJxll8n4S1414OKzU2goNRE90m
bJubcW5ADC0rS2TdI+vfI/bYklPWp/F45bej252kO8H3LqKnIOr86hC1ZSMOmjYszNC1NWDHSHa3
F0tXzvOhZd3+EA9B8Vw27Dy5iYf+Ia3rqbrxKeqaPYdYD1Zk1qbfFKPJ9VAmMxkchG8XD7JYU9h0
vm8tTT/UOgenDgqbhxy33rdrQSebB7Dh2JeWcXVA6SVJqKRRPOx0KdZtF87hyNvpm0Ac0yJbb8kB
5ECWrRMNJJV2JMXVbo+U0qeBlOaTclNOj12y+I8ydZbypWmEgDPWdv506dF0u+1NqZZ3Ls4kdXIk
rxTHkAE17KEPuRnk3Lha0SGRa7fP4DzUezdYo2hfWxXLfOvxdeZBoR0Sg5h9Nwxw4IBa4xNUMp6T
zQzykLtB9M0Xb8uaPh/woL3Bks8CuMQu0VKFJfnuUITRfLdUSV/vq6B1eCKrzntcl6RMTvNi1pDg
aR/HfqtQ6OZhiaF4t44cyUje9Pjh90Ol1UwydBEu7D6z2sL3MxMg8XYcpp5IP4Q9McHafttayrf2
HI0U6OJlMGShHSxBWvWOxDc3Jm5ZLe25ob2Y9+ncOoDUWOvo18aJ4JzD5PpeLq1LYTy0GASHzNcD
4VLQ1Q9ZrNvidjARVjnaohFyG2zf06lXYkK8jpTeR5mlJr0MlABEwxGFs2TyPplZR3fhGtk07ywA
o3sjvNG7dU1PBki2zpJTSTcuLr3xAD9wjPiao6geuE9FUHbJ5baCR0BUQaXw0dAehHikqQ6PkUSF
1pPxM/juh61xqghc3sZA4DozSbNd0chc5/tpQox7YMn313fRRLIMibV+gH+SXmbdxCdZF+Pw2LRR
2PHkOFq/LUzgli+jdDvnqkIUpq7SLULbx8IyjO90tvoo0xTG5K+yChSANKzOwdLlXh060SliMtRf
TlS55OD2XqwIT426erir6fnh1cxUtXoydzumSN5uU4uWbk4ijQJ63jGwfsGVuX0VESc1UqvURpvO
NVPchlerarf2kvbMnL1vAwZerGSdY/G/91kRDyRBloNDq7ydvCl+n20i2N7YyUmyh7r1af54db1S
EeFFBjyxY5DHOcBkkYgOGwfp7hP98xbqZxVOTrcbvAZf4a4hsEzcxR2qKnViXBkwKY+8UVxIn25R
XjqDwxEy0iuhQ0T3bTF1Xs+0CZbNNG3TLumjZjipSibm4Cajk1zponAc4qpMoIpsTwlYdh+6YdMY
AYdtpdp22MqdB+2TZkZWdyWd7T3C46YCZt90c+fko8mkPk1FJLP7rpmNuS5kVpfXMYd8+InLSoZH
wKSgZsC/juTvjfRsBFkn46wemE4V/jHqRbTetbEvGcRny6DSK1EgqLW7ZerT/o2aieH80nsMu96Z
1h26iO3uHFd6+j7F/A/YE9+o5/7dPD4/z7df1H+DfNt/wHIYOv5rG/fNFzVXX9of3Iq/oHn4Z79Y
FlP3J9wY2OQy5ryYTH7gX2T4yuKEkQKTh7Mn+78si+5PiLAYQvsxCt0Yw/Z/WRYD96coQS6YgZdi
mouY+O9YFr3v5pZfh6j/ZOz46Xne/9vhKYmJFAaDc8LEMNAm5ES+peKqF/Vlr0Dnqa166nGchcZ7
2nBX0k/UJD2qy4gB3q4Q3cD0Xz55XnmN4+gpluUnAzJyEVep/7kyU3hqlrf+yI63et0Lc71Hxzef
KqsfZ4+NZs3s3rrESoezivNyqmH4B9UdI4DLzaGZNTbVMZuzu4V8G9rx4tQqon/YgcRememoHfMl
RHdKqYyOjNRXq0bWqgWcBt2PJtqVsr4pVvOZqdwF1Ypl+vroT3FGynQBxjV1L2KswLAUCPJbH0pv
/FRN8c/bHD4Zt35esgrKB/tA7fsfm3NxQdjvMqdf24ESlRKAlZ0qxV2SN03a7qdhxUZcvdsGvsWU
xrtpHQiGa2iiQFCRrfdYlhp+ZDQ+T4F+aGmq3HKzenrHxK699TeGsimzLgo2eWuytdvVFa22sqcH
61fx0QzrnUs6FTZ0QLV1XX5TKVscb/u+Cr3ToOqAMoTmpbXQwgcQiWSFB/wN2rYPEdbmPGo11Vs8
v02tzHYivssc4V3GIsDZkVTvRWbzrM6exiLSh4JVnY77XV+76WFTgjWOhvXBGEOQRzxflEZA8XHn
x8TO+hhk/goBFDH7aUhovtRLzeaCYvFimMTJXTtqyWxZ39hyjL5tHDV2TfBztQ3pBS5x50A/3LnI
igKI8AoYVLn32TQ6OaO2miFyCaQUneWhSVqwe4U/XJz7WBX7fPxSCXlYG5P9oiL9Dyxof8wU+/8Q
SHF2Sf/rNSw3alym3y5hvxLwAjKK0jQiOxXC3D+IEr9gKAIoYDEOKBcvCE6N+Ozc+affOvoJ0yXV
JhAKRJ5Eqf26eH3PPApd/hXgMe8Mr/i///sH8eP06r//D6If72Xdz9P/+Z/f9ai/rl2JHyFTRdHE
2BN1CB7PV3pVmYWrNxU1bOLV0gJsMz14JPYKWllr2i7vxmhd3zr0oW8yFRZfNe00IqZDb/y6cXp0
AEFM/kXShep9422arD8nnb/IKFafyLgmqm5YvARWMX3VMUfeW/XHnrDS8Pib233/y/f97WW8krFw
FYmLtO0s00FUj03kx5V4VMDOXGYLnP4MaO56hAU9NRFRoyFgnaSkfQpHtFme/v7HBi7DeP5PgPXk
1c3LMA5B6cloTqAf0GHBbAZwjtu9sZu9Uut6q8d4+gvRzisR2fdL/e1nvhIjbZgTApq8fKa7XXpI
WAlAKtD3Df7nP784//yXfnw0zug6/6x7gmCHnvDHm0oPN6kd1YC2QUO5wuYgkZslRpwRJf3qPM4m
C687gmrp5C4D4YgOjQxaO/DJt7qMrx1HRheYrvS6W4Uf1TtVBdB2dL3A5Ja+98WNkPfutsAuy65o
OSaoYILEA7ZHtH+hAOfr/v5qPAROuPJSsC5s/D9ejbf0od/LxtL1cDnUVgoncq4Ld9lngedtB2ge
pK4W/ZLg0lOMb0BndAIpj1UJPhAdYQzWq3dbFIxmmFEs5APP5bA+V6HhlaF3SuinkzhIgtollMvO
azEH7Lzv1+ifL5fUVnE5i/Ps0S4t9yMlHB2u/vk26fMNy0ptz7Q9uOF9AJqq/X5vp/NtZjZHILww
JWk9338HTUP7gPmrgCocpiXjMRW0kImrLnw2jWR7sawd8ioKUsnOui3nvsAiz+oJu72Emyp1XvEh
HtOkULO3z1nwwsDaOmiyPJh4M067crf6RTjkKliLDWcHGqYb5Dkbf7zb+plpzLi1GIKamCSeMKDM
IDrQ9w5IEit+WAPtY48+tGzesX9dDZjEDg0jvfVKI5vIvdhuHMJh9KhdN3Tbxz5KZJ0jS+rmY1bS
xJNd+MhEaX0amOW7iCCSYbp3y4xCYC7a7qFrZ3lJ+rtZj5Fl3vgNAUpnD+Qd16D3k2zb7jaqrHKH
OKkmgWGdzINMpS3zCiUJD/Y0F+UpbkUQ7VCfjyI3c9glu3RmBJsvy+itTN4nYgwigGG7rqzFRF8N
mNZUb8Y/Tv3sH6Iq1oY5yyrP+MIkErl2Iv2I8oTui1t33Yl/xRMSJ0vp52j9LGMl5lfvYmYAWz4V
pf9SFRtzOdbi4Jlx7VmV3PjBwB69Ll+AROoPykNAlmOyAUxcDh25AY3kmLRFLj0qhwnafmP6Ml53
/GqoVEBimUNRKV3AXnRhU6djDOFwkcOn6bxAr/WwDXl8Xrbj8wKuv6/ltFXHr3LyWeHT82JfnJf9
6bwBYJKe3/2vzkSDmAeUATZzcMuXKj5spVtzbVnlkH7qbg7D3ckF+hbEInskHxng458vS97vFkC8
ARwBEowjCPhxBP74ImuArrpKuJXWT970QfctbSDqdClqMbnUN9sysiv5/otaILVl87S31LZhRMJo
Ua4PxpqLAbTrn38pqoEfl0q+E2IhdlEOI2yor5bKX29MPSVcsf/94lNBg59UU+5J9P3+tLNTebvh
fNvQMWW/fIf/QNX13+4YeTak/+vq63Iavzz/eIA8/4Nfzo4BlVRKdQVBAoAiLgn26H+UXyHl1znM
3uUhIgj+vP/9s/wKfiIiMsSHEPjnc+eZ3fVP3E32U3g+cqZsCsik/y47MXv9NMcIDcDnnP8UX+V3
m2xYdVOdJPPIEr01zd5Grf00Ft34Nt18+6mQS8HkrFinZ5ME6kPvO6Y9ltrXydukqkZOnZJw8IMR
HaIYi3zmOFTOxOms6KI77zwLdkXWPYIJdUlqmCKrDuD4+g/kzZ4SVKj9fl4D9PER4BtCOYJ5IsxI
OoM8Ii+AER8mBv/sHMjNvSmbQEP2ZzwJhlXUjnes05T4N09Ol23S+Le2J775IkJ66ux12IF3XfHy
M0935PAcTsE07yISwvvrOQxZLtDnh0T6oovw6X53oXznB4VfXsLpU+0B0+V8S/u0kJcF/ksP2fC8
EPIcLLPJyzpbLIc7LwWL3CNIPQ826RVKEZMwHqAqEZeEYae4k3UzfN3ipSXVZesjXkjOkih+SoSz
+xXf95WI15lpoplgwNahS7x2qhAd5UWX0mj1ukgEbK7t+nYYh4IUyq3WpyZuQczYvsiWfFuWicD1
xm2JkdG9dzsUU/9hUn3SnZTJzGcGconmaL5RUteW9pKfdtFNMG+6P2auDuRtESxfUNfO+sItGkLf
ty4akTCGaVLt46bOVD65PT6FZgxA7+oEMuTbGWnMt8xJ7EMXIALZISQsLspy8EmPCur0RmLRRQIs
acjnyzYrEkNNkV7TOOwJ8uhK5uOqqLORvnIzMeeqY0MkJPG+C3TNtSNLQPPc5X4ycl0ecxHmQCOX
ikqAMiK3Y509w2iR5F6Mpc/5oSnlt3WVEXGORjifGVKilW8TaU7JONNnaJNU3HYZTbk86D3n52yu
JvJNkDUQJ8iMOTxNNko/qTVUV7pZG1oVRpcBkMmm7++XUhF63riaJ3OpZ2KpHHTDO7fwnBdjQD4u
8+aZUzhUZkM7Mo+oGU2QreNFmJTtetGlkSQuVMLpvfU4wOvrzri0s89MbwO02B2WdA9iaiiusBRY
siSjPnNPyiZFfGLCumwIZSuUFL5nkRGhc96uVoTBzUMTbJLc9cz0Di/NXJGc5fZtdeH79DuJXlFh
D0PXEQiwR52W1FECqRZt3Tp7wEHTdxe6941FbGh91d8EgorjGw5nSMtzHV3Ug98jARkkSSFIIgh3
VYNnc9F4JJfwENBj2OqbYUbXSG9HA1sGcXm0WHPybM26v2c8PJ9XcS/hSsAJ4QFoeL3RSYplB+H/
/2PvPJrjNtZ+/1VueQ8X0MiL913MYALTkBSDwqZLokTknBr49PcHSD4m6XOkq+WtOhuXTZODSeju
5x+3QOLUn40Rfab+NBMuLY3vAQP/3c/+wK700/2s+Vy/xBLWX/++m1keScCACPi4yWwhcYpB+Mdu
Rg45Rhjs1yCdBsfMvzcz908GY04lf/1PDi9/b2ZMeDY7I3FSjuu65u9gCQ7h+2+OQR7pDEQoLUlf
GGD9ZaJ8AYiiArTJG9QL1hQNSKFpiJoMC7ukvq1AziLj7ChLVnMcSDXK5gpNYHS0kXRED6gVIf90
FdnRrWvUeXrPrA89WWK+QQ/LuyKAOEvGXb1tCUjLO91P9i7cXnjQx1aFex/izTknJCB3z50ZJJS6
r7Yx6099nVvTO1lW3Lc2qZHZeVKkmvVoTVnbQs8Q5YOW2ckN7xAhyv+oK9Ja0eOgZoTO1mDM5Ep7
9SsF1qx0WNgs1Bg8GhhivzBmXtNmMVrCumApWEm1EMxoeohWsk2qmXBffSXhmpWQ8xduLiG5lMJL
0+nLw6BPHfzdMKRVfWX3rpXeIjuA5GMCYx+a6rqD/UO3jxopIPxspCBnJQnzlTBMBCTLpl+JxHEl
Ff1pMu7jlWocVtqRZOD+pH0nI/sUYtJcScpm4SvbbHrIUrtEbr4wmV6l0JQt2hcyOFOz2KQr7ekt
DKi1cKFZayU0rK4UqbHSpXKlTuuVRgWpJ7u3sWMj2rcr1RoS6QLvysoLCRtGFim7UP71g1UbGRvi
QtMOK2ObruxttTK52crqdivDa65s79RnUu3qlQXmUAQjPNQu7LC7EMVsFla6t1f+WK1cchj28Moc
gLi0VYQmRVFto1OmE7ZVcmYvlHQTKo0Wq5WpDs2Fta6+M9haK9+xJcNr1yvH7S10t0zBoXbmyoK3
pdlFlzVE8Lto5cndhTJX3jQ95hOK013dax1dar4Pv97kyiB/K0V3D9KwcPDsNx9DXacYfGXo5crW
s5+DiaMUgXEV/cLoT4MioahIPTCLfCH9kc+T51W4KqTsb9UFmLKaVdAbc8ZXbNUOjIuMYBod98pc
tQX+qjMwV80B6l/AiWJsUZKLPMquQRkWJf0iVuihumgYWzUMGGQX+6Sd191BrTqH0Fo0D+2qf5hW
LQTuySY/qxaJBGJ6JlFzEU54cY9Gy171FPkirXBWlQXC5+phjmy0F3LVYWRDN56SpPGpHDQyoJZ2
EW2gvUC/gbAXLYcWLbqOigFPIiZa/LL5qv1IEbh89o2QuBm5qkPKVSmSLqIRHYqPZp9VS5J915Ws
GpNk1ZuMkCEDfphFh5J/16Qs8hR/VaqYHqrRbbsqWPpVzYLoHWVLv4hcpMBnEESNjXqjVlZ3U8R9
9yVdpDFodFDJ6PowXnGYQjtTjCk6mmrV1NjYLt6nq9ImTBfVTetW00cnrtHihJy6vO0UOc5Ntqp1
Rke6oPuzjyFIXxU9aZag7sFGhNKnWFU/zqoAslc1EFQ1yqBkVQn5VoViSC3iobgfOS3Gq6aIaQBA
yfRDVQS2iDgqTxbJd0dsHwr/AGv5k7VKlepVthTLIcMptsqZyqrNeeNXmdPA6nHKVvFTZgo6AGIN
L1yIxPNLvQql6kUz5a7yKW/uxcW0iqrmRV9lSRep1bDKruxkysvAJGii3OLPIOmzWFRaFEvQzJ55
3bt2FXGFJoGYBwQuiLvIsl+02Yvmq5cJnoIJP9+wJdAJWZgNlBYF2aIWs1fhWLGKyMQqKLNWcVnW
WXznTDTWZ4J8dwQa87ATSXRdsFPFIt84huQcA9nzgE3EPHMphY5mkZwI9Rgu+bhCuhv029QOx+vI
pfo3rQApszB9pxzrIkvq+ib1CvKA2/h6ysnO8LSLsonuJC5EdgRKWqfqRo5kqsetRumuN9yY0wJ8
1edOijsb4Uul51vW//KYIyZAheRQSl3V9S309rnV6GdRyHHQb/M43JjtI3scddAZpcyFlzykE/AQ
U8lO50k4erRNOaZ/DXV1MHLxSBjimYwjwgHI3xxD6VwbElDIt78gz79Hl+FsyajgE5GiOg7OXKHH
Tq/mJfkjbbUD/ssvpZM+tGD5W63vzmvRWt8qQ+0nKMGrjmCZc8VgR8cwxrkPVhirjRMN1JsPbXjm
jNF9zSMYOO1DdJ9eFG5lgscT3R3f943s+/oYNeYJBaOxaXAK5TpNTh2Nm0hJ8JiE4pq4ZG9vxrlD
cPCUhjtEJGEghfJufdKSj/OcOuwrkYatTP/sYvLAzV0yJbUlZSBxdiHH8rzDrbI16d+zWiqp4vw2
69JLbZg6wE6KOL72jX2VanlyMYe5unULdhSnVmnAA2H/VKekj/v7fEBSaOSTdrSm5GFs4uKKj33Y
eOhuLmXaCvBUNR48PJEoZ9APpLp1GyEfOgy2M9kHn5FbFJp71Kz0oc4zmodddl6cDihvk/5CWBLx
cu4fayu9kiQ+37VAeqioc+PW6AUFvbZ5q5rap/FkLD7ZAhGdl9fejdTYTmZHn9CgsFUzVp86j06h
beojsgtsVO93w1gVz7Y7EY3vleSMD9G0n3rdueo0VV7rTftVJKF5VmtFUE6oNjaTlmKAsUXrb2Ea
v7Wlcd2KRFBlZlm0OUxheedUIwnhCtwgb4tiA8Qb3yShGkJuqmw4lXVEx2SUp+yuXRVijBpv0spH
lhFF942K3utVp90aHFW3hF01uziu3st+oHd1DJ+yrPuEupgjzRI/cKeFennvaLa5l3VqfnUN+ZDo
+fyQYWrfkIHJ+WVGyThBNYxWPDC141hcMPw6ytJjWJmfyMcSG9VbXzGqbEHzNjUH2V3sh9qdi6uR
us7MCewJo4ORyMtKEG6nOqp5I5cza1xepvVon7BlYFIw1VWLlwyC2faTg4vj4ayz/DMthesB4rkt
i2I+mzRss1mLuQZn9R44M7vpnZBKGDN7J8f5wySi57jX4Na0cboXCGk/kQKPNe+MwHH0vbFNHjEv
vqjEoS6ttjgD8CXRaMeCKogMbaMCgFafYHuFIYb0SqAA9NBcdqmyn2t8n/ATIo0tMxhl3fEZ9Vbb
vms6gpfPRd6Mg7m1osHPniG7BaZrehlGqgI5KsxVoEqdoftUN15Eqkw2ugM2tTTFLvE0eCho4l1J
HqTKMXmGZpGe0Nf3JqLdGrj7HBVTTwZhJnJMwhvPw8Zym0RmV9/h3NPURzvPQ3dxt3COMs+daSb1
5xDlER7f+ybXDIEH08l1ldIGi9SvuKERJfPamyElRj75LOsGBDxo5SCfQZpdSG4cnzylFr/sJwuS
YVODLMzoKh0D0mOwHHXozcp5l5Bkv8n1Js32ToWXkiF/IKvh1GiJZj4k5Nt8ME1R6btCRIb+vooj
S/uBFP93qmWqZRz8zyjtedl8fRNKvvzBD5TWB3Dl3kAPR7Qruc3MqP9CaX0GTSKOYO4W3P8VSrsE
6ZLdgvaHuM2Fc/97sOUHcCmCm598A6oT35DiPyXJ14CRl1Qop3pCZ7k+QwwAiHjDOQwqhkgQfbf1
0e0dbZH3l8lcshpadeO7R6bEjGL0UE/OrBYbz15z8wCHBIUxbWN1F+HsjmetYT4SVIanIvbUrai7
j31JwQsk4akY4ulBy13zXmiNX2zLno2kMhO1x5Y6XypyxMFZqu6GyFEqre3cac/N0fBpZVasyjtB
cH6z9ysE2OdunHZLCqKZ4y3UCbLMtg7r+xWLfd9RqOUUscRIj4TnW2YvhgU8DBY5uiY53fHGDyNP
Q2CLOnBH3YNAp9QlOcngQWmFSqF4JlQAu3WBeG+03IuxHpz6onIjbzdXU0K1NrjUxpQ28li9yXPc
T2HIwtmM45lXFgLdNu7cjdHNBbHVnEPZXWAhd2imjG4xYo6zcwJ9jcRWZ6+jLL7nkPVO0taF3yHR
Par6KBA6aztlhefjHBt6jXeZgz4BVW4cnjVm5d+bbS/1EWGk01oo8ZENXthpPmw0Q8s/wjQq9zKr
K9a3WhENE+Iav1Y4YLfJ1I0Pnp4byZXlJ6o/ZX7F46IxdzcmeKD92ezDhtdA7kh2rzuoV4Ea1qVv
NpIwD/csPDLxFzl/TgOrGuQQEWXvJX7QCCUfDCoZ7LMq8WSbAK3CAJ77KVkpdFAQHIFZEsLhKXSg
GIk8SGz3QsfJxJbDl6gDfnUyReRAX3iUp0GSbxUXZbL1CCve223S76uia/Rtljlz/nnuBwPI0ZBs
qTZxQOY3UMmZ01mV0/0xTthKxxh2ejumOWEAVWxnPKI2P3UiIYtbKfpBtviM9I/4I+Jwl6MO1u9E
k1EjDa8iHztvCD9nFtYnplRsUxs7Tn1GiiRK7yjCsEH7vQnwmCxK1K0o+/pyG+mJx2uryv7CcxTb
tdYjALOtKsuDJSL4ug1d/PBoaBHOGhiCKDeJ8vhMjp717Fpm7mzEAmOToIT5mvRHIGqrrFLOJZrl
XiIqBf9mtvKP2YqKR+kIQD67mo5DlISgzaQs/yrVPbyhGbrTs7QxYyxmc2Ihfinn6b6xqZHbxmPa
f/Hiiv4iPnD3a+S2vQ+ErfQPRIdPD2ZVCrpGzaks8EomqRVIHVnc1qrLPL0UBV6wq35C73CgsQCu
g/SYorgIKZfsNvVCh/QrMzKsLEkHRUsyAeJ72BPLNq6sISR9byFXDJS7xl6rFs6lFNZA8W86DXAx
nt7RiNqQhMQb4lTlfsbBJ3bWyuO0K6dTOHhIgtYDPktF/qg1C/szuwPftnkhhfSFHnKwWZ4cvYAz
4vQf7+OiwNqcxAwS1D4vDJNlo9G7RQWhMty3kFBuQ31e7xe+CeuuqQ9xk6fvYNVjjGbKNI7k5WN1
jMpB4Vvngdx97bpUaaOWPw74jgj6mwxgHNHj4W8OtrQ8az9L1aZ7U1yyazPy9YsZpXO8PdbPfKMP
rhX+ly6Nu+ns6//8AQL8s434oh8/x90rgHn5g38BzJZJ8dF3Ne0KI3/fhy3nT5tsfErj2KNtly/z
3wCz/qfBnzg0g6z9H8vm/dc+7NE0RxwZQlywasogfq9pzlx0XC/2YRNRnI10F7J96bXzluKmlwDz
lLo9LkBCFQwg32ITghsCAeqMCM1WZ9op6W8ttQoHp00OGWVEzqg2WqXX9aaXjW5s+U7G+bYIU8Qa
XldKQoPjSJ4LGgfibTHImpYhXzWSwpuoIlmxjyALAVxCedWnTgoqh6a9OHIl9dSEyUQMiNSXqCNC
oMwgI7nofAkKYDIbPOOWApAQ5wzhPmjc8dtvwWgG0j763mNaIeag2lSVQbiQXqYpQQtDRXiCWxdn
IAeK3u+q0a806TnesWiz6LKJcwurgyUAoixlxTe5cOfibCRKM2KubpshGIvSo+GjkN0uzab4Wp+7
09yl3okTvXYlfDxovMDGSm6JJ4w/An7ajNSYsoejhhlVbWweNlK+fETKouNVBYp6LDrMKyCtC4zO
fepg3qg18046VOZ99ftEs3dZWGQu4DvSl3NCfcZwnzlo33Yc7mVQT2WMb9WVFlNgNDXVKdSmkjr1
wRNMzTriqFM/RHhDHDySrEOGf0RkZcxwWZEZ3RaR34OHhWaHDhnu76ZrarPfjSa+QzN0veKYmGV1
oeq6sL44xK/gNTQ68VyAJLJm+8kNkJUDssG7TPxI7NzRmZddtk1CP1yj5omfDg0iqMozC+z+qnqK
0g5SqxCu9cEOxXjM8IcsK211sk1k0w7VefhVsOuYnU1gg3UusyZ776bQH1sOVajMQlAO8FLd3vWJ
oFMvtjgiQt/EO2NS11QnMS32nHYGdo66CLc+EsYB6pVAjkNSquYXcd2LAuLNrYOlSXAqhsLTdWbC
17eOVUY+X5G5D6owjvcL8ngQuoRC5fidU/OOj4tcHE55m9pEE7pRyHg2RVE4R3s0qwvicdzbyi0t
8lmr6EoWBs7h5Z0D0lS/EOtZb0QRPEWeq0shAHQS8oy3JS5WN0k9pYEsCMnBiTdJYsr0Rsat5/FJ
J6naJDC3ZD6APZCOJtpP0Cu6ujArkfo7s24H9OzE0JFuYs3NBpZyfHY6J3ymDZIsHM0vjhrFY3ci
StlckrzhKOQmSXkRicIJiqh4dhLvyhzd8lRyI+7xkEOfj22fBiEl19/8yU5uq2ruPuVA9HQfDsXE
ECoN0922kSEfc1vTvk2hpNWZzrNT7pBJtJG1WfWwVzzENmsi3DeKXMtDn6dQ1REDRP6LMD7jjSp2
fRvZXmlxWb0TbyO7EeS6wxiJnvzz2H5X5s3woa+dhzSKxXEKs+7M1kOaHZto2tWgykQSdC4RcH17
QxAi0nbKDx8k0FqQZsN04SHx2rt1l+4nTQy/+Mj/zVNFpmOgbiU0d9FJv/52+kMR4dZGwz83on8P
ygqEn1Tzvux1gZPRqfckABKjxq1U/upt+jd3BuSogXDLXcJ0aVx+tan4PjXF+UQkVahs56xIcZkb
sBIkkUzVvacNxsnMRbcf4jbfT3OLt7AsByRwKBHKed4hsPkm81C7tCaRA8J64lyRPvaL7oq3Qm0+
TI8dljcHuzMVXPob5t1LCpWXTtQHmYcpgpKjNujDVt6RN8DeMU8MFC1mrQiYtReUW8h+Jwdzhr1K
P/hhOx6H2LE+CIp2gGmEdmqk1u4Mb8iPDnERR+Vm/SEsBFhjJKMf1Sa/hXr8VHWGgP0JXKiJw6j7
3/+vasSXPPX/jHpcfvvyuShfd7Etf/ED9nCg8/mq/4A67PUcZQN1LPG3ayv4X4I0Cz+A0BFcwHS/
8QOY9K8hBuDu4eTmEAT8O1CHATLyap8A51jOVuTEO5wDl+6g13dD0w0E7uWpsVVO3DW7ZEjpMVxV
O2Q2pFeUmEC3Jl36MV+kPZpLvnHQr4IfNKbejrbD8mufxMa4xaqYPcTdKL8A3LlWQJCZcSMlgW8E
sWi06+Qkgn4KF3oKl7IqN3qqpZcE2KfFPmzyGSi7NZB5TdqsmP2bwcPzhMop24aOQbia7svxOat9
+6HI/OQ+GYr0XhYDvEKB0/2udMcluws50WWe9+N9PnXxSRv6qQuSIQ4vUfd2zp5tW0YBDLwMDE3p
zWawp+ZDxyxHThdxC0tZZR+eIvLXq63r4KnsB6F7QaMVhTogBSKJ0sDOv/MtNRUM/llJkpbdV5ws
pjH9GMbV12xs0mQ5Be34DEG6a1g7xHa5Dl5r1T5rsAjJq2CSNq9ch0QGMzJOmY1abacR11ZsU5lO
e8/sXdDfvgv3Iiq7AB1vLdDNC/ZDXSAa3hBFOTjbVun6OXq1AuEgBO8nO9NDZE4s4T4nTwPOg0hB
U9uYkZeZWyMski7gpzgdLXR/25CB09lGRjbeDYmH5qq19WtTByLlxU0wA1npJyl+bu7mIJoMXR7c
drTfxW0xffI8mfsHQxeW2kiSfxh2/WLc5VmJ8121jrpOelCMLT1ZeBZMMqboWLay/r0lFy2iGEfz
o1SjP23R2aIyK928PvawH09ZOWCF4jRa7yeie59z+nC+xhHs2/mM9MLYpoXmfOPtAhrWMVsRvVCl
YF8UdJxxrtUIqvH7/EsztZW2d3SUCztLQc1vqiQE4m5irHAovIgKwyeSNrdxS9bappPkRnAK8eS9
bs71M30TAEokcHTaNrXT9p6oxfwuw22dBWQq5Cihzao+bxYhm4IBtQ5EHaJvW5eQ31pN/+Ma+Wol
/emau1zvX4sueOiP6wefu8+v/oNcPibL2/5bM7371vZZ9xeUuvzm/+v//D/f1ke5n6pv//PHU9kD
RPFoZNy8XhuXbvH/vJpe528Q5OXXvy+ltv8nR1u6SVghWTrXGqTvy6r9N2IsHKRQDkizYS476Gok
/TGpGizFNnk6nIwXuPk3EeP1aPVyUKXGcgnwpY7Jd8kZf3ueiTsiHvOExGpD80zcl1Rupnsif3Qz
oKfWuEEIqnVnw+AN9RVViD4Km15BPpH/QuKkVgFjbjQEE8+VJonm07VKnhJRUqle5z2RFQvDsWRk
GT5qA4o1nry2g9www6GiTsv3UhJe0jwFikV+fKcVw/CoT3VkkxlSJhOuLVFYgeVXnKIdvdZvO6Tp
H4p5tgkMjLyFPuUUojZkTVSEMdDWkB4No8EDA+wdQaRh/PiYE6LWBEI1REGmvksebFzXjbG3bc3J
dl1nlP1egGKe0xKUyENeA6xvx76aZ/p5miXDZmqNdOdzCzFV2Fmc7ts0js17n7yNC9WlsNbQSwn/
rhJCJeIQNe3iuWGp89qekB/adqyNBZKmnbtYG9MgHSPzbjB4kdtyovyOabr5RT/MOii9+mgXjRty
8sWMbLMXvzkuZtLgiEzdELyaX4Fo9SSb4MHK8/HoyMy5TVggA2kDvXUick96q3cOhcMxQUzG6HpH
Hri4eXEX3Hy/+Ev7G3DNq9nOMxzCoqkupbjOApx5c3rGaRTm0eijdkasdTI0R1EIMDIsRao7F6RN
7n/7emjpXYuLMu+If1gwpD5kYq65nmrnPWLb+KP02JLyrmyfDODjw8+v93YehB5d1H5AT5xHBBzc
6zNJX7WpR9WVF9CPqoJUC8dzqxyTrYxl9ouXxgLy5q3kUkvFEYOAtYCtry/VomtdmsG9QJtIQiVn
pHyKx+qXLpZ/XIblB9El/xSuR/fY8om+UErGY4cVLYzdINQIiKWhsd6j8XA3P3/fhHhzmrOELbAo
YETHAsGrWdwPL6+Tjsoa4xnrUCdlO/g7R9maCoxwNKdz1P5x/UAekW5/zCy4EcqBRPzMgUBUOwI1
Sk8SMdbY7OV0XQ+sQhEVstdqRCRJTgh+x48Jgg98BQK/WUFWTSWQC4l8lBuKFMLiiKBQ++aTUJxf
+aGpDUcqq5331khQ2G7uer5AKYskCpgCC3+7IQWY3Mq5s2llGb1xzj9GhsVhaRv585TDaZG4xFmx
AEneE96R3Y2mxhrRDWgWgyQTlX+I21Zat4VWozInf9TREZmgqckxVgxhc8FUhO4SFWivEVKGvmLw
bIT+xJksYRyRPZEAoSl7G6YOvL9W2FO4L4y8LLcGYXr5yZjJFww6p0+KnJQIIK2Lnjouvol5nuq7
UDe6BBInrrICbnmc5GUOOhnvbFJ7spMc9cp5cHIYma1HXoj9BT6goHMOmq0+RB6l2hd6WcgPSDi0
NvBnsk0+KF94TzPugls7TUm+3eAli7ubGQlr8pj7UdLcmlPdD/e671bJ0YvTMr6a06IaNm1W5NkS
STciNwsSmoGNvdXKqT92czXU5OypJH0M48lK3tWiq6twazZRfJr7QhPUoKp++oKgt+CpdF7tXw8A
9nRE5l4T7bmiV6L+qGKih2PL/jKlWUaUdTiNG7Kz7YGoz6StvpJHnCLlT7rQ648wor65mR2iSWy0
K42mPWh95rsPZBSTexrHvZfty3j2LTBJ0L2HNupL624gbF09kmgTFrs29BQpxHlG9ZjhadNwndVz
ES7ysjqTHziamc654VpNt8FeZxSf+CyIND1G3egaJHS59iA+i7B3te6AjCmvnyi4dcdxGzIjA4Z4
fkxSdmgOGsEzsSECF2rrDs8ECjbqR9MwQFMxFBeZKT2wM2zh05EYU0TFyAbdA4nKpnOorJJksEot
0rSOD9c7tEPvEWSqaaa763jeEHPFjBm6btDKHVHFlB8nwXcymPt0DDd95xcqwOyAcCNrQyl3cdoT
m56MU9VtUfnL7tzroIl2WQVEu7PAoMeNIz0SfSYZXuoFgbk7ZdoxNBcv1d91XmuQBDhaDWmLbmWh
ZFQIsTVZAJ33iC6iIEfZkh5UMQG54TnBR1FEEYGDTkUUziW5L4iscaUP0zESlX2RdLEosEbU/qcY
i3W1h4Byw4Dop6Ta13XsOmdOXkfdxp37RXPCKIrxBCXgIpnyiiuRDn54PWDqse+jSAntWJq9PpAF
pxendrDdivWoKlMCfmV4bw283i3ZNmwuHvsMsiKjT8x8vpqspso0It99M+cpzw4fLs88c7nOIv+N
YkbJk9LwIm5yhR7PPyr2DVYgi0AFTuiUcYiwPscxUUPsB32RZcDXXly3AfaaKrcO8VhII/wV7vRm
D7BMCjowTlK7ylbjUB79em1mCekKsnjoVFAJdBr5S6m0TtRG1emux71aPapcG+czgQgoPuhaKD51
3Cb+ZVHWQ3dZp8QHHOpC6d6WSZYUhygh1fzh51vIm63XEotrwKOQwmBHJIzgDexUFDKMYpJECGMq
rGtf6TmUoRw35mxov9h6177EFyer9Vqmy4a4bPQcwt9sVpwmKxYGPE96MxR7+FtCPJDpBJYo7ceJ
to93FXlB/EyEJ+lp+q6EqIB6iaqzn7/oZfd980SYUZchwltKTs03L5qugtbslqQuYU2uc2SrCb9Y
rId4yKTu+pdeI61fldz889vAMcDAr8tRzvGEvuzkL04ECYi6pVnWGBj1OAVdweqaqfI3K3uW7xyd
KatDw7WZUd6cpAbEFpjbibErx6XZl5rjw+BjSfv5+/fP12LRgMs7x5mDM+nbVpG65NyT5THmgajT
qTOwxNmote7Tz6/yBre1TMGDLx5gDP0CL9ybT4msgBEZRgb8VGfuzvZra2tXmbH3S58dYnFaUZ4R
f79r/zt7/4Gp68X7v8z2P2b20+ecmf2WHzSvWOPl938M3+JPxm4mXthZjwiOpfP4x/Ct/4lmCoCS
cBHL5sbmq/ID02QYR6XCMM40ZTNNLKKqv2hj608LkzfzxQ8702/Rxm++jSbc83JlYFUTlJRn8vrO
ci1WUaOSbdA2lXVluHlyHuvi9sWb8W9GsH9chDvXBhmzuIFZMd7Saz3jpkYKTBMsDeXnNtHgx7qe
5O8tTGTB8PALhYCqDbLkbQdu4rVaycrVBFQI6BcgtPcRAvJ9PGicm3TN+A40vUqLeTlX8gm8XAe/
Xw6+n7eOjBiCVV6/c1KFGtZl1QSySz/3bgv/1fhVMHuTQWq2PZIMOsW/mK8XfPnF2vvjmtzV3Na2
u4bivFwHy24RtZo618yG7DKpQ5/MjGbaic4cghmD6QYZMDIZazpL7Hb6xab8Zrtbr+5yaTqnLYfp
6c0qPExI1fOMq/s1Cb7jSCYkiEq7jbwu/MUL/eelDMra2PQWw97y7Xn95sYU9WZDi/I4BBneljon
qJrgpq1NmF3w8y8ncMA/3lU8pQ69lDjaycp5SwXmTBVtGwMtZVjKxm1d9jlVpW54h0XLKXYcA5tP
HjhxC4ZjGvF2IlP2LLP7/FNWSxMFezQmm4RoeMIfB/kIixCVQTOl8TPSXHOjsDh/UHVaEmOs9L2E
4kyEx3bZmMSnVyUz2Hau2vbDNGfhewtZ3CfNiOJ7SbSOubXTuTe2UnadHgicZZJQjEjYu8hS2H29
EC1vTpffZeTZsdw6s+wumTEdgs/6GtmWQT7ho812/iTnprd2xBBmLT8V7NdDJPxnVca+tnXqdgKF
r9uQuN3CkRduYlCDMfjelZ+YIb0Ijf+IylM+u2U4ZNueuLSvwFW1cTYmLZkcXZflD0DOcxaQk754
O/r5IQbqvZ/syXqImhLKv5COYtp2BX6/kB39Y+IZ0xMmBiMOcntMDE65eXKKHeLXEEu6hPlOXUQg
Rci40ge2N5CcUkhb4dlRKCLJpm27wO5w1G0sbI0wyOQjfiZmogfocyLkj/boaBe9zzwVFFU3PVVO
EX7TXa2+GtKk7g96U0cfyAmJ7/WRfIqN2djO/dyZI2ddUsG+IswHnQfw0q/GRCPZP5nmXefqYU6w
LmrUeY6ia/Im9fO8ElaPOE8jXq5pPGZ+jrfoEEdEkCQumWSZUaYDQTOVBjHqAzLC3iacDLeDczLM
tlWb3E/8r2RMtrexvsRJ6oRSYu7JGnBQihaIbkRk3xPPMyePEhYFYV/VSR82GJ6a1BOCtKsqtYjU
rZV9kZqUS+wN+lB0mgcrdS1aSoB2g0GOpx5jSz9GjlUGoaxpz0Xjkx67Uc1fKW/DuKGmuWu3vZFB
mmKWU89I28vHbEymzy1c+XtNb+YSCcSMB401mXhwZVTOB8+uxRLNWg74stxBvGfszrYmFrZ8H5ed
Q9lG4+FxjIcvvdeZ7xq9aoO4nIfnrmuRE45Ga2GQLfRb0Ru/LJp8i/iwgvmL/ZfAJigfuOI3/B3d
UvgSQVaDqUaFQk9SPXnkqT8UoSDkkgAeHFUtBS5a79C7dFfVT6N5gchuW/sn279U+TWJCQFMFJwH
ME0mtL1qs8O6IP33FPUHjrUXa/M/TlF3UNyfX56i1t//ob0Tf3JW4T5D5Au6Dj3x1ymKEBPWQRbu
RYe+bBd8qH8xw7i7DTYsl79kDVzp5B+nKPLlFsEekCmHY9qPaVT9i7n5caD5mQgekHM5KL3Ymjlv
WJjEMZ9BQUOVLM/i5dbc9ug7k07DnGJqi4bYJO0MYau+KIsX6w1hPIL487gV+WcjL1p9ay2iZHPV
J2cEc1cbG4V3upVOSkUXlt5c7Wg0Q1ef5jrWmjLkCVxg1EP/7EYkp3v0Ysq9alDxVpu+73Cb+b0W
d8k2sgd6bUxdygdhuQQsKtYA/Eh0UlTk2MVO5JJTh+gdk4qPsaaOd5PR1cWTkxdQhxvu0cXaQkRK
h9HFoAypv4vdTiHp8qZOdZw3HAdbTNjBhj+b3w0zPtEQGHfNTh1zDEXtO/XdWpNEthnU6G/x3Pir
Acc0VjeO6OhRuepRFOo3nmbILwngvcGSPQkTWLVXkK+PdZb3xZlTKOTuU+eio8WCBD2SkV7h1bju
vFl6mxxA+hMlcNN9ljjtNSksbH+SCrlRhUe3MKKnVnMeS2meupDANbQsl0RYHmidpX7I/EZhx22N
kSfegjgCuPY1S1ttEJLR+TlJ7eWVBnCLP7dt6Iptm8uFRNuRmUHYvK9d8rTey9TiPY2xp7cpQcRJ
eEFa+Gc1nqYKlLSILtDbB2nt9lv40umMQBIqEq3Ifed09qUf0iwivEuyxYF+rSPWun3dOiQDpNXj
NNdXVTMO4krLy/p8bNrrmTqkIZiwem7cMbodQaX3bA2JSeVVf65Ue5qlsPetuygiaQ6GzZ3SD7NV
qpMT2RZ6QuNS74BV+GJIF8gqte9GnuTG6MNHhM3msSFa+DYXg7khP4wuT5/4lLFpDrnC+6AWbymI
yEOH82A7kEGCry6Sh//L3pksN46kW/pVynrdSAMc86bNmgQpkppDUigiNjDFIMzz4ACevj8w8t6U
KCZpmate3FqUVVVUpBOAw+H+/+d8py8xnFWtv0sxLvMXG3GdDKnlbiJfV68IrHvgVOyJOvtcJsR2
uS6hlfgxzWhpdUNZLZ2pDJ/6WhQ7y6pdHI2VE0KECi9V9xeU28DLKYBkJFRh905kfSWVaklfYEkD
XmBq3qHuvAlykndWha4bj0VAWt6qRMZVI4kl5hdQDvCurNxEJgmes/rNtv183dfDTWTDk3d5+viL
i5teVyG3tK4Xxu4St2qxwaT4qa8IDymj1pNTm1+gxn1CB7BG3NQuMj+Td3z0ywXhUsaSbSNzIZoj
7Tj1bM2k7AkczsbuOqWmwv847sK0my59cg3WTce/2Y1tQuixrLtO8WNiliuEVbmfQ04J4gFwdvld
y1tP5FX0vUZBVWK2iX/a5GyUS5IxXxAi6FetLAcPR5C+m30kl7bFic6KJCDXZNiUvl4RadYRJ+kk
kwiXo2+gdS9lDamNIKMp069j9uQLK1b866Yz3CX8fdPjqtw7gT+gX7mxZhUUyYeXREt/Sl0ja6rN
tBugY2m+MQplvCr6UruI03xglxzyt6u8tD1JcPRKQswTO9BkLdlDVhgtlQzorwR9EYtWrvIOOfBa
6HGDJy+vLsasJwSryjvErQiC6YYAz9Z7XHtB311Jwouy26xSXjWlu23C8tXyLYGPOVII1BiL9hF7
ieNROX1M7LKkGjotwrZ9UisSRBzW2ivV9HcUOL+Mdp4q3zO9IsfHcha1U2xjTUXs6ajA1zU/13/A
WkJ+I3N0whiQroWj3SAFJZiIDEk6KIVyZ1jhro7Km4j0kEv8JouuTI3btCfnMwHWwIqGYUPtIWko
Kk8zoEWyLHXtFd2oS2Kukyz0vvpVy8x/rUP7W+oqKwyaPekOSbaY1BKl/+A/gxu+pv6r4L3E3SlA
hUL4catt3Os3bCn1ZBkWBjiRpsySl8JX8tsgJ3cDyGLk1QYNpzwma6S/wShcQzNKHGR7NqAqBd0L
QIXCWXKWBA0YYUemYcbRxCQLKJGXWjxdN0avr3if+CNrUJ81athLMj9CTKr0nC9pKqQsNRTny7h4
sEEbOsTG0pukzQX0z1XYTjshzYNGBZJemjd0V9pt6UOgs6zQkZuyYslg3/86EIXBmkOcdcMHIyia
bBmN9oOvh19NX36xzcK+GjmL5NWmIKl66KuSXk5zNaFJGuNp27lW94V8CJUcrW6b11fmtB0ga/Zp
dZtUxF+RMAEZzGTuF9XnoFZxoJE5BHDRcVfU7i+xWgzABH+w0nWLOAzMa7pMxicdT9VPvf+Vgt9C
o8kdVJomuYtYHOju3LstAYbacNH6yZVt0zBQy+o2mgwkQZmlfjOb6hMxwFdpqH+ynJeyNfsrHHEe
WoFNPfm3nLyuVRJSN4hzOMUVVbo2yCz9DunxtrTNnQy166zVdmOc3idii9BsPYBUAcgEVGI5oMwe
6sILVXlNlOhVMGrdEozU0ziaN1ap3FZtmC2DvN5mIvjF4iuDLeimfClMQjYRX69rN75ylNdSu+8K
PipNumZz8AxEm3BYK8bPxinDBdW8wEF3YWRRGnmySn6UrJNF+Sj07w5H4D40FnX8s0MPHGCcZm+w
VjEaqPU1SqHlwLmkzINHxES8ZhpLUQs8H6REo8GyiOBl4zV9yJT6ueq2kYg3HZ9qUmW8YPrlWEDt
S8x6tuIB61zDfdhkeXdjTSw+3yYQYx0rim3xbbfspe3cIIW55pW9Yz+5TDO2POhWq4kYjQ6SZM5i
HBG63UBbifpdI4ZNq1X4tn6ktXnrRPpdmBWrhMBVYjKYRhA4la+mcpXpBn21CqeEEyPG7d3rrJtX
xecktT0QOV7qroTxs1YF65SI7pDtc7+C3VCUtLQma1X7nOdRljpKdeVSbFj4gex7PtpucT9BVTNC
g1aQWIeC/cfg3pY0mZsk23TWXUXO0Uwd50gcQpPLi46IWkmFnxp9eR8jzYK+xa4ZI3wtl0i0a2/u
fMNMy7aTfmEivxt6HYZP42klsyXlKMxJfie7FCu/Dw/BMW8lgAzM/RoGCbcs+QwHU0PaoSK2piHz
XaGYEXRu9qVOtyYwt7ku4pZ3P2+/QCfRt/EcprewsF2QduFH9b2Q0aesvrXDuNj0GX7jrppuhdNc
anV/KdpVrePHEBjgoI5kNktkkXwy8WZ+HoCTbayAJ5DYfekuZ+FagcdtTO5cd9gG/BW87K6HsOQh
YCeyHE2z26A0Jw1rJHE2qS9rdAXEmY1Xjho+VDpZmBjpoMbq2zS9KMijwHAg0bkRb2Im+Rcjl+EO
1zOz2/DJq64ttj2xSrnCEeFLKKytbcfPRYD6Fw/Ygz+GqxAzgl6R4mE3W8NMHwUj5+CVF4qlXlDh
+WxE8HMpYCwmcWO09xUeWfBzqVd2OlYye8m32JujwGUxXmmROvJ8uTEAWOJtaCsxXwxSn5wN+ZLj
egralc/meIzMJRjqC6T3m5TsuDBFIQplD8c4mSB+ti4V9YsOLyQZNM8fywfQgTcxcjtCf/WnRq2f
579l1elnPOQPUax8c83k2u7bT4qmvrZK/yRJJV7UbAkWLn6NtiKCuGUndTtJDsQEBldpvM6G6lpN
tZ2iZ3hqwS2HaoBLUzxoRvM0QA7Ri+9NyutFr3lBc/FSTS1mgPVNa4avbie/OrV9HXTqyppykp0G
d00sx0UelU9D4d8YnbnpisBa0/nLOIzkJjHRqv4kbeom2EL9lemYI3+XREAQoguFos/SxK+wFZGx
ssNpqSodIOagtEYvC6hQxJNDzF2w5lAQLSt65Ibrfmv7qMbVMFQbv9a8kh09zaUVxqBV11arVk9x
0+7cXP/q+MNlwlxpB4yePugsKkv8WLGy0tpdx4WzC1A8KFkJTJdkNLPjOEXc4+TM5F/yGTd5qcIA
0r1BkJcXYkFidYxJQ0bY6YXNa9gaO1z6HvGpL3ajPLq+/QiWj6AXbYFIAXeRNXw3k0tYFu7CKCn1
CI1w5dC9teJ+8MDFQPqZLmNXXQSTae7oxMeX1sDu2jDLjasLViGdnTJ9/kSgejO/qFK9oIm9EoLI
dlliTirk2rbHT1Ctt5Rgbmi/E8LL6YGdCqvMqmqKb2lirSg3eZL0dGETozkrNcz0CoXdLpxuC7Vc
4AgCi7fS29egUFbdlN9HY4+srgOeWLP5a72Be2Tktyr08ywn9NNkZ+xLdlWBej8J/DRmvzH4uiUB
jMek9QCnfKMAdq1YyuemvSXe8KEyw+sm4LASvEj2kx7Z0+vAsq4BH3lxKz8XvU5QYMrXY0Iz/ViO
Dt8HvZ5IRwxu4mbGrETKq6VjsoTQRCFuWvtNMF5a2mCmHsSnkRDNsUp/JIFrdFe+bbLNU5OCEw7Z
1oAgA92Jn0miAIbtGAN7ccpK/g9QJVT+UHIME3BmN6U8mZeucWFDj9EwRI3qL7uJxQ9NtsGnOswN
LlyLrJewrLNvrtpkBrFobfZa+4TVLKs45vOSkYj9AIrN1nF4jWN1jZAt3up7eTFqkhxfqmtWJGbt
JcgOyvTbnjMc0W0mMpJlbOk1JCG/rV9QHCFlFntZs+0HhgLTwm8Uios90mcNUpzkm4Uimoxdksoa
wDo7fS+ZVruO1Dd3L6V24kZRl1k166ztWXKtFv6wtq0aN1yy12QDh7ix9jLtWbDdiVD9pu9V3N1e
0Y0yjjDGQSFSa1UN+Sqs2SQDPTFIQwL8CWKNAF1E4gOkZlTJWe0jM6PFf5lzc9ld7eXlCn7LJ4zp
iM5Z9oMbM0L97nV7WbqcFepG1s2Otr16XehdY62TWdQ+OXJoya+Ioxt+mHwMlK68kkLRE/KlJ/sh
s20mTTRL5WNyKR5Rb5hPqKrlq2LOmvpJrd2Uwx1+fBzbszGMICFOFnJQ+bzCC4jRrBgpGzhRGPTn
J4KqJorqdoVuujeRT9gsGDYSaY6bHJRr65OPROURvzVilWzsKfZqJTjuK0qT5GvirDetdWPlks6Z
SjLUSp9yTPmmFZlyAehfvzX25nBQQfatQyAVZaYS9zg7S4zkkzabypO9wdzYm83bQGI8DyItftBa
2o5sCWZrekkBFunU7FiPyEv6rO1t7One0i5/29tnpzvFYUzvIBWoXEus8MC4McX3e4O8oRE7thz3
xvn/qYb+tiILQZ/07/XcT3nU/vr5n/9bv3z/zyqL6pf2V/O+OMpf/7PFPEu30Z84Niq1WZ6NOOTP
FrP2B34xinwAuGccyBv0JS1m1XLxEJpYWjTN1fjH/VeLWfyBnRnXF59BlBAO8JB/UBzln/O2MsqY
mGM1lOMm6CDCKA6kPJabZWSLxQLCmtOTEenm24jKx+LNzfmzJPu2HfuxNTpfH2KhucCBIudAH+Po
MtKBSgpPqIRZKoXUv4FPKPjmqdGVZtuEEfdk205tqM9tjOKMyvhjwxLAAqNqtiCeWRymXZDwmZGJ
PCJ8Rt6xImaedVcLdU+vS+fMlR5pVzIUagKGETols/eVZj0l/lsog+Fh71kbBB9Jiz1CFhfAPuwm
WvRYBRetiL6evsFHHiP3F/kCD5H/sLefv9Hg1H2tmCCluEISV6l4ucq69P3+d/Pjb7vqB+qiebLM
Uoi5g48zHQD4+4tLhG5Njk/CoMqZ8Goc0vybwrgLDXv3lQqk88fpqzrUVc0D8r6oKMQt9A+wy98P
6JZk03bSxnqAP32pmW22VaiDUcH3RYGWgDTCbmlxPFl3QlivCG+/RehQoYlo5dOZ3zI30N/0EP78
LYaBzYJ2AsLa97+lodBha2FgeFnflxRabG8kudqnchwAdFrqE3GgIGKvTX4zSZHaoosK61sQU+VR
1K5anv45R6Y0d+avXzN3PN48cCdr1Mg1FN0zqX6jEW5eVD9Qd2rRqOGZKX1kbpk6PROsA2SS8fq+
H6olv1QGQz2/PY27pVf+kJaNOOPyPno93BXUEyyJGFrfD5LaVEXyXPCkeVN3GPyoSdhxuMEK8Wdq
3d/O4nNDHUwqQqidwYrBi6mA6HGNhRROuvK6DZp/qFn7PWVQsIOc5m2xjIO2E+JTakysSF5JKWlV
2Gp1KfXO+cdTAVkNbwfrGpZz05qv981UQKTcGiWp1J5JJX+bZ9O4JYYm27LxaP7FUDBNTGBXtkEb
ZZ4qb4ZCmkrutmGXwOmz9jPgdGUzObAasfPWZ2zDH2edw6eNpiJRBnSFD9eatiNjnTJBSWQ2etqw
4OzNiW5YnX6N5mn1/qXm0ZBSJvafBr4N7y9oBJmh6oVWeny9tV9WoxMTMxEUp1rUQiXAr++x6P3N
6UE/TsD3g84rzZu72A12ldk+e1bL15zP1Jt6akKq3RK841pnluyPt3F+VJhrmIYoSeZdzduxCkBR
hgnPgieGuqEdXOTCRutfnb6ijx8GzK3mfva5fBa0Q0Gj5rCx7s3Go66pbfSmtDf0942FLjNuo6aY
v3Pa/vYVPvLYUE7OalPbNmdX3PurMgEzhRixqPM11VyOmwq59O2B+jD1wx2pPt3K9YPizEJ45Lkh
2pxvIv47XYiDhcMuwkB3M4zsiasDI8nrbJcWdes5sVafucAjN3Q2UjMxAZKroCTeX2AYVvBehp4L
VInPK8y6IwYYw0JRUmA1QheF0ukneORTy1cWPrvGvgUEsnlwcU2QNIOootpLVFqVomnzgo9chUMs
lQjKfGj+IC2L2nwpIXwTVdZ27b2ryeo+ciunP7PQzKMdvJfse+etGgIAGHoHK2fU5olNRlLtmbNd
YTG0qZavtLYl/jzMg+pTE8OrBYllESgQx1p8LqvnyARjXWbNxtPGDZmdmG9fmz4HVUmaee11buuv
9VwhG0siZ+JM+dLFbritOtmeueYP04tqMFsIMa97qCVmKODbMfENaVPbQnMQWh6vmj6iAUswNJKk
/Nc/fdgMhTCS6BaujYX8YKiy1QPHajjzkvpRp15mC//CoV+1ra1WV+keSONiLPx4BZ3BsJfCD+2t
I41uZ6eyirzTv+bIdeszPMMFhcjVz0edd9edpziqBLahNqvNha3Y1Scz1eDvmkV85qPy4bWywD9x
4OHgNE/zvQTpzco75XhMFDNrvVItwlUdxcjoiLJ68omxWgdj53w5fWkfVl/GE3xV8HxT0UYc8/7S
LIX+e+2zYtSh6/5IOKOTa1or29Oj7O/Qu7eFYWbyFYYHjh6I198PE/c+OYim5LLKxL/UmhlUWCRF
6rVKJOhLGXW9SoaumfUUIYGiQbyykyHaydJp7wDRBhVV6sCgBtNGq9O/7dgdMI3ZdYpMGsvpwbfO
gqdLiQh1sQmDC+OePqynIg3P7B7nCzy4ASzM8xaIIXA5zlPszXONOl8JUnNCOpZEZbgM+ym5iqYk
8L2y6sSFTmf3umFJ9QSt1w35Ja5yZhJr84V8+An6bIuhdSPEoT8hqLREg+nXeEGYiBXyf+hRfl7Q
PxDmZQenfJGlITlzuMDsJ+aoe9dI0hGcBG2ymGqCahE6nvksH70tJmYd15737ocrCu5GYSd5x5vl
FxHtlFLlrDBKtaUNhz5mA2R82FBprNcix2k1lprin1nUPiykFvItPtWcSy12jof7jzp1sG3a89QE
r3lbcjcWVjIm2w7x9uukOANzdNLOvOYfkFGU10yEyVQadJ3m+qH82+rUQQmKFM6grT8b9U1etKgC
FQ/UIpwDZakZ1la3guUQjvjC1xQVt7r9s8dW1hCVa9K1JSbnTADNxzuBiJ+NH0vdrHk7FGiHrjaE
ak3Tw6z17opGt7hpSq26m3D8gWCYaMWNdvn99Ov3ccFjShIexl4CM5B9uGUZq1x28ChULwfofDm+
JoQ4DGW24tOWndlBHLk+PpmmRlAlLBcWu/fvYCaNHL1XMnnodet7pMLdSofC9ZDQt934KcFOE17f
M1L0jzOcz4ZOlYySB9+PQ78OaY2AwGjleBFwZw8KVryjLdps0pGAU5oYTrTxaXroxMN2400ryml7
+gZ//HgxrsGGiQ8Lle3DCgVdLBNdajR5at35S7yawaVvF81XWafizFAfl1KwwOxIBI9ypuUcbHrL
uJz3YxOA09T0f2a5H33OO/3rP70eAnqp7vD6mRCbZqfM25UUrEIQBA6DSLWrHyrNLFdKEeo/kprO
1umhPs5NhuIUMIOOSaGdiRhvh5IjRk4tjEdP6+p0azVGiTdDi1izG/AuYTS6zj/+GM1fSFUFRcS3
ArTjwYhcF8JK4OgEN6gbva4AC8rePLPkfXxO8yj74xZeIDbVB6OoQQ20O+VFVxIc6zGamSnOkvXp
u3d0FPbHrgV5R8Px934UGLmRHKJm9FKIpOusia1LwkuGM3PuyDMCnImjycXugYR2/vM3H9YEWyvV
NaweUgxiWxSVtc0Uv/pkGGHoaXigzty7j68Tpjjq0VQYQY+Iw5SuIelikL6MlzmRstNjRXFRYqZk
ocM+Pvd5PHZxwKfs+Smx3T70JDVpS9W5Qf2k+G3oxfSNYzV4VdX4jtmTn5ntR54X5ypOEvNKNX+b
3t9JsmFqqxrJhaoIQuDMhCe4Datuc3pWHLl/87ukIac26DUcstYKxKNhoJiA84zgVwa6kc2O/rVl
Sbr4NwPRgeB8SoH2cJIrHW5frdRJH+iq/FMl4UACTpiu/OlcVPWxSyKBXAc0I3BVze2Tt1NQcbI+
cnzSjlVXK+/0wtTnsOLyYSjJsTp9UXs84/tN3Fzb/mss8X6syQhF4Ngcu6vSDq56VE31UkfXPCyj
XPPvCZnsLaLyNK2ht1tPOduocmixMtts/PQRBsfS9vUM/JJZYPMfpYB+nWvAcjAa1UP+KJW8/FXj
5BcLki9H28umIrG905exL7ccXgb2Z14f6FmYpg5vWR3GYa8UvQcFQl0hGW6uCVJsv4ywjbCbZu7K
9n00LBlpVleiifwNdPTyX0zF+WYaOmZkNv/zhvnN0tGNHGhHoj7QBqHfCoDIcuqyugvKR+aZoY68
yPM+j50OjCS2VgfHrJGMSLyNsveqtEquc/TFyA0DpbyqUYbP4d3VOc/z0RFpKWBUwbX4geti5th7
+6TtCcZqhm2kW92mdgNklgHK9ms9KcO708/0yPJhsFGhv8MmiX7d4fIxNQ4PfMRy7xYF6rERGZ+w
4jMz58hl4Zakg4SJg02AO//5m2fWpiCJeomVu4qhMcUyJfs6ievNpEb1rTIzWE9f1bGZyoKPDZry
KszUwz1NRi6LJYp28KBv9IsAHAhiKoHsG6jpIzIP5SXTsXZ5Di1EorVc97vTsQn6F+89ezhq9HwJ
KDuZ891/c91BUFipHoyAK6xWW9VJkm8VaupQRYywuxqMNLzVc6e/JPsEBryFEqKNB5W47ImE0bQr
74gMUalAjjNktsjWoWzQcPcBQSrEotL4r+hTTY7oznyej6yNcz9K5VQBvwK60/vfPXJ+QfuiSK90
xkhdwPoYNm4mtTtY6PLH6Wd1bAYy43mlZ34Untr3Y7kyUFQ1y7hHIcKPsCirBUa2YP0vRuFldmj2
AVI4/ExKxXUmwkQHKsmlv0kJC9+Vbh+em3cfDyvUC/AVsQmkh267hzcuDyUwpZlZkAXWT5lWDcmo
U4hENPEtd6tmAXhuQWH3afSzHC0u9umbvlHTLfjJV1XaGWnBw7Ae7SS4M40eAPJIlWMzaGr/+fQd
OfpT2e6zRzEE4uWDd3KITGNIC+47RQ7Secoou0qDOkYyRhyWBM696LTS+H560KMTixxMcBYUrrBi
vX/YFWGqEMoL9Gtt8lyj8V+qKoK+wJ2y1emRjk6rNyMdXF5DhTNWC0bK+xwbKBrq63BK5ZlKyPHr
wflF2xqQ3uEXsYOhTABbDV3McYJFjboRQkcL7TwXMCHPLCdHLwmbDaUPOsVQAt7fvDjxO9hPLGqJ
TLT1OGvv6kYtz1zSsVHmuim1jrlcf7h7reyBD4bZDJ4hZQeaO+wWSTn8Y1s5HY+3oxx8dxJNbSpN
x7qScY576Aqz99qhGD8bpQ+17/RU+NiDmAebS7RMOpd7d3DjpGaMahy0kmlAdndgOPiClLyRuz7I
nGdZu9pu0J36y1Cq6ZNIUH37bRddGtnoWOdWiHmPdLCHQpEDFIF3gC6kdTAvewRcrmI00huFlrLS
E1OXqeHzAJfvAuP5a68Tc9whII/ahmySIQrWo/Mns+Nv+1xHnzHFInIL2GgTH3Awkzo/VIdpkB6I
pnJj9lq7KKomO/MVOQIG5LBADxS6iu5QFT+470CVHCSu3PKmDuzLKQuSe7L5xA3fWvJ1hG+1u6gJ
7FU8Jvl36K3Z0tds54ugpPeCG0Q7tw8/9ra+/T0H+1f4pxBwB/g5ju9Mi67mBtDPKFeFIGHj9Jw7
docNl48AJXqByOHgDicJ2xJaIXwIRr1dSN9AlFwS1nd6lPktOZxMSL3mmiSnTdM92AvXnXR6E5i7
F7NnB/+OXNBYyLn3dG+oCeJw4sywPY0NlSrdj4vkzLH62FXS54E0yFmX0+HBW0zPNrCnwJQeLP1s
V/VxvSyTrP50+iqP1MB5U5BZsZfiX7h6309XUYUJTleKHrU+hi+pMIPIw+6vPM4pO5daMeAXGuK+
waKVhz/MxB1CkjAQx2ynVlOeJzVwVOoZE03j07/s2DeUuzlrCWzK4XP49Nv9XZVUCOp7VVLGUPVN
FqgjnrHWvpscB4p4gReQbEDz8fSg8wpx+NDnHaUx14JwaIj3gxLhG4kkYzUbizRaRWGDfbCIl51l
foVa/Pn0YMeesM09pwHBfho79fvBRNHh/Bp5UWgVi51eOe1Cjc3uX3xzUPI50LRYkdiNvB+l1xI8
nhH3UR8sZP95dje1ff1w+lKOvSy2RSw2/QKIWvtIszeb8QhJNZtrOgMoq5vPfutqN5kzNbtcqdtv
vmK4q9jXCSxUpXbm8o49MRv9AmgYsiPY072/PFpzfVygDvL0AO8T9LBwV5XgPlaZleBOzdQseTp9
rUcfGzBHi2IkGqtDaGdVkJXMLxo8KV3XwyZoeAqhguvToxxbT7kiNHQA2k0KoO+vKwpr4chIGzzf
xxGqN4NLfuvYblUc32dWmmMPz0HxhKSV4hDS0vdDpbVB2KWWYKMIdHkDPt148m3SoYY6UAjissSW
AA/5JRe+/i9uJcVWdS6I8sE0Dt6AUrUbeqMwQjN9iD5HRakvswzy2+lbeeyBUc2gEsUZiPi+g5V8
wsIe9anOEtfAkclcmekLKQr336zY4Ozn3t2sNjzMCyr5/OYWJEOctYO2cgGLX1hjWXmnr+bYuki7
ki0k2h1u2sE9qwJmZG0MA/YrX153wAXDlQTNvKhVt7bA5GQKIS+pPKNuOXrsJ3RJY+gZ+HE4Swh7
wzOksauUnYGf18wr+85vx+aJxdHa+P3QbxvEnxdTEfe30g3zu3Sqvp2+9qO7TZfNCRUVajiUVt5P
VQNMeqENvBUpweDrVHP7i95Sy5e48aOLccqNn6qY9K+cEJrlkDaYIIK4Ne+ClAS20z/l2KR6+0sO
Pk9xblkl4Yts5a2yw7IXinXs1tWZJvmRUVCL822gWkBR/3ATAMAC5q1ZsLGeejLL+0CfcHukpXbm
6R4Zh90q+2Yq+ewHDlu+ZaaJMmtazTPDJrsa4qK/qOnrnLlnR6Yu7V1BS4yvK02xg08RCdhVbRI3
4BmOUrNoWuMPSLb5RY0yh/ZfYGLEQulwcfpJucyJg2860xWepC0Ykk7u+zkTi5DEozAl5LoKxT0u
o3AN0n1YJji+lyTj1Ttgi9VS9cNx5kOU6pmrPrKSI5Ch3oicfRYLHVx1HdZhEgaB5rlap95lHIFW
dl6PDzbm7NNXenQkymFsFun9MGHeX6njalOQ4hP3ZOOMlxXAqtVEeNaDqsN2Oj3UkQmDRgZi5dzG
Jb/jYKiIvBzpR47mjQjLFoNtSTw6oe+dHuXYo+PMhrQCcQCSz4NH59SmX4OE1qCW2WiYXKsJnyEf
RfracgqrXao5DSCVLzUQMA1vTpDnSX7mSo8oddg8vfkR8498s7exkia0CC8UXpeV/WsCBOy2NzDb
TtHs5yxISbvQO5mtDMVucAw4g3bh+pbxWUTKpYPzt4jgqhAH2fw4fXOOPgJCemZZ47weHvwumfcT
MVlY4cIC8Ow4jKlnj5Y4c/m/VTDv3x8233to4twx5yT0/vpVu5Ou0oALy5XJlhsbfsqXCQ+koU1f
9RGfWurUyYW5R+aClQkfiz1It9FCFxFw5+cEsNFPWRKAB50L22BrPnZRrQS3LEn59dBNWOW6usfO
3lecJnYVoOl2MTqDY20DfQb8RnvYrxXA/14XuMi++aCg6wVuNoLdWmWEzeWHw0g+ewdDe4SrFlxl
e5wwvwG0sNxjhkFAj8lF5iOo4k4FuFqiPZZY3SOKNUEMZrcHFw+107grTaYAjbU93NidOcejWU5P
sphiimr5xPgDnGoIPr0hg5WzxyQne2RyhMMCs12Y4KzV9lhlQbwXVdg9bhlmWSY84D7F13oPZM5N
PcrXzR7UHJaxaa/qHq3NohENMOeUIPqQhswMeW5DCfC5l7F9Ee8x0M5vJPQeD50UdKsuG71JAw/5
ThAse6MkfW7A3eIZQysxJ+6B05i1h2RZNJGZPOlBNJhPidNM98KUI3y7dJh0QptUBUh8F1EwYm9I
FlYUiehZUGvACwRc47qolPKLaTbkTQhiD8p9AILchyGkcy5CTuUiQd4+xyUoPZsm0AOkKJSGb2qL
eB+uQBecoAVzH7qQii6wsQo2zafGjAxCYkiVwHHc0k++SDsriZcZaT5XsWVDsjH8SQwXDZFszyLI
iJhoTaIIiGwIgdKELPhb6j6xvrRb0YilNYRpdUXCeSYwWjf17O7tqktX95HXJSD2Qs/t5tRY0mvt
atM7atndCjtXPvtl338BPNglYLBpGlwSh2t9H5mxL5aTy9taw0npZFNG91mVYsFxR529kbF8VI0M
SEZs1JK0CCzzCyQ2WksCTtG2Lm9rNmB0dwLnRm0bV9lIwuGHr53jtOYihteECbJtwYJLMICxl/aq
/joQmRMCPNGh6Cq18lpEVFxgZGBXAR6QM2NVyFifWDHBJkz5lD2bGSyWRR5QK1lSDwy/xXHpbPUo
yn4VTR3dSW3o41s/sI3nJKriFsUNqWkLGYah6jmG7tfMmAyhbua2WIBlABdkm9ljQ3qtOUbPBM/W
pIHF0i/uBjEpied0NIBIK4vqn6CVCc1NUky7C98u+29tFMpyU8HhSlZ2HJjPxNDJ/oKkb18s6SLp
t0k4uCZ9ziFch8hplFWbulOzCI0RjE6fE6y0MhKXyHS7ttNgKZTJvU2CVMHZ7PNDIpxJJMHz0NKF
4o7az5rzzg3Jsf13sCSKAr3KjMiNdRLjOULMTz6kXU6kEYZxlHgDEpR6hVRKc7YuTmnVi1yHXV3u
gsBZNs0U3REH1wbLKkCRsux9nAZLnOw50ZkAerauERmENZe5Tjeq7kpK1paAVZAOcLIXIoihEHaK
oH88hFEHlE8Fm+9Jx+zja0sokrSUqXYtuO9h3fH7e5IKqkYPa4/zS/5FSBW8XtdnRXwxujVvp1BJ
kkP13fvJppZWB91HYPb1qMljIolI5UTXRfzH/TA4pLKEshKwBiYc2vAHpUaQdRJJQjwafO0+EtyR
BYcyBcRGDQiNWSTyYrDqET5D5VvTLuubXIu9DEgGkt/ObOwsITVG8bXmOyq5fFDuVQDiFpQ2FWxQ
+lQMxDxGXD/B3uHyf+cVNjsHkZTXN1F+Q+nLfTBZih5NQbyV14MjXZGWme5igAiAG2TEwgKQqq5s
8TSGWswfQyx9gjBVMqPSQsnPbBQ/1MIcpB40ljALUJ9HP6O//9IFaBt7MCEG0UzBA7cLBoHmkyVa
q6lHGg6707yuPOIhf/JVSpZkkdrQWijbuAaLTdk1T/sv/P+AC/+XmLtTf2/VfYjy9j+rrmlf2qhr
3pl057/426SrWOIPOg7sgEwS3WazKtvD3y5d3sg/kNSwA4aqO9cPVTYtfzIMNZuUYBMHCqJjZAdQ
w//bpssfIYKkDEpbdj4o4FH5BzZdMZ/E/9o4YfNlMs99cnRKOsL9Q+V6FrHdiHMNFEbl28vRJrB7
eAmGoN3kbtcvGzP2ot2o19FzKjNzmSrWA+VXTxgZffx4AJIpjS+adOK1P9nfgzTILuq0udMk2Q5d
QYPdLh6oyQCAiuV9IadlG8d/9pL+0RQ8metFX+S/Y73+z23/Cw9J/es/1y9l8591l//kARb5Puzr
r//X+//6/0kW2Hy0/vsJuawLruTl7UzcV+R/z0TN/YMivYBQp1OW5z8wE35PRE3/Y84tQgLK+YVq
zZwy8Oc8nDOuDfoUNoVZitwzMPO/7OIGhHMqLXP2HaD52QL9T+bhwTkBqQseQ/5BFmkH2tw9f7+q
daZRdV0ehctcDJxXCD4lsrlW12/ux93vaf3WLr6vI/812+39MBTYOCnReEPRz2v19piUSqH3RFwH
S/g13SdLNOrnylIVdREZVf2pGtroE6mrxfWk56Th5KRRAExWXYWwRZJElaWtliXcoZztF/iM2ioW
GBGUSzO3sscw+X/MnceS3DyXpm+lo9fDP+jNojdkuvJOpZK0YcjSO4AOvPp+WD3zjyorozK+Wc1a
hkwQODjmNaqsrgrHnekhW7pzG0wjqZ5DegNrYqBfsbXM0Z9CoGLa1wrD5SeS9/zzWECh2MNG7PJN
WvXBE/ReD/m+xEHOuKzzq64wCg3h0MK/8wcL/MDHi/I2AryuCWGGbgLoUgbZx20VFRe1UzZGDvd5
wYMluPUW/8munxOHrfbv3Xhi9dca7Gjx3zzoaPG5ygtjkjyoS4YX1Ta3XemDmkcgdLK2oENCfGwu
e1Ge+X3r1vnrsfwuWmAo8dPvRKbVO8aX4O08jFatx6FUFXaZTTBtyXOa7RB78c4eKzjXTn/OZ+q4
Cfj6VBPi/KrOQNf/mKLbgUGJg2mOw8UakJMMxgz7ca+OJlWZ911RyTqUnlvspsJcNmnXN/tZ2ZDB
OCdn2nOrmerbBQBwDTqULwzsmvbc+ud/9QZ6VfilW+KeLjFv7wBWps4NmEiszTNr7lBiQoqrDiFk
Bbc+ijB0CxE/vkEsbRX+Gks0YZEN1a9p6fYxU0ShXrJmih/trhgetKEJ1GUrjNXdtEiaGC1spam9
nQ8K9Xbh9l2ERi3mT8NUjhGK4M7nmdpsCisrd2GmYj/0Yw0y+k6vDGMksbNdtRVY8j22yYjTp4uU
oYw8R827pnFIL72x1Odt4Mj8W6rrGNB/vEvXXfhmu7BaNIPho6/2CPSp3q4WchbJgi62FqLCNbRY
0HSf4XapH+1snsNAHNNJVoMfehVgLGhY07w4Ro9UPe4uSZ5pIWI7ZdTiKeVG+Pj115bWZvd5r6Py
56GCJz1Tv9UKrcU3tBMPTt4sBzE2dRlpkzZc065sLpUuciRQEdZBKbTPz/QHj4LE65vi3khqzRZa
pxRvV8WH1lWoRibEPm3aV0jPkRssWgZxVG8fSxsCzvbj73Ds1b0+ksQIihfeDgx/jyciQyrargfr
FnWcL5h7nv87Nqt6/KZakcDByLUZpJielodKYSTD2LuI/W3myOG7JaziuS8th/aChvAuZTUNwKku
CsRHnWp8xgZlCSI1BNm5K+boInt9awivjPkAchB3jkZiixr7PLb5pJyOx86SAAssp+a0f7w674Ia
U3+KTngxuF8wBT7apWpsCrdEMwO5IVvd9aBwt4Eynzpt6cEMQgdrwQ+fid/H05X1t3EwQNCBHAGn
dzzVcRLP0syh0kJdX4vdJVZLvsdlxmmivBnar3arkBSapJdYoQe4bNxLpfdcKq6Vf/r4959YZliP
tMtJPxy8Io72o61wQPP1RiO88jDIpcsuga13bg+efAyVFsB60Cvss7fbvnKw+fOdFt2sZdQvSkS6
t0UxIZybWrg2hwjk2t/GaS4vYrNdxWF9EmKIDSkyi2122yDymocD9XeIGoT5z8Yhr1+D9B+kPJ8f
mObRdUp9X1iphXkxNSt+CAMasaQ3yT9/CrxHAMmrhct6m71dgTYRWtNRyjOjMvp7r5mo5lvTevn4
c6498qOgyxGHeM8MCQeQ47Pu+T2E65l1Nqy02mkuioxdb1SHuLOW29ktkoNlD4hbIW9w8fGTT1yO
5JxwaCEm6VDMjs6rmc0jRCs2kp1L3+cupOGAvqCrPeS2wg0OUNoNHuPaF09NVPsT/lAPH7/B62zl
+Mdj3QSGZxVf4j3eLrFMOn2w/fXGQc0oyrS63IgcvdSscPNHjXvz0Ar0k+VgjRe214qrIjeGQ2Fg
/LmUXn+JILW6cRKFPTct0vFMpDkR+Tlh601FbwmQy9E2GwwsF+sMX27NE8Zd4brDQyIbp0WMfRmv
/dJoxe7jBTm1GbgM18BG7vburpnRkbZoUCURcbZCQVsuV/akNT/qZBViMyy8IyzPulHMj758/OQT
UdUFiMwNB8UIR6GjzYDuro4cnQU8e+jIxQSe4EYL/B8EvsjCQrrxtpVdfCaWnXgqG3CFdTJLIEM9
6ujMZiLGEp501OlVFupTl3zFZaejQ2dNCGE7RjZk0Twu1f7jX2ufiG7QlCCtueSpa/X3duOJWVQT
qPcEreXFxsA9b+RBap1p7F237tC3bGJEOBld0+QkF7tssRccL61q0P6oXmH/OEH0SA7dqOt/MjPO
k0OFgqOBV2hlVtHgJHlLf1ItP7LKWszDKkMeQ4Id2yrySrsrt9Riy7QzSt//5Cd2hT/nTPpzMNAC
VRcSJXLE6qpF1pG0XNFcyUJJB9xrVh2shLxz09HeeMZVxwJTrZnerY/AOmbrcYOkxFCj1hF6PSqn
YWlLow69uQgEXe3BmbdDNclz5OATJ4VKGDLu6sO26vK8XU5gneXg6IgnV4HZX6HyO21zo0RNHz3G
dD8kmLhA16NlOwJD1hy7uQrUrN8GQW6jJt01F74a2os8tYLbrtfNu9GaKDPPfPP3gXblzDCrRBEJ
WvtROFf0bmQ9ooZp6rX7KyemRQqdmDMQiBNBFdwR1wX9LRec41F2YgdiVnx9sq+0bTdj5afVxpyQ
9g19hNlAX67atz6F08YHFRVlhaefKfpObW0voOgD8gtocDVZe1PzTMWQKeVqq7C98cUwlYzygIHb
x6t5KoGnoIIKRQ+PgHUMs6KMw6XDoc3vtYg22uXUhIaOSHMQ29VOOasWtKra4KKBUbWnh5zt/G6m
R48150WbFYi5V0rUn1O8cNAdXvQoMFI7CQGrG2cW5H1Q5aSvcGMaNcQY/WhBVKAXWV9ww1Y1Pb6+
tlJshPT8pW2m5HZRgXGB58DL3OvumQv2GARMngLjEuLg2iJaZWeOwluNfmbQpKiO1nnnHEozce7q
MWgudKabB7TGE4RqR/cPLR8rrPCcvcz1fLoVzYDwVJ125+jk73cGrwOQi6tszdFfX/evalgZKjZ1
TARCS0PpvmomGVXKHM6csxPVC4hzaru1qQrJwj06aO5ozzikMs6c3aHaYBQrIWjCq6HiHc19ZdTL
/UTZ/3Ux9LiNRI6SetJWaiPRmbN3pW7VW9BFGJGIsUv1KGvKB9NbvD1eEFCD0sT48fFWXmP92ySE
930tQlddEQ7u2wMzFUgZ9j1NgmlqftjcBMhm61rPvGou+jOL8/7CAwEPZ3X1zWGI8U7SAnVqzVCs
zRLn/t2wiDKL8tJ67pTuPmdNRW7hKPfMDzy5D7FmB8u6Aohghrz9hRJjE1/MOvswSJ89O+52euwQ
nU3cdaOS0XCKgmOKLD11VREVCzYqFvKoKWKqWRBmjtue0Rg4teSvih6Ap4DdHHNhagufn4mSKpwR
19sl3UwrSmsn0YRTNsdnkqpTGxJKF5ICK6uQoHx0DK3UpUMQsOhmrVmPwzSrLLTAFJFyBHoaFIdm
1cTdQKsPpkOSxU69whzx8UpLvxcRjNAZlzfTzvaeu6Tzl6BMWhmVbtrnd0FXB9muX6oKBxDHTc+5
Lp4IXqsrIK0rJFBADR3dJxW21V4x8O7eaEwPcPhybCBQMEbHWOwbeNw35qpZnUCSlmf26vurjFhB
w+O1Z87CHT06NxZBfyKgReNb2DfRnV4+93mF35IOoFZ76ANsKASTYue3bk3Lp3k0crH5+GyeKLx5
iRXHS/hE8sQ2325d5RRgSUaDl7Dr7NPU5c6Ghm4Qh8OijV/assvACBgqf+4mOUe5E5CKxW2qn8lw
TqwFQl6QxZAboWF/rDSSKegx4Ftwb0iA1SBUlSNU3JjGDW6bctlPbSDwCcq68SLGtiW7aKkn2ueP
1+JE+OYrrt1qiBVImB3lrEqLZSDxV6BbbXch2wE7I5WcK0FOHE08S1lukHCkEccRCjkn1fvYh4aT
F6weXV2eRiSV+BBpjfsPYWrrBelCknFoMqyWlMcAY3CMhT6U5CrCopEBfQxMo51nw7mwe2LpaGuy
ZsyNuY+PJ8cF0s4AMdZTVMfdRVpjY1HoZXam3fwK6Tq6SYAwmjATfMYJVGJvN6tXZqOyhzWsBasj
JOCFz+kwSusCSwP5zcU0yrzwCjPYqNIoN0ti5G0ILP6XOQ3AA8a+/O4PBg00xFn+VFmCf5HuZkPE
fwaMZ2zMLGqUp5dP/3hfkQxwB9INQHHFPLod6CU6vlo97svZN7ZZH6hQ6a19+Pgp70sEpvboFUOG
AlpEd/Pt2pRVR58j4Smo9bqRJHruM1Maz1aTetfkrPJM1D8WHnjdW3TJ+AzMuyBjHV3rEGc0SeKr
YdNCzxSRP+3FBHq0sRY57BMxJ2EG1uya4V8RJWUBCQ8xsTzE/9LEBSjDWWcCJeYUK51F+smu8wWm
idTDF41mXdtYxcnrvMcc7eN1OrVV0TqGOMVehepytIfMpcFY0osBg1EYUYKKDI8cXW3/H57ima+8
dzgF+pqn/JUKolWkDU5JHdss0rkUC9BezxD9maeciiWgwemgwSKAant0gyxJkdlTvI5fmjjYiNlt
rbANLABTRoWv7Mc/6dTD4PMa7C9meu8w0vPi6CjgKw1gX5VeZ1MmLhpJ88jGF+3i40ed+kYccXCX
K4iB6+nt6kmrQJ2jY2vh99qH6P3JC5wM7IePn3IiV0T8CI4i8PLXkczbpxSp8sQ4E02Qz8e8JfDE
rkHOO6rl4yzrTT5m3Znv9f53MZHhuMB7JyzDR3r7REdmAv0RarqE4jUskLW6c3ptPrPD338ozLER
mDJhpK4F6lG8MYwaMovkHhsHHd8lzQO5UyHevzW89By4/NQvAoTCfBdoLPfLURAYkBFNNcGzqNT0
TYcwbJh0cjkT205kmLTsLDYEhpxIwh5LtxR4v2VNjGALanXaT1G6czhDg79c3G46DLmdYVZbike9
SPLbqUq7KydXyFtoDb6NCQ4hRe52G0MMP4upDp5mMBs3tonprdTrODiT1p1YfvSuGMNDTV0nGkeH
shwbK6sCtpXsUzroWsMoxeungAFsbH79p1uYzgAKB3AWyL7hSbzdULYT0/8w6IZI3cNUq2a+pzS3
iuD1z+vVJ/Cc9icwlR8/9hgTTux/+9yj34jA6DA3DRtZS2hcOsL6nrdtueNVlk1f5f6+nvTnUc5g
XT3Vu3fBWHyvigCHX6UVzQ7dWycE7Td++fi9uOf4wW8zBF5snSWtun0r8OPtglSuYogcLDhA6mnX
Pki1aNqz3i5leSmSysmflno0y8iEj/DHx6RbRCKL0STxRJ+3D0471kEkhKbfwmQqnV2eDh21ANKj
Txm4F/vAhy+9fZYk5ufcEbh09Di2M58eE1cjLwa+GWBYh6q6voAkJS1JrdBvcWCMfB945+oRLIpL
fNAWFOn7Bfcc9CfnBjOhBXBhPxcWhcDk6r+l0ziPQ0ANFS2Q5R9oSOXARhJR/xwbI5NX/eC0eJw4
rV2EQLpnJ+ItlRN1SGw116VHd5O7dh3X9o1ZY+/R5erFcnPoUoEwsCbFS6QRrBMWdfQJOxUBGQMb
UyzF9BNZXU6yD7QET0tcS65BsvTuBj8ZRc6kTeUDuJTpN8BAkCRy7jt17WT6ILeJKGJEbscYKT2M
XkirkHdXL5gpaY8xcunhNHtWt18NWhKCUoPZTS8tc9VuG4OHyUiycpt2zeo6CAB0a/iT50R+S+Ec
6v24WJsGwfWvXgfTScq2xKzHGe1L1OwbkK/OOO7rttY2SFq0HjjMDFRsIr0CLWDZLz87a2hf3B5P
mFxgnJa2sRkOcqbsM8lYQzEhFh8ZleVVO6fOU8ZRucBjsQI4gKUNaO3HKWXYE4o5bad95qf2GGkZ
WkX7VGTlYzXl8xcJNOPLrKoHqxvyC5G5wtj6cSV+d8jz/izw/HzB6WC5h5UHZVrBzvqFi8xsRUXh
5d1tywih2tQmvuORrY2NvMSJSazGcW7FWDxJ+k/GOKC7XXrS+FyXIuHerz32jpe3wYyaf9EaN302
4e7kjg7YHiV8/MONLJkORTWpB9eIte86oo6UA0DuX/pM+T/zVthLWPtJ+mTVlcKAC5w4tlfxZLuR
XUzeN1X7HpyloFnuPbfexzjkYkXe47eF93dWfem6MrM2RYzXN355SW+E7PQE2LLjxk8KzQ8zLMfE
uJ5cF0NAyLL97aiy8keRV9NtaXv9j0IojMrAmecXXUkqiDWNy/5EuOqpyfPUCDuBBWpI7xVMbmHN
xpXCBMrbOu5glmFrNW26w3JJd7dpoOf51gX/0UQ1qlFzqIIhxb2qz/R0M3Vt/N2eF8DkTtAPalUl
YS7D/qvCtGrT/azNq3mrtzhPzqghrLnUHmBk5U0wC+zZF+U+H/LxVy3z/BtGi0axWVqkB6PGqGl5
0NRqP4Nar1HS6eTYAVnXnR+DV8DPbetMDFGLTMQSSez/3P3M6AdPsimoxXZ2M1VdZXqH4WEHmak6
aKNTrOdQWS+FkE0WVnD+rxTepMCb0Kn9gxZA/ckYqDbDAQLDAOQf7QkYaJ63wZQVZdB8qrLfTQCb
I/R0Lf6CX31zXSsfFkcwxcE3vCfGL3bjl4SIBb/okE7W5IX00Tog5StWNNKDobrTyqqxMVY0+08o
+y5fhrUlMQjXWAHqNSpiqjfLdJP2S/8Z3RWrpi5wsBY2MH0KY2zdv3pjGt9nRG0c52U2PNIOWB7w
owXBUwMOUWHWLZbag0ngxo4tZY+XnW9nLZ9c4FSXGnVwV8um/NnDrRk3U75MW6fNbdwsMm16WETm
/OjGUt7pEx67YWuP+o+pG/BS1IKpwJlZ7/Q8ktxUkS+y4s8gHP1F5TpOrYUtkwfwW1nOgXZwuuIU
Oyxx6+sLVmMLqG2TGczj5OMmGEEbmPMoz6R3ObcLits2XLObcuixX0NYp5twVhtW1aE8Kz/BKe5g
sSSt/clAWi0JXeSpHnW/S39QstEwj2Pb/27Ssn/J1NA/2eY4LwcdnnJLi4A2ZgiGqn/R0zp+DT+I
wEwECuG5A+zOVMeE0re0+E8zO+qlBx9RPLmwJL8QvAP/WrcplcOybZufvRsX6cEbtA7g4aRKWCNu
+eyX3VLtEMJ353sXrmUPdGW0zDtjrGuJix7mbCBhrCrBaTCBIZjPTDxC4CPVtdXH4rpjL1/jtaHB
i0k6bPGEYWc1R2ao9QutghkQpbELuD5rBvM7vd+6A1+zSo6KQlaXQ24KbiLNdTd5kBm3fSm4q3rH
ksbBVG5MqABvfseAOhYb8EOgwIKusfswpQ+ZAxkidG4GmA83g1ZkaFyhmsA4VVNI7Ae4baYhek/5
U9V18SODz9jiR0No26V+bzTwKKz0efIXYe5jae5FHmOvys+8TCbOmtIEA0xCGuJ4g5+1JnNyTTM2
DbtPHVAc1W6lG6x+HCsrpks9RLobw+zujJbX3xpDmh6cPsVz2mfHYFM3G0gqL6lYpr2ep91jURt+
tiMMZGQQXg0PoeosyBtj6cU/EwLs54XC/RfEukI/NIgeMWJ0J/O+R38sj2x7aFBtNuLODWsmSVlU
ByUwOtk72hhRri3+HoVbNE+89ddoLhdHyIzCu58Ng7nrrKNwS7cAVmjYxJ5+LdoZVHWra81douwg
i6BG9freVGJKDoMxBl9G0x+yi7wT843PFhBhnZZNcFvWRrWpzL4KNtUrQkg6kNhnbCgdBpYtiDx0
yrUmMlt9ccOiWAZ/ExsO7I0Et3gcIG0ty0MvpcG5TaRf4pGXecEvR3jTVzqWSNSpPPaekNnKx7AU
eQlJo+uq7+SBQGmrKZDs6NHG9dNwJus7Jj/clSl5nhYl1ayvFqJrJpprPqE2HgITG4sgN29dOQR3
Wt73j22cppi/dsldmhqeuqwlx9VUQHW5/Y35UdRI5eFulttF5I8gF6NcSfWNhA+L7tYpzBzO+cQl
oRtZMYZtNys9IjWRD4kqza/QyQqi1KLQSigG17stZVpHgQ3tl4tJ3wxtF/zJpat9H0zmlzp+7A5o
x87KIoNLMw71Oql3Jtbb486ylHFwcjH1uAtroFmEmZk7bw7K7tGV+pxvnN4ck0fOR9pGc5/ETdRA
virDItH8rxNsuvKyzfO6vCptG7dYPxtUfuVVqQCYUuql2Mi0zIuLwtHtm6GuGiNqvW5wIgjRjFlN
4ATixhm6uON+q4pq2zllYG06RDX7vampwd97Jtabl7OfIyuON4NIdlqMVPgeUo8NymlQUEa0YX4u
hZY/NZkZzFvB7KDE/06z0dPHWfhZb6yCHGhBQYhEpagIQ32QFNvZyZFqGMageAECZZthHDT6Z6fy
kk9OM1fmpenN6WUzewb0n6Ktdn0RKFJrtsq98IpUgDP18wOCxVN+6Y/DdFPTJmMkNQMbCIFoDDWG
7GPWh+PslcNWutJbMWewmC5wip8PdeGTolnBzL5WjuZdF1Cnqq1Xysq7Lhu0l5F/XQbylVQLkBid
ZPBoVN7k7xry4l/j2CfebpnLpIxE6Zj1wRwckMt146d/Ri+PeTeyk5uyVvqtE5uwEb0VtLBJJ9/8
yXU5f+YwOXNkAQp/aKzJoTfSVve4g6XxRWvG4qveBvUdaOwiRv8Jb9dmGgu8NM2KWaRsDWyp8Jh3
t2JImJjT+5fXxJJ+jJxWV9W1QP0m2S56bAjsOef24LlNLpHsIgsIMZU1l10p8ajdCbcqzE0DCM3h
hA1QFO0iweAkrxTZfxvXcyTowrlOWAwlYd+e0uUzwPjuFrLsZB3SRWlt2Ac4Ej8UU1q0W18v43GT
GGPX4WXZVRV+2ZatDg482y78X8kiCisZgO80DtlUSFYIs7gfYUkxXZHmmQ7nibEeLQ2Uz1f6ADiW
Y7WFoiwDNZoTdwDUV3DH/a8BLh494hRklG/ErIPv0HCe9B9SDOIy1Ud5iQ1z/NuFc/nPuzqQzXXP
ZsC4YkDXQdZfHUUFlAv3FpEwwDTTfasV8jdC+TFENxvv0jN19KkqGho9qDGAUFA73j7LsWLSaQuu
H9CRJkzHQEKpz+WfWjOdkBG3+f3j553AqaGHsILAQEbRuj5ul1odeIXWpo1ku4yEqfRqLkrojX3o
l/OvOK2mT65TEwKNqnsuNL+961RgbwfHHPEsR6qaJAPxjbDU8OItFo9B9sdv+L5XyAuCXAfSBPQE
tZ23KwImU29c2QJSTnjLeYQ1GwZz3kbL6Gv3fQu+YqixVf74qes3Pepm0FUAuIVCzOrHcdTJw9+2
izlRPNXChVObIUOFRZ8Hm7wJlp30XHrsvjUsUQfZ8EzP7f2z2fwrMBXdJNj/xz1YMwniwq95tlhy
dQkb0j/IsZJfpVl/Jw2O76HwilBq2j8mVSDTRIcU1hodTGY9Rz96zrTAaiaHREabhkvqnQpvtRgp
B5qeaVir8ouJAOKZlV6/39uVBusK2oYxLEhU9KHffl9NGEG5LGA1rSS3LqGtUBksJD+Nk6XX/EG5
//jLntjxBBZ0+hg9g4qgy3L0QD3Dd74F+yi1ptnBAy23iY3d1TKTY3Kn4bO18Wabm5JhLD3KAvNJ
Uhg0zB8Dvat3C6jcS2MemO3ZWZBGEwog56Z6JxaFa5AIuLL3AOmunc6/Qs6Uj36Ln3VCEtLifV7Q
INeba4jlO70zfp1ZkLUzd/QF2GXrTgfXAix47TT//TBNL6u5Rr/WG5vm2pmZjEcytUxK2tRRKZ6+
GOREfWAnL8OCVQY9JD0oQt3363Oa++8ZNnRxIH8wx0QDjari6F2A0zku6r4AGmLVV5eNubh+JNLM
fqoMMT1qXWd8m+NxKTc1t4+9UZZJfgWxwv+laTq89zNr877L7qPewsQAFTNAzK9My7/WJrN8rX3l
K6CCZ24hMaPZu+YZ7VL4D1Xa0NuuUtzRm85fnYcR2B+sbtcN8XgQeT5+HWkDbodWntMneb9B1vdi
8gTuCTrLMbZamHNgKVzMgdhU5WZeQDF4mYIElfjaAfmjcxDD9zEJKOuqsgnbaAVYHX2XHmP2jv3I
wLye/BfFlIqRdi8Lkoi1MkgUSXZe0GXE8cacznyFEx8BcA+MAHYEKr/HFAUCTyPrYAFL2602RRRp
W6jg57gpJ5aUnQf3AEYM9Mh3YDrXzRdjRRem9mJ/KoBO3ws8rneyXuQFZCt1jn7zflzBxcIcjIMC
Mpm79+25K2hPINfBzTZ0IrlzcNXe1HmNqXQ/yc3H+/jEo9D7wwiYnGKFsx5F9rEyhdHb0G7A0i6b
pZf5dgYgEy5dPJ+Lr+v/9Tac8AQ2C2kuo2l+2NuflaCXk4+pzl09p9WVO9TtS2pXZctIsfZv0jGZ
pzDWJnldBZp+mBbzjzlmzQYcpR61PX1jFDGaS1uAo+wGbdnSqYl37mC3UDEKb7osgbqeeeeTy2Na
HiBfsKXv7DHGALv4BH50RM8q/83gaER/cjJ2mb6cs4B5P8BhJs23fnVjBmJ6LGozQo5Dt6ZOYV1r
enUnhgLVVA+7uN/AxUsBbgvkrlkkS3WZz3bCMMnM0vF7Z6ZFvxWL6KrIrwB+bSwmF+ZDmwZJcCYB
ecVFvPmEqy4kQZgyHp4IgNu3n9DqdRmX+pJGC1NB9YJSS2JEE7SNICrpWiPAro2q3LuIj037fjYD
9QyKSIIKLrwYCRhHnyOwEIKJBSF+1+HMC8WvRWyLrLIBL84ASLtNyt4Uu7Ho+ins7DgzQxMiUhvO
KPdMl5VjiZuhyvBZ7ctk3spET+cLbYh1Rg94pahbOZuYRH98UF4vu6OfDiloHX2zAqivrlHir4CP
5iFVaxOTfJHd7SetQyOw1P3iGy0Iq9ks/lDlW/qGXrEplF22O27WqdkABFQ3EHpmdd1ljTaGzeR6
T3LwcutbyZjhycpy9dPzcpqGeWAvTeT2fPqQJGz4lleNSadhRMtym89ofzJUzNJ/ioWhbwlZFlFX
KBAYwB5N9rskLgvSzjTSdOo9lDRwsxNqOgN/fJ9dAR2gTMKOZSV+E+Derh8r5WdG3IP9HOL2Oq+G
ALmcWsl0U1a22GeLry3PSsQ1Le6srg7Cz1FTz4a22Ywtg80orR381hJMHLUrGh6xuR39OV/OAJre
XSkr2Q1MLONKEz+SY8yOS4vbmJnmRQxw5n0ySKZc1Hnbj3fTqacgWvmqxbCepKPNRGvEyTms9JJS
D2Nn0H16hHZW1p7Zte9CLrh881X4GejGWre8XXRtJUjLys2iqW3TjZO5Bhacy7xVFcace4x+3KtR
GFYVydmWl8LJCmf38S99lx/wBqwnXOzVYeAdtmfS69HqFt7ANhttJ229CT0YZtcMaZORTl4/o1Jm
BHuT8eD9x49+d2/z6FWMbHW7gOB8zAqYmbgPeqYxVp26JZogm9xkXRM/rnbgD3OM++jHzzvxUddi
FD09FEKp0o8WO+aUg6Cl59K3hX4xl/YvBbn+zBd9BdS9jUMrW5uCaOVkrnn5208aUxD3pRrzKHMr
56XAD6jYpSj91JEga0i3uSySYiO1FIIN89963C5QRlULIGyixQQOo7Hwgs3k8FOzjbIPbeaIV95g
N8OBAUP5Ynnu/CPW0oE40Eia69KclkdgbOZt6Xm9tzOnzBvCeWksGdJ+9r7NrRFo26EoRhsPcdI0
Do82xTCcZEWF5CAKfteoFl2FElQko/5a054yoIDxb7+0uvEAUcZNdtU0W8GWcWwMexdgcLkpNLAB
m96u+mVL/7myN0GRJPaOi36mCuOmejFjSNUb0bZoYDNTaj41dIHU1WwWC8Dyeey7LUjrmTJFzqUR
1m1fYYg6JvLLAioLpbqkdWZcm9JmZEVp3+/7YkFCrVis5k7TUJ3djEoysJIclocEvJUVwtlufwYw
XuJDasJ++doycb5wvBZxT6rBRfxPtPhHiic32U/RyOZP/1aq5FUM5v/qmHyoi7I+799/9f8PjZNX
2NC/VSU23/vv//G77rNe3X6vfv/Xf778lv1/hN/r4m+Vk9d/8z8qJ5bzLwh0VO1YIlKJkZ7/H5UT
y/4X+bNOTYHcDQOJtWXxv1VOLPNfYA1hERMPyWasNdGSzdCn//WflvEvAEIkNmT5XMyI5f8TlRP4
2ZzFv88qzQvUgFYpYTQ8EAM6ynjdYrTaNMPW2AhAmMT2595yh/s2m23mC9Bc3W6ZGPx5nJGmXK78
Zb43S9Hs6kr3oplGqEDKLxlCSuPrQRf2XtfwnQgKa7lvXHs+zFnepaE9m/besdGb7nV1hRC6vssq
1BZk2a2jJywHaPAi+VPAZx5qGhqBq3kh6LArocp+Y5ld4+ystNdup8X7rDGj3K5g910/uvmfWDXG
ndkb9QsTPOO+Aer7QO0t7ocp0y8R2ayunbEvqrCp1WhFjBPQw6xS+Q1793S8Vcs2F3vpDzfxzHAP
C4A8GH93Fv+AAPOYoIG2yYzlF00F2FvVWIUWmhmhLb6Z2RdzyJ5coLKpIy7Msto7Sl7Y6UXxPTbM
GwxB752m/h673bd66X4IUdMVGLalF1xNZBiNN++yqb33EvfeSOr7qtb60LGWwxQbnwCRbzS33YOU
mrz72s+f0B94AlMAwKT2blHw2yYZ4wJlbDEzuCrK+X7yv+SZt7GyGDRSuffn4NqV8/U4ddgfDy2m
1tq3rndp55vVQy+Tp0AJkDpO/q2fu0enr15cf7lOC++KkcPXolleJgmT3OixSJbPzmhuk8HbWW39
sALcMX4F9ZggQOg1X2W1JTSySbT4bhwbFVa4bk36V6u8Trrfs1o2TZdf0xh+ZAjZhG2VXHlNsJsr
si0/Ma8ooHmTjBrLqP50APpC5MxcLbhthTh00r8zO57ok8R6KmeKml8suRM5Y7FZ2R6QVH3jbkic
bSdiIGP1r9pboEo/aGZ+l6fFVi1XWJRECTMw836o5UYTu2X5OtYXfjp/To0FQUyse0elPVW6+b1t
zENh3dmGAkdF5gd8ay81vQ41r/+ildpOaDRSk+bZiT811t62y0fBvG0e5v3w3+ydyW7cWpqtX6VQ
kzu5PGDfTNlFhCLUS5asCSHJFvt2s3/6+uiTJ68tuyz4zgooZMJOOC0zGNzczf+v9S012wHNy5L0
KpXig+TotNoyuNbqhdYbF/1oX6iVHbb1p1U8RNVwILL4aeXk0ZTGXm/yoI7Nc2ACZywlT2kXXyVR
vpvl4nKRkIbpNVdqzc5ve+HFWnGQ8ieBERZ6395o4C3KizcvjE7FhHts71pVPYc7H1/AVz1DpfJk
qM+MoOPaiVAZ5c+5+jmzb5SE59TuEb3QZR+nNzh013I+3bIvArWX7GLUJPKsHazqsZJa9GSmcQRG
HNgNYJDJOYMEep8Ohi96WofWuSAz3s6HsFNuIHY9KJkV6tO5rZ0PxlE1nU2gsOxwmp6GJD925idy
cc7kuAi1LbMVlY5VaTs17QMh4ienoGRuVNH1Uky31vbyJbaDmGnfDjd6+xVDrq9lYVcqfmVk4by1
o+rWneyD2bWhLYuTVmeh2TjnNex5F+RfDfEmm90aslM7V25XWxzRchfqz6UhdY+FZewXNbqHYxmI
pjlJebl6iuRcj41xlMzrMW75GtRd7cQHejzBtO6qsgsAMO2FIQIjeVp040r0gnhkUeymWf4UteMF
OJAHqjavio3qskknSJO4qsY+mNtzw6TPblXxrhcNappmr8dnSQ4ISPok0JENqhrDOpi3/qBzDzPg
SnM6DuADpUOQgCgRe+FCawln5WWxl91srn7s0Cvsdi3DF7QmEdjjJ1XGJtN10VsCVMmRVyyXdX4k
EugwaJnlNnF0bKrqS4O0mgk94qA+GHvqrajQx9BMpluTo6Bf2MoYyGg1vLwpnAe7agQzf/PkREl3
0pOsOe/6ovWEJR/By1xq0npqlxj06CQRyiuNmOsi3lbswMlOT7Mv+DAuI6U4mQ5CI5zW2TEqk2vD
RLFVKwqDw9qX/KiLcad3e4WeeLXe0pR9HurxQhTEa7c0oIO+r+S9kSvjqW9Uw+OEVF7orDw3RinU
q2nRlAtVfiTl3aA24GMFRAYke3F6n8Rm6jciLhi7rbKzUysUzvnkpM9FATGVRvB6pirIm2KxJ/Ts
ui9Fs8uW+l4qV/BJza4g9+JY7aTcNi4zwpXRYqJJALnrii4ySJSZjk4hO3tnlkOnbuugjdMH5vwC
jycYOn8dzHRXyPVRzezHNhnvax2TQdJZ913aRv7Ew8ImQ+e6HU5ldZUCAKGmEukeDleUfeV8Nqr1
l2kcX9dBu0u68VhlU+tFcb63K/lSl9CyAOt4bEzka01nIaIC/tWnvB3zGRtXXnNXxMgK6kJdvQQA
p184hBH1G/psGrqHjpqwx5YSHLBiBkSGPsjm3B8kLYsPCFTOs/XZUpPHaeFvqe7cZbuytF1opSsF
QemLTC+/HHErSuvOqdrJz2NtgTW8xqguiouqWdh4INwyCwM57PooD9qbtLSduyoO4ZLZxr7Q4ojY
oW5wh1k/oSg/5UV0p6zRUz5F106TXCC/fSTL73ly1Csy0EJN779Qb2nVm7ieZIIEpVPPooRPDep0
JssS9adRPpsSGKhqLae7qTYrF85aeZJwZ7sUg2tfmieN6bu41ajgsOS3qYdK7KIb13anC6MNo+0b
KygSIYEtorAulOEc3Q7v9NJ/qlpd80e9iE4lzWh68aRspkl+jrKzZGKOoQBH6AIlvR2/6hInFpug
CH8eyCIoGjRkuZP2Z1affEEwi3gpX094eyPPhBvkZko5HqrIyE8JNJ8L1MvyLtWVPoRrTGtD9DbK
F3TcQ7dXy67ZUtMWz7bYLa0wVU387bqji92EILPQJM2Th8dm/oyN9xQbjeSVTnSlWVOJMhiq9KIY
zFP2ndQ7l6LoDjPTiCZP+06Q0DT36CLIi4vzF6emrC6SeAhUY7mwp/a2Xeyc8xy6TTmXrmk6x4HW
lHcAXM8WlKd2EnXe2I5J2GjVbUvne60yhYmtL5Bvdc2ZaQz2seozFKW9pFkXjS3mc9z5xZWNsAat
Yw5hNqO1E9bKUl2XYKdzRztrZOPajhf7MCXNYy9JcaileyFn0s1qa849IMJldTX01jJr2jQQvhVH
wVzwxKe2L3dtWYhd0moPVWNZAb6Bt/9b1nR8pFGDC6BZt9LYHxa5nEHOopBvpeHQSibDGr3R3Czn
aqe+pAK6wKh+GdhoEh/mqem/oKv/e9z6TyQX35U0fjpuff5afq1+OGptf//vo5ah/wUUBn6oDalh
M1FxavobKKkrf2GewW1CdYcj13Zo+ueotf2lfx2tFPUvKha8sMDdVAT0f8SPVL+ZWL47WZHhuxVB
tthUTn24ZLdazHfV2KYfZwNYuOnWjpRI4EbZv1+tuZ6w4sSIkmg9FfO2Tcb6IqUnQBilsSN1aL3E
Vl/EB+SPObpaXZXanapVLWla2dpDgUGRQ5e3rMrPizpqltcm8fIAbdv6bNc5JgYpyusH1J0ZwOFp
Il6S7l4tWZM3xGT+PPWjVkPFijpbp0RDUkDVxhQtEEg/5Ek0jveKGdd5GBdtojVeKrpMesuLQS87
Tx8TOvC8N0maQ6mWMlU5WyQMg2zAY0WyvUlr6vxko+PXwlZUyamXB2k6L6a0SmADyeoUWsWSldsp
xxZXhpya+gEAeYLwd1k7A3Lf0ub1M1QOIubsxNRi5IKcCxJsSFKOJN3K6ecueQ0WeYdIeYpOydD3
ETBmdPskkU+D8Qzf3pbv2GgYRJfmnbZq1JkMOEbJMYMpU36qNJtGBWr1ubvv8mlGq9bNJb6MqYqQ
jDnJJs3bIBGUHa3F1JaLtaCJce2sSJ9nokGbA2fFMTnHNGGaBQg3gGIdq4q0REZIuGueqV7GP4bo
CMVnU+o7Yr5b4UcgFeKw4zyrloNfT2Cr0a+ho49LDmMKhCcejGXVK/pZdV3Z1r9RHlwM3BfrMqi6
Dzo9Se6pXJUmoTFZ0jsonzQQGiOa+X7W+lPRkrNMDR/+dP6qjsU4czLIKhUVeE+Zap+hwEzf2kGX
1Fvmvmq3plaXeIbk5PeR3PTPJP5m2BwKufKdqmc3IkdZcWwJf80ONUrb8twiU5RlqLKMR0c3O21P
WiYwgmoqlXgvEhXwU72ieVwHp7ieokVQH3Pa62YYssI1E/berphM5ZrFpz8gO5yC1i6HexU9+2Mv
l81LZmaXatdYD3KcSYtr5pqOZq0rX1XY762na5QCURQN3aPWpgT2zplePDbyLN+28bgFbDbOZ9J1
43McN1blGw2nS681nBo0+1CFUyrdas24uhTyiiN+AioR+mL0T5MxN9dFMulPqt5ls6diOIncLfzQ
V4pVC+3JVkhOYG0sJzU95pVMvViSPQ3/yIEsBYJpRYu9ZmYTzdv8xtmxDvpR5Wi0yndj0YvAHlTz
ZGLY90pd7W5iu7rBikwcQKHPb3WTdcdlQaBbV+zxeDnyQM8IQLgVpahrj14fHWtZbZvZjfBAmEFR
5bLJUbqgOZL3UZaftQYq2GOaKqgrbfSedjg6kcgvClmZs0Az8WE+Mg6y6QsUJsfxSjFFJL6OgBz9
0ogl83OciYXHu8zYfYa6MNiZJWtU+dValNLFOkdi9aSlS61Lh52LGag9GTFYVvPkLcfOPMKVN5ub
0Rydq3lOuxdbyXvLTXLTSjx77tWefymt7x2JwvAuU8k58MquHxlMDgm0QSePikw8bb82fr3omXol
pj7pvRrem/DkWFYfJ2XsKkTMGhtFdWpQ1+Vdllthotdp9VyKJO/Ocn2qs73U4OcOCvqwZUjsbazV
7uxMyfigma1N8yTHvw1cK86SE7oa0gyiuRNr73boo4uv1lSp2ZXetE0T9lrddfJ+BZqy3rIh6CXP
aVu1OHZVX/LtCMp4sauNkGQ+kBC8axJg/WbxQruHMRiZC/upHxcSi0ysSa8wEyUGJ0Uxcmo2Uba7
nTQOZ3Ulf/luQb36e4X6nkn8i8uxCFJ33NrJtNxZIL9ft6ze1lIwoBYVGCl9mNnIHqXCUY/d4NQX
2rLoH7Sz3onk0CLIlNRpLMMc3Vbud92CeOUs1iINdS0nwXTQx89IWihWjcrFYnaVq47lB1d81zL/
+4owlxneZMAA2/vxDtHiaelYccVWRUW1WlgbiALEwge89YOGyy9vjshRxFqYOpGD/ngpQ6/ESMif
5bLWzCGoxinEmjncWTY1VNoL6b0lJu2jmK1f3aCJ5hBFwIYWek846swC1bgxWFgIlHGHwkgEapO3
Id438YH8YLuB73c5m9OaDc7WxqKSzIP88QY56lYRU3zkIjkfjqlkbbOqGD/o6r8fk9tVkLuRZ8xv
vAnv+lYVHMF8tkrGfDEmeL5yaecoZRVgLBwvS4qO4Z+9A9+uZ2FMhvwI617ZPs93e7csigu8TtSm
HStDQ60T1TMQ1/g4anBFXQ5zH6LvfvE18h3CP9MR8bD7/PGC6OVI+bUGbjDrJcqqFlHRfgNm8fX3
N/arx8WwwMDORII9amsHfHdjBuElq6WNYFpLpX1pkml5wYs9/vGo50sDKqGBmSbp0Nzeiu+ussbz
WJhE++B9cLS9VmYpxY+iuuG4Orttk4vzJWLh+/2tvYfS8FqjsNU5QLCFV1Aevpu4CkzaNrNw5ALl
pZkmzVpDkmXcB7q1ImSDYEILV5NykoWdNpDrRsMAiNzg0+8/x88vn8IhUkGQiBoL1ta7r9gpaoQT
AiVqXMUU/bL4xHaaloi9dIffX+nnh0lcGZMLxnGAGnTgf/yabfZGaa3A9+vjyrkz1kgJV7F8lBX6
8/2gAlDpXql0ipig3w3NyiqzcQUV4ZoOa55wVEFHsopOSPiaD1a6X9yQQcN468d/Q6SrP94Qcxbc
IrOCyUhG1dEmjCaZ1PiDd/sX9wPmi86rRfwAPqB373ZBlgVlmszh7B5xwEE/Sy00svsrNceo/Od3
ZKrEPm7UUIuz4HbH370JGSloYwxxAS9T+yjJIxU/8BsfjINf3RFnTdTWjAFaee/uqDFaTQLp4SDv
zOrElYehz4/5WK2cnWrRjv4fDzss9MDBoVKwT3i/YJsoKHVeQsqjWKFCteudIJLWIvj9VX5eOZk3
aJwSUbsxSt7HHqYbSYrAWNuFqEQSUIX421UTK7/T1Xk66xzMmd5ittNHatFfXpd9FqrZjSHyHize
YyfrliFneEylflc02Jqrwqmvq87oXxdFHm+lmhSz39/sLwb+Jm9EQs7gh4n4bs5Ai71YknCcrTJL
j0OA23tRiaf64Mn9aqCAmIDtxjjZmss/jkYKmSNaToINTCnRDsYSf2FXhsjGIRbg9zf0yyvxSCi4
bNSq91SsMZM7qrjkq9ayImgzUdBz9VXoe4xZFCl/f7HtY/+4B2HdpBCisDVgNtTe3dZsxt2gmJD4
66jYqcVqepKwXqdYo5KnfQTJ+/lRIWtH5w1RVUUp9p4mlVl1F61SRarUhNteniNKxQYSwd/f0rct
2o/3tF0G+pbMEqqRwfXjo0qSZi6SyqKUC5E28gdzonE2wIVcfFOq4U2Mi813mo1W8khfpVt9pCyE
3WlSYjXhwutheGqEeNWF8ypbHwykX34J23QDds1Ay/3u0xmcNCOhfRNGmq1nRvTzsd3OH3wJP7+K
m2oaeQLzJuPyPSbGJiwzQbNou4nIpVO9LvVVLIMEVGzR3C5W3z6m0K0+YMr9fGtQdlC4AtizOWi8
zx+aAN8MIwp5jCQ0UDERlL5wio9Uu9ui+cPjVbRNRiujgAebb3/DZH23LlgFVixpFqYLDaR7NdIl
l9y0yKlEpSq2Y7+LVEO6SNqs1E+GkWrmB1/tT6+MAlMMItOWw8EAez+8rFWkZW/iz+iasjsN8UrZ
Qu8U9BrVQrd37dMy+P2I/mlG4Hq8ohbyM8KiUFf+OKAHJ0KCxDTvthbO/3s9ArXsspuG3AXEZPpI
B/zTYwSZZrIpQveP2E1V1R8vpzZaj94QF6HST6rvoOrEkT9/tG3/aYRuV2FGZYFHDo+K8MerFN20
mV00wy3yXIRaVSs7AyqApwAhxGpZNl9akJ4fPLufN7pI/dGoMedxVsTf9e6q1YqFftTjrUsUEzSn
zI+oJj9VzsabFnfESbzoSDN0a7xLatQev3+O720urPdQvIgrgojO0Z2A3h/vGb1vmadLgXsTX2OI
fiI+lMKiT7kawABaymhW22fXrRimnSRUsR+8KTfG199/jHfPlw0pHqPtY3DGVbej4Y+fIlPqiozC
tfQyq8LS0k+9Ry38D0mI364CGYiJANGVgcT+x6sUebysTQr01phB3aRt0vj2misffKXvRhF+Oeos
m+gYnS1QvPfI/7RSJyaiqfMA2DtxWEWm89yL1C68PB0QiLpdkqEZMUdhtx+Asd+9ldulccttux1q
E2wht4/23TxkqHFjJ2vTe/RzpRsWjRFbv2bOaijR+e3/bKPK1TQE3ByqUc4TT/y+GmJSHYvhs/Re
H9OByPnWE4q7GQ5hE6dz5v9+iHzbIn43yXI5nX4PLwraO4Lu3icFzPSIu1RpRg+Qm0TmLTACMBFm
J6xpN8rZ3AOSAL3vC6Uzl7vW4QMFJh4haWc6hdRe6J1DTKePIWo0nzuszZavjwgFfEuNlbvRrHG/
I1qympz25jSTw5Uog+Wr9IqeMPB3cpDlSuOEuPIgxLk9ZYQaFYKsZ8/f7vR/24H/SczJdw/9p3bg
Rf0f5XP1f8R/FM/Vl+/bgt9+7t8KTDzJHGDZSGzHvu149HdbEAUm+nkmDxTomz1rM0z8o8BU/uLg
geUAAyNpc99m9v+nwKQeayOl3BynyO+tP1FgWt+W+u9GqcoOgM9EDY11keH6PpirGCcCTo189hZl
OGTpqe20i7ipX+pGXd1ELZgP0JJp5v0Q2WfULM6sdTjHUFTo+VHRWMJXWf5sNYrlEVPiJtr8NaZV
sZTxSUcPhhoIlFyopM+iV5/IHV08PQV7Neo6ITlj/zymKipoV+RQK1YhTpVh0JIkYljV22dUm6q6
z26d7HJjRpC8qrvEaBFrZMKHOHMavxM7wz5r7avLni6KZZ2rGLWSE1zxYdfqQakRgBtEvacq7kRA
ax9iRXOFFSwZvYsDQNu5CWTdb4YrJ79OBz+tb6LsSGJ1W3tG5G8dUEBcdEDzi84JHf1Q3Ba3mQ+s
kgjet/Zek2+QUMmA2j1+1chTKtZTERah8SBF/oKg7QlRVHNLIZnk1TtJ8eSavDdPpF8T5aa67Wz3
ri0uaukTHQfXsFcXgUPsSlrtrW6hNudttpM7m14bntt5F8Xppt8C+bT6h2I+dU67N4frWiKzO2wH
6zgpbkEMlkDkqOwETk/VmxNveFxepSfpaXmVv/0uf/t9+zV57t/+/jV5Vl/7N/X1n/+Mb9kzDeGd
/jq+6a8GcxJqCvyJ5nIxijBaQmfX5ifVylwdRyvmBlcbiHYAJVA+FReZCGUqAmr9GcHeavlI7dXH
4lnXvBHlWH43+cnNLB/wZdFIdRWvPiQrMnR/indkUkzRJd4DxQinxActY9aXXQsc5hLFhaZe829Z
yo5fYQmV9aXd7S36KiuNOrdU+aUywgRSzOR/nuGeOBRtXW3x1rOWn+b3/Hb2MIEPjus8jZ5+6cKw
AnT3XOtBtbjW067s9llDr+8SSaObLAFhnTGGXssz51Ar/OWK+0zQ7pOi3vv6XU2C4d1ylbxEaKzE
VZkerepsVvfVMdL8Zp8MOhlmCF+Km1h6jcVlaZ7UQzGE8Y4fr5NP83wza09GdXZlymEmPTJUY51J
XrcInu7JiWABoRloL3WIg9iPE8stLQmYyCHP/aX2Uv3YoV7V5qtk2GvjTl5R2/itFFTcMLplmHLt
+QwzX0IQA8ZrZ0TnWnTenIrRnUP9rO5P9vWTQbXGUXw98ZzLrj9LkiCueb+9Rb0T0pUYB6/cKn2d
n8lXNAGnt+QuvTj3Q98uzuy3sJ39GnX087nkGgDU2Rp6le6ta5gm141AiuSJCzlIBJ3IwNFOHeqD
O+lyTAL+RXUJjDgQSzADteqjs0I95eVblD6Q5OzmC+6X04Sz85nY4kDQEtdlBJoGB3rJcA219IGI
uO03KaLsW6u0d5JjAY9cSV9ie/BnXDtIf/tThUy8yU8Ox9aIpimfzemD5kp+ZhOb0gH9hDKwvSnb
t5w85XjxymIOLLYjNys7hqQZfKhajc0Ec4ksMRPyvvqSIpxjp+uh+6wgNNc9JD6GFLlDXy5RMPDR
eKKZOx8UOJoUgz3FesqjxUusr5DnH/osLEiAaA7g0UoHGAvxevFdojzotsGd7io5zKtPlfxJLoJm
PKJrelYzWnCJcC2CsdezqThqeD1lO+CA7lbhUFzJyx3Nf70Jx/g0nFsPE/Oh4tbX5TWRcPx30UG7
bf+juhzOxfm3P+bP/v5/ZKZX3WWuWrcJbaj/9V8DV93X+jydPTEdmBjX4/qwTNQuXSgyWynft3sf
RdJVqwN/8RTCAfeJlqJheyE5kab0hbEUjKQHSYYX4IPuCbQW7JWMhhQ9RyG/EP+AMfLG6oAfxYe4
gQ/Ap7Cqg8ig7hgWKQxIQpezSA2T5tAZ92UQTcFkYyS03GwlD8iIzEec3ILmPt1fvtWKwtnAwJhc
I+a7ebHdiCv78PJWR0VeWsNOdHY17CycOrALmsdiMkPM8UTBgyUlqcR5Nk/ZyzB5bS48vT1P6gsz
/lSzPEbU06s9O0bLAo0VrhcNinPdM1ZvVh+rTvdB/3v4gWjnzkFq8+4gWLDVNVhy9aq3ICMisJDa
ZypUQXVm8NKm/YNODE+jO4HTGyHRFkFWw2qZmrfYIAoxY4qlmJINEMJ6ZIzqfaTkLyzsnwFLOS70
P1dHsoLgx2fHflX2XRBB1Jb1xV3Xa7BEvh2PXuwA9hwUb9CVg6jMQCqaY2HKvrHYviYVpH90wTS9
TfHJFrgZph3xKaS6yUmYOVeSNpRBgvjWpaft60t6nULMCiTbgXGPvbVzJJI4xHhUnctyvlWQLSq2
FeSqTsZ967P7oJnaxDiXxjWU6GhJ8xMq0gvSu06YiC+tYv5UFuYXtUIJqF8m1f/HLvV/mvtnS9Gh
rfLf+392NVvP/7gdXr6kou/S1/77Xei/fvrf+1C6GvSoyDTejir/2oMaf1GmoNRMAvAWgvz9HlT7
ix41UEbwFriBaNf9W6qGQYjqFIUj8G38W3+St/2NGfLj/pPZDAE6IBPNxO/5rv+eNq1E8CXuzjZy
VrctTZ0ktaxjqhkOo12EmWqfVkt5wB9y1el4o9B4LrV1Th1WD+peHI3S3JdgSacV3qNkntWjfkEF
42hP+acUea6crPfjDHy5b62zgqrA2Im9AvDMqdSXRY7POl2+qfU8caXcqTy9NL6UKAHKEQeOpryZ
9uZzEeW0KwoU11A9X6w8N7824yg2lZSq3M9Eg+8Mo60uDM55Z6MNmXvKFO2Aix9zcmEOn/q8NVxN
LeYnmbwdf96IjBKStesECl8unuO8AWDXZewsGvO1kdPZTzJD8ZcO3mBMcnJYGVZyCWg12ZPMR+ew
oUK8yRXwGmikknR9Z97MS34by0b9aiV1v+0eFF8CXnTRZ4OBQlirBr9rrZa4xjYa3byy0dhX1kNb
Mg0S/ml7mc5SVtpF4i1GhzJFbq662DqQiwKDLmvznTV0t43KtDeaInk1iohoWv4OR9ozwp/ia6ds
Dn2LB6JkWqWZ4EV1DkGtDIp6OUxjDXEuOVsI0rXyo4D3amd4YDSAxiVug/5Q2xpKuorTf+3axnqR
pq3bLGy2sij5tMQjf6G+SHSWGwf2MYhI8UIKZ1ipwxWP/jNgy4BEQk+xHxEChqvTuqleHVbsM+yF
JAsLh+NRPPfMqoKEhIsKSU/mmCclkUY3noerql2qz01m8g1rI1hSV0Ez9yo0yMeZwRZV0RtxUNQq
/6RtSqKiii7KJj90a9GFcyU/zZBC76OluRXxIu/nKMsu2/xck+ozI8q+6uNRJFnIyxZaGZ1gSV3B
gMTG7Yh8iAH8Cl6yuGJvY+zFkJ5lowHJkY9YtqPkTwMtJ21cQuKvYQkq1RfGgeSt1qz4fKw8VElO
OpZFcVlEFio5lWOPaI3T3KnlASAZgi5ZXz2rFQgz+vhSX9fKjfMNMQv9l1K35f15WeB/2oS74YL+
+9nWBXP/3P0YKb/9xN8zrGr/tfHeNYf5FE4FOuB/ZllV/Uvb6sAb2EOBwrKVC/9JlNf/onFE5Ysq
AC3NbTr9RxCMbJj2hslP4bffqgDOn8y0lBwopn0/0+rE2W8fDoaJTAvJejfT6lMaTRSTJo7EcUaa
Hhw8g9g9jgtdLe+YFkiabyBh235Jl/ArqI068nJWfcVPZZE9mHZrKgFOJM7CehoJb9GHrPJTNoC8
oGq/PiowMWFUY9NNXWZYVXg2f2yRGGWotderc0fMWxG1N+TJO47vpLHe+5HdEE8IwtK+HrDjEzE5
qzDCoo7UabdSAeR4mhMrX1qFh5OVxvwpS5bo1EcrlwWJkqNaaRpLPlhkIi9uHn1VFXwbQx43mLny
Ngm7qXoYS2K7LeNSxWmVGNjoVuQhk30uGckpx5HllODixhyo7OAZHJ5UuBmRyoanmfcQF1xwi3v+
XurnmTYGxWzIh9aOUSICdOivZorVL4b6qXNq6u1yop5nducTAuU1URfgzsUC0Dy3vXUBvsXHTXls
WtxU+Xy92GbtgvMMYA5zorUmV4qbQFANUWab/h4Zq6Jul+0XzDsWhsnElidywRd+RF/9KJFQD4MI
GbTH2KrDpSoPHUaTOSzhthLg4vf2ig2WjWCRGE9qOzufizQdw7TPCAyq0YUZfl3rtNFwzj5I2hQ/
KpDZUko5hfR1UhcdcVW66OdjV4rc0+eMogkdCU6cWodUUUlAnLAclcDLnVHO79Ou6y4yKp4pxypN
Py0J8PkeP8OxyJG8qBRcz6Z85Aiomkl6Q90muWedjhc289Nkuo0gXYicwrEJO2VCG1yVSZz6qdDS
m9hpFiIDhJIeCwbzLjJNEeRWX17L5rCE8qLJ4bRIwpW7+XYa2wI+DDxwVMxOjql3jIiJrWKQndjW
A+JWqrclmcojI3/e94Alvdwgk8Q2qvHQW6R/toKQdlGx1C19pSsurVZCluhAXMbZtAZx1LzGAFFB
j0TDW9UtZMG0OiauqATKi0Rssc+suZ5rhKckt3gpNh6ONf2E5pQGVP2lpxr9mEx986Bijqr2iJbi
FcmB5lxrRUYxp68FD5jeT/elc7Tu07w6xQMyaY6K4I+Nq3lsdYHwAsZAnZTioVtK42WpuDTrZrek
uKBERSB6JnMUynu8fKXcGpdRlEHdb4BTv2rw1bczpercL045KqScWZgeoyIRLyKGeuslSzylQRZ1
ag3mPibZrDAzRFtp40wnHbTfFMyznH8VukV4oNrM3UlMeiR7hSBwwRvlzRFaNOqYnOpCL79aijq9
WlonJxdKmdYdOHXq1F4yiWrXyhCyeaJSM+wSWy/a0OrqyN5bbazoPs3BHhhtr0fdcRaL9sjg4R6Z
nb7xmIyWNFPANG5q5tUMGWgsCRUohyw9kGlnCvTjVm6fAzw3vMqgkXJd0N9gBspTAeiXF0B3EwSR
oNf7fJH2mkTiwmnN7NTESon5jt1AB04a2bscXayir02/7GRJD2YUvBHy+jSiYJOpDWtqDMncHZRR
oRLCyZKvUWgA4qthm2nKBKGhW81TnFzECq+1z1fVcswVQttnGsPuTFcaGQZazdlfVtVU3s6GGyTM
tAdYMDkKzp2u4RILB4JEN9HzoJkhWzClCRJdbppgImhjfkgSMV2mxMkgQ15K+EPMsGYdOHona3t7
TTEeKRP+6+Nc2c4rjYJu5LM0Jab5BZIGLN5K9P5UKCs5EJSyaw8ahtOeWkfY/aEZol7xnILggbCe
HesRH5az7kFNc/zvJjsSIYz9UTkQr7rKkOmSll2PU1G94TwgAUlcYMKdSTLYolMJkroIImOoNqqM
PVzNhdAulnrhXE/GfR8HBLvF9d6cJnkiSsVScELT65sDgBaNGuBGiZSdxnsLfDeVCzVAcT0pPucO
oznNfZ9+XVvaL+zzRbNcQoilFGeNqpIEq427QB4ZxhRwQM/4Fo0pPdBGqubEKsyOjicsn/rDNBvV
s4MM9BS1nGPhHBbDWRkXpkYJRct0zJfNqITLKADErxiCj01T65mHnptXUsg9RZS+K1sDbx8hZ54E
95OwBhO7Pcr+XH/qqkyPgywe5cKX5aUjgaWiLqplo3kc5kYiDFHKzdMkjCLz5SiJBgrbkc4AQNgC
03+cddLVVTak1GOltvcM5lbhOaw7/EmJVcBvZ6unkmlPKnvOpLMbX8eiUrvC0cTTMlhQv50mQiqs
pBknGTuLcsuv9EzRoTctq8LeP00czjBJTecsMmcg/XX7X+ydWW/kSJal/0qh3xngvjzMAO0kfZVc
+/pCSKEQN+Ni3MnB/Pf5mBmVGRmoypoc9ENPo4FCFiCFNnejmd17z/mO04SxWKqPAsXXe29gPgIJ
1mNsNNrIuki9vv7Wyngl7DNSZphZDlEfkHPD+Eu/k1AWQ6AIgEqAjKt3uWX08yYRotj3EFGMoDHE
fLHE4/hkmgWjZ70j7FujzR202ai/W3WlAuaOxnQM6lFLj0MetycxtK1gpBaVYldURZruXNNSbma9
WFL6Y1X8YjmPsZVTDxVm/wEadBZndzCnB44nwwj0WCTYKezY+2pGK57VXrr5ap6VDnRrP5Kmwr4c
IVR3LILwBMSlDS+wfefUpvHVqLoqJRbF6vqgVMf6q1u6LV0Z2WDZLyIL1/eoRiTuMP1RD4mcsDUU
AAmeZ1WpHSKoRzruXqfZAEtc49OKRuMD5S+0FVj4xqs+GlYWdqZDi7OaiVfdUMGObH1INotAoI36
jMeaeQlOE51mvWVhX5JLRR1cex12Zpd6lV5YXjm3VWtO2sZb8vYrGVK9vXGwMaV+J+2hQyMB3Skw
bJ3TSPW4qBj6jDnX1apN5whxazRQzYFCiwh3i8RkTHdziVhNjteAv55xs/p6MUIfbMtJtptm0czj
UBuzi7Ee2oAv3XzczrVD+4oDGmbYaFTyJolSaBRxnyWvPLPex9IutPusxY6QZ6I9Gv0sTgYuIfY4
ZNtaT6ZboZrlTZca2huxghUP5FJybi1LQ67HpLrRHC4cl8dKNNw9pjLRFJ9s1YnmX5UxI8DeP8OG
NdrFBCRdSZqi7aK/u6mbv3f8twP57yiOL4qGJiPRsan5/1Aw/dek2MDvItB1BdT+8+Lqvi/f/3Zo
11Fq+2MX6/ev/bXMsqwvqF6oZFaV8yqT+q3M4jNIbn6Z8FNQ4eKnY/W9zNLtL6vMiVrKQXlIKcYX
fR+orp8yTMfxKNEotajB/kqZ9VORBerUJtxubbNRYuEm+cmQoLG3eNLqTe6dnZ/3XM7GKnnOjPy9
6BNQHpU2bYX8F5jtn9Fxv/xUlO4Ul4jidFykf9RR8IEUyGZiBVrd8Vy63IG4vh+zOS2Og5me54at
urSNXVaI69hKHLz7DKryJnnIaF4FtOcIzuHo2f71FsB/6RX9p/KAf3/v/3bZt/Spf0U2HT7+x799
X8183W+rGWI5vVeOHvTtPwCaWM1YkxCVwmdbodIe4pi/r2brCzBZA+nXLyKyH5sGOp/i25BtR/+P
Z+6vNQ1+EeD80DNgYYGGW1WQsAkRIDk8UT8KdJR+qfDQJyQldDGXNeYVpFoECflOjMN0DeJIloej
ldx5GsOcxR73A5YHrKgQRMjP2lpwYfdTbB+4/tGOstzqv/dM4F7rSkHXSmqQgdSXWBLWBXKzP9s+
/9dteBfePobB//7b0zeQpw1jAVyQf1h8//Bb/jYewDWoGmyPuMUworBX/zYiYP1p67bKPGkF3v+2
Dg3jCzMGIKfIudlDWS2/7aqMCDA4MFjAxvfLfmv+lV31VxveDwvxH70WPy7EpuuNhpNXIxyF5IbG
svYxkKEwrepln3bczdIRti3dl0sSTG8yc3hk/hX0MYMuywTwYyT5pqGyEI117od84yDk7b32nFNr
vbruRCtJMbNNgY54A/JG3zEyeDIa+CUpoWcgIxgCuM1sXqmwMcIsXT6FFb+YSlJu58UdLxT6ERR0
sw8R/HasmSAW2Nlv+o6yHzi4eag1Ufvc5/LNTEbz6HkJfSsvZUQ5VI28bXRmDsmkYRXv02k34y0n
Lk2bfK3MKK2csCmZ1xauufUGSGNZUl+bKXIGskYZyKXNfWUabyS6ncvCvlUTZ9hYauMb0sWYmyXn
CoLFUqWPnZfewBi5QFp5maSkB1nwx4q87WGUuQAxLGMM3KxefEvPGBY43s5Uez0sW/USesYnXmzg
XjGgDJBqF0W/XMyLClbNRJ5YDC61iKp+I4nlrY3sc5xMLVIe+GWGqRBBMzXWdgLQTJ6gewAz0mOq
n+OLsmbwqQ2U1W1+Muo49yPiLvNIHCoPYI8eL7uiq6ZvTSs/cZa1fmLFq+J1PnTkJcNy9MfSfauj
6RDl+PAJ98D8jnJ5w1QpHCPnqkzFZz83yH3rvqP1X2Dedpr6yl7wQPbcGsnkAF8Imp0hcxt37UGf
VdpljWKeywYhCmI9im1eQoL3TK7w6rSnxnTuRu3dKefM70kGO3Ipvktikno3bgmJ11oL6Yn3uK+W
7ClNl4cicXYEnPIq90DVZDlV1zOO4YuuGcfrZSU1DMqoHJeSuII28XZFzYpzxNehBIuOx3fTJXoU
mtbgHBmNZExypvLUavOFAxpspwzTQ9utPJsc5TFdGAQzJKdUcEZqXew9p7jKs/YeKWAIXRAVR09F
+4m3nEYg74jR7aTHH0hmFZkQCV1eGoBxfagQHDXzKxwW8lAkGg9SmqGddKW2a3AEDEV9krHul7Qq
mCF51OJWU4QKEOCJUi9i7ks4Ow+Hdz25Yuc015CId+PKuMOTd857dyNszLbGo5lalyUgvshVkT8p
2tWaKbLpUG+pTuOXw7BrHv4D7yb/CUmQbLv//PL87+L9rfzjZs+//z6X0L6oFlhqACRs0RhiuEj8
urVr3heiIwCO26tzC2X17xdmkxEvdleX3hLOB976H7Z27wuDWnZ9VTNWbSKf+gsTYL7PH6YSuADU
VSbv4YXDSvizUl72MiWDiQUT0VNEyArAa+MMmRJWhNKU/0LqzPzk5x/H9R9zKCJggJPI53+60Eir
oL9CnBRdmMqEcNql7yqjD1JY2r66dBUyhbajS+Lhpir08R29ETxJEeuAGjNQHPuiFBgHwM1lV1NE
DGAYJ23PKAM8xY3ZY0wjTNAGxx4ZXnFqza6o/KKsxwOxxmXppx6YsM2EHPM5j2JMjTTZLHLAbL0h
0jHSKuhdelY8WknDHqIxD77J7aa69kZU9a0hUf/g33PQGHXCHOA3uelzE9WwsGoJhMThTkYAhUlv
GopxXVv0wUs+0uWR/kq6ryP9eXaSxxbjD0pETXhQg8oCuJtlgVT3F6UzioCqizLXzevhHDeiemqn
qDhVY53dxvAfM/qTIKB9AQuk5wElsMGHv03utdJLeT0MqJNDrZu14VvG9MUOO5qKr3HlWVdJlKzS
UM6BZ5dUunkzNEIntFIQHusDspWPKgZhos3bgoivBfX7jZN3JdGis17TQ68V+aKbXvSUepOoAiQF
AkpnqbZktakLRxBkqPHVVFMagDrzpCd9HiaDnnBXvBfFnI7bimwSRkMSth+gcNclci72tJtRiQtj
b3ZWS+dv0fqbbDRIM5BjX3TgGVIX5ZtjDipdYLvv/XJs3BOrtoZVR3DvPa7VpGa9sC3juq3xC9qK
Y78m8ElJeut0800pWkX3xUIcYWgTDN1sGRbI63nshvesGXs4e97SsV0TsGKB5lgTOKFw6w+magGg
ypcJjoaUS7Lr4nFW/Woc54euHhljo8GBtmWb9nA1RGvCTzsUqCWjpLIY70HiK21qzp2B/PtbWhOc
GZoQM1AQjY64cJtkBCDWuPYHqJNM25CwqN6XMUidQE2aBsVSPSB109SmRfsjhv7ZHNejSp8ThnYG
R4keCqIFXjnsJ/KvJhvkcVM1XPZj6SCrMzGNWZsIe2hxKObWFAfbFHPis0yUdzcDyhHoikKLmVXH
xa7t0oR3NomyLsjduTXo8wqSRftEkXdGY7E5GCTZllvNmEwBpgM7ph+BL4QjJ8fp3R09yC+SUUe+
qS29yUPydyW0LiVlRqDWK9Oo1whxpJdlj59en9UIklzB08yvcW8Z04iiFo68E6J/MY1Npcw1KDp1
9hTfKUSnbXVv7O8R4xh4NFO6eSFQqPyS2FZy7DFVuWcSYaBMJ4slP+irEnSkESJsb1yaY3PYOGn3
VgOAhziuxuAfE3cUr+PcUbfrPdPCIEpTJw7NJTa+0eMrususXoPLppos1d2SaKl1JIsXnSDisDHU
p7Ipt1Yqu68iWZWK/VCoxmU3t8AkqonMMi4ySQ8apKUTtjFtYb8uttJQo2WNjmramR+dtFXvazGU
zNcStG4q/e1ryxOWFi7S1dFu5Qbpcf+Bx+/XHzjM//P/Nw0BhpY/O6qfgDem7d9oc/1t23f9KmP7
vT3wy9f+emwrmmN/QRqAj8xDhbVKrf5+bvMp9wt2btvkg5xw39sCimYgJgDnzMEGYgpPtvFbPaZo
5heatLS/6FDxhYj+/8qp/VPHCfDzaj7FomDjpUNp5f3UcYpHpwfyo3YPGRqAbNMYhThPZeqoeJWm
fueNarPJoPXlwNX14V0yaCNSlK3a7wwb1JPs5Fkgg7rVZnXZkVb4HQnOyoi/Vde/lob/nCPzyy+I
SgGABnEqNC689SLwg7UImL2NcN7uHmTWkTOo98eMGmQJ8kKa/8JXtN4Zfq9Nv/+oNYoLzC8RDisS
7scf1Q3OGMXW0j3MCnrsnkjNkMSN7F/kQ6xv7E8/Zq2y1/J8vSjR6fzjjxkZXvHcFsnjUDH61mw6
1EUyXk8SbpBoW7lVxx6EKziy/F4DIHJepHKZNyCCkjXsEMTzgRnRQkc8se4KVFchsQJ5kM1zvnWi
29yRNbb9rN5ncW34dZtEuAqkFXiDp+5+WPH/4M35qa+0vmSMwzj+XJawhZXlp5dsjkyDUXWbPDqO
knww+jauASYyp9LtcmszWeaKpR0ns3CC3pzr3SAWn2ubGhSdtSmbetmRXEld0N9bYORCxj3fqQb/
bWr6N1rWf1JIlB+ApP6wJ/Hvf92RtC+kShp0e1ZTOE3G1Zv5vZCgD0QjiHs8hjW6kuvG83eBE4UE
pAZqD7YeyNmrLOl7550aA00S1iMNVhaOSlb8XygkPLbDH54PnE22jnSAEmf1wsIG/ulqr3vwy/G4
ZZsoqtT3dMicaxPxxWam0PcXFZtfy3X2EHWO+zA4ottHvVTYieoLaaj4ToSC9hqANf+GNNCBCnR0
N+YwpY9Tw4U3BVYV4lR2sQGhE82m4WuhNq9LLIZgUOabiBN057APhlPvkf+jV/lB2EvvY4wHthxD
bCfR/lVO7ks9Ur+XFaHoU/Sg2omxLbs52TEbPGluofhU9g+1rfVn4FTfIi7pslrgx6OdV8VYPMl5
GMJWzs5R16tuZ+jdzPBUc8JMad1Np03dV1NRb/lVisshhzhdjQ0IcLoxJVhi1FKzfhUva4qzhh2q
5GLg09SiNhjtIYgUVA2Muk9dw3x9ZibPdNxett26rdWV8VGZC0p6/JKb3Cp2vZsM95mob424/ohy
5ckckE1t2tT6JPrx6JLJcx/ljbnnkrj3KloRqGylj1xoOS6DW/7K1vpLT+19VfC/P02B+L+bSey+
VWvKQvvzt/pP2BxYyS5/8lD33Ef/2B1Yv+D7U+1wy1Cp45mNkd62JuD8+lB78ExxWSNx0B2ebcr0
3x9q7wt9YAuiKRgBROPrWfX3h9r+AjYFny0Of55Jxgd/5aEGuvLH09VZj7x1CkKEHT+P//vpsc7i
FF7OQna96g3Rse0L9CZ4hUbnOcILtTUcefSwAWIKMmp1n04mxKXp1Umz3idN214L1eTes2YEBbRr
84cxq0LCEAlFBSqd3M+kg6E+tHYRnjuvMFAPp5btezkdMKGTkJDeozQCfWl2hwH8eENRYFcJAGkq
SUwVB3TTiNqeu9aqLgyPlIX+OOsuKeNRvjGnJg9MiqmKxJnUOebJld57h8nG1UYr5LJcSVH5dNtS
xZTmk6IBnUYcIRTnIAs8fySJXZEuK/BHpwS56JKQHpw0jhIqzeWo4G1blKDI6W+L+YWkVcb1sMKk
hn9RAa7KgN9so2dyBfbYC4mVJ+I4xdbYxK9ViVlzPGr1a9d5G0Ign21gjxjeeuOlB8RO87GcngaF
mDBMK8be8YpgaDEbtXZ7xGLyIImbKNvxoc/Nrwsebixf+UMFrxwvCWo7b+viuRItpsisrHzFmE5e
ruydAYW95m17UpePIzIV38tQtI+3xhRBxC6nRwelduveO96VI2GrK5bro0D12civGljWPrHt/S4v
k82SOcmNzOxtk6h7fESkDRQX6vSaDJl3IwDGPSKckPeakvaXalQ9dp2+4f70GvOHtqr6rHXkZ6tr
R6E+dvBkq+YuQylT0KPF4YJapki6OLBXsjJa1L0Ai+l474RwXebtcupIzglq3KPoEo4oCVcrknGg
At8Mrkwfm7715VgUNJ3VJlTd6rqZo8fRzOT7QpbbN7d+ijiQrGl+48QK4si9hk563eijL+QNJyWC
rgZNSRR4xhQHRUH/A4UligoIvRc66p62Me/JtWofp758mEXebiaYvPu0mrOtzGgGdSr+qh4kBMEY
PrLgwCmJJygfuJyFo3aZLuJGt+uTHSlI/jkh17ZxknlnUpo2URGjAkv3RWbd1F70WFW8pLhZ8/xo
kl7f5gIPGaK4qjisxFo7vqztQwS41SjgWifmflIqDF39Bu35g8vitpyPLC78qjrldKJb4j8RpiC0
PFl6j1oK0xAyWM9r7/XEu0vF1yU+xXP2oCNoT6pL28gBe5OdZA+vS/HutTc2Mx0jwd1X7XpswImG
6Ik8AbyTU1/x+2vziSyndy1accFy8s3kJtL5uIGHipAOv2lhvBP4hFbUL2X6IGf1mszgpzl2z+pi
bhcdAa6NX9TTmMpIHJVHkgfFhQfmW3r1vbTjmxpjxCQOTjTooEu1PYxU248nl7j5TJI9uObS1MZE
O0v5nFInPVludq3lzaUh+88xTV8LaiLKo+y5ihdnlyRqKAfj7Ol43nollWg3rRlJnoyfl7p2b0ZR
Mb+Kyi6glchMxtDuE3MYjjSH2itkB0ReyBIdkKHxaNEk8TPFHTal11zrrXXXGNVt7o6XudfsMpGV
nzm8s0fhjOh6oKBspB7R/sj59yTITriM21su1VurTY6x2u6HRLnsuX83WJQbp33l7KaHWtC8t/R3
TTR7EXWk5Sh3UedmvpO9mMUq0Snh0RPQsy1pr2JAJS0m7glyMBWMppIySb5FU7+JK7I7q0G/Ko3P
UeICzuzpuTdPgKJ9UfcDOGnUf4MdJx9jhDyT9AEFxSe9N4bLOETViLGQ4TQlU7dFfR2BUV/AFYxI
xHOrEOdURwiF6pGmxzKVrtNv8tZSglauM5E5yGKToUPUEZtgyOdCd/FgNipcKqXlpFjUr4N0Ce5B
vOq3tBlDIs9DKZ90Rz5nDiSSKHpuiqPSeO6tTD/qVvA8C1TvMqOfdqNn+4GHA2ZuaQeKc0UokNnF
NPx2nfG1aoBR8GjgBjLkibTWQxEPr3ZWJOjio72IyXVusYGyDOuKJWu80ZtiMlOGRsqsEcFqPoog
WluCk7mCrjdTRLiBoyU7dX7GKerrjvKict10ZBFjYzLznbXQdhJO5Wxmd7zVcNNnY3Ohk71TF9lt
Ytl3zBKY+6gCPHFduGenTl/RiWM77yecgSKgb0vv9i7VL2iYMs1CPnzUVdJR3RvXjF9Q2gXxWPpR
6gZ9e2Gad0C1WWCqT7bpK/alQMd+pXQ54b+Tzyj0yrOzjVsdWpTD8XPUyVeFRMxEHmGqbNaeX180
m4ELrkdib4JaNlfisxy6nVMpl9YkXlJnOtjyoRDNs1vP84Zd8ARdATR2bMwhACpiolB5EeQhiIJD
hm/XBPKuHlM0ZCtvSKN/OA4Xypjf6Pzsg7lCSYo4Xvb1hC7POdNh3DmJ56codoXpbqqBd3n2Psy5
2cZSD1wXK39mET+PanHXD+lpyuShRwOMDWFdsQ7RMMNw8MoWu7EA61mb+UulVPfRWL6bGDEn4OKb
sYiCAgNvwQpGTkHGdjXc9aW2TXL3Q59yG1Gi+dHZ3lOnrVE2cXc0efIJCIHWsBSNvZ11TTlFCqr9
0mKpeCUuAqioiniZbIUNb1qMsMC5Zo7iWYvn6YAoj2dRd9dIgYUJOH+MOtzLCdy258FKUdItXaUw
c5pnyyhAGEQ3miTcV3b1Fh+ZtxlSWu/1ItKdyVaVdMtW44TPK+YOi3Gqcc2TlEvMi1/1NRpizHD2
cCBfaM28ACu/ELe4UcmlSpcqzF3tVFV4k7MD1Ixso466upMOrw4eCLvMj6DG9zSc147yiVwDbgcE
bqUHDjHdz9toyyR3txReYE/pVYXeuleVb4PRIHp0Ag/PqlbIu9oobmalv9Lt6VZJqnAyouLFMHOs
wPZdLrsXVf0sCmPXV5/abBzH9qTFb7FFeIlRHka19ydlRJEuMPDjU+SxodcVl5dJfTm4r5F+VIdH
jSc6wgEPx2qsj9b8VHplKNUZD8keoSXUpBJcCxMc79FAIeCOb23hMjudtpAmUr5wIFKXt5P3zgwm
1aLEQrNeTftRSzguitdsveB1aqk/NWINerH8ynA3LhWr5U7zXh8ZW3HZPmmLQH8AIF/p77LRtcO0
AZYdZZ+qy6PU56fYHC9SbHUbpxnOWXLQTOc0iTko7UI909PHNG1+bXoJ/Vs1Qzer9rCntyqDDOxm
e2J4SobNaSCtknF1dWPnOte36b2sJQHFCNYbbNCaqx/11D4IrBeVukxbQoceSC8NO1feau2lTrrK
kug3ffrpqIiYNcwalXrElHA0lvIaW1UaLIWbbJoOC5zTP+IG4P7REXkYaQwEorC0xi2kpEdzaA4p
V6ezItKaaX6k+W3OxonuF+87kZZhPBSTDcVCYq6Bxs17kbmVu+0YiBft0bAu+wJTuyWMTztaHui0
lRtQUH68hrF5mRHtbcpkX8AFryjlmYDfWHXzbrsqnsSJ98SeqlNK3IcoYfWvJh1NASavETCZH8bq
AwNJEFmUDgWz/6NAyK5z2rZWdtcvD6WJ9LrhBa3ag5F7QbLohLdU7iUJwUetaR47E7WLNz9ZyfiY
O/qlSLUT54Q/UnIj1D3RyAhSPbkELL3XFR0H9tLjlJC6X5sDQXrk6Ci2U2CYNLdJkulsxHod1lly
kvbqMICosdjzBnSiX1T9fdYue0+BeNel9zMvOej5oMUG4WVLeTGUuktuEXEpyIQf3GLirturSYiB
Y5eZOOLV2ArqrHtrGS8gUle/cnVtXmwcKQGkOWJb8PqyeQzlDm9P6w+9ZpaBEut2gOtca7BW6TNS
AHlyYLftY33eyVrDtIBg7SCyOEi76I4GS3wtJqX0h7apH5oFHc0GXfroXCnzlF9NC94uW4PDYA4M
Ej2MB8uimtyldxFaGzrlbmCX3tbpxWqz5MVISuVpwvl2regUe4OhQ3RBLo8Z4rA0Rr13eut+UpSz
yzyHBe+yIuuK8VyjjBoMGPjzernsK5fCrxp6vF+J8gRGEI1F6USviu1dZyo5nyB3sJPo+dWcOctW
H/P2IFBuQKjAykw/m1ZLdcy96NZpDBV2XH1O0Dr5ZVleN0OU+wP0icwKRdPpgW3WRijTnNy3onzT
7Cy7TrO4/dCspd27ApAXIF9/TLm6ScMg6BXz6c6tlPaCqWbpY3blZpCi1097Ivs6DrImVjbupCpH
azDvdUUkCMCR7gkqLassA2fS33D3Gduq7OU+ZfgbjHIFwLZ2wfC+MQ7cf3a1Bk2grjN/VjHEtN7i
8iZt67LRENJfdTI/EP1w06rgArj+JSk+s3z4cBYC1MylB5QVM4zVvxllflEu9pXTS+6aPCw6uat6
we2x0xSqvyq1/WUskyvu8UQlUuzuuo63LVpK26+tot3ODUYWDZQiNVH7WjcQ/Bvt1qj1/dw6F5WU
YWeUVxMr+5STTWG6L43a70fP+SzTLMjL/FszoKxvozfIYoQafXW9R4wlj4bW3jXCvLemIjlGc/KV
qe+b1bSvVdG+OEp/mxr89YqpX0HqEiSQ2291zKOgpuHsJVyZSbJq9TpA745h5aOgiD8lxLEFLskd
m2HAIsRE2saaDTSavubScpHI+uWpUa14WwHdRV8vgsytz4qiMPldbnBfJXtDvNYaI79YxdWRWt1V
5TCHt/CvB3bfYnlUrLPeCjIg3GrrUSgslXrbcnyYIj/qU30s0v49mYCVOeVSs8nYUyAFAebkZ+hg
y6o4fhJlcleV4hxZ7bnW88ASXKbq5WNIgYBy8PpJQyShzBOUoxzXE6GB2PvC2VXpYWY7qvJbUQ/b
LmdcOzvz26gM+35plQvHjT9TrjlanJ2EHK5LdfjwSOUNsNFQ9DuoMZby2V2cLY1TFHUO0CFZhmXj
PjcZuUiw5rpNWRNQqzuxT9YaarXXlBlQmkR7/AMbYz1IdFuGws1EiIiRYpXYMXAqkDR2TWux8rVj
qRkn5im49/sHIDOEohXOLpqc7eBqQa6NQUoUlrO6XblKbjx2qtye90034QCiQ9Qb+tOSMZVOTdob
WkuZXW+Iwzgkvc1VynmDgrUv3PbYE0XhdjUxeLQ0pog4Fq/P8bF5JFdyRZ2HSLtumuRspevkTHlM
K6r4SqkRVhGQrcImHYd93Nb9hVPNCVfR6TCIGQFEknXdEzei/sKT+lca4fiLlkAbufq5SUs3bYit
8zCPmDeNetIOiTGn59FZLyeKkYCTWWp3unHGmJyw0bLHm4zoh7WbcWdI8F+ZaszPxN0dR3IfxwkV
6KYbCHLrs/Zd2lboTR8ZIa550d0n6XQeUuNbVZrYTqpRnmOjVmrfMpv5IY7sEWZJXNBokpy8Ztgj
vus5gJsYk7ys9jS1gWxF5Ylfu/Mztb0rZ97BhYck7EbAJ5MxXQ1VFw5l65MwRLc8Kq8E77wCOXGs
ALeo6TYv7Gqndm4ZIHmyA7NbX/NFBO4oSeJD3CCSx8iqQtekLdOPloUgMkrOA4+Gr1EiG9n8XAv3
QPOcdGWzZSiOu+Zot9UtsWfpRT9Pc+ikpLsw50CwOB0Xg0OZ2IAJiUaW38umbgLGCir2ziQPlDp3
eap6VkgxfQXAEFpo968zXKzO2qUoHZNKZD92TgD/b6tBkt+q5OrJMJ1Y9t0Q22c2+fzJ1WnsZdQC
7Ncv/dxhgxq5v3R2gbgTo0oPVfzcW+30MBfp/KYINf7MS9qd/VkWyj6V8VcGCOmOmR9ixdxCZwNW
cGAzBeXVoGiwj4N4hNOM1jbycbdBsumtu540FbWbaOvb9m4wDu1kfhopvQ+Mk2FhpTdTVW6NbNkO
UUxB5snlkng//MXqoVCa25GHeDPI5LYFSo5xy/rscEesdxQMPSgsL5LspGhqQIivb1rtTmvEvYup
CjyFSAWZmcatVw5zUEjj0unHD50A8y0xvYehyU/kYIu9vkS3OJwvpa7t1InW1EzGzH7oWPpifV0S
kd42hXpZON60VWMMVIo00icRvbTZdKF3t15xK+1yH4/WlmGFdkVjyrZi+pxiV2eTBWxOaq9LOwNH
yqwyRCQa1KDcTGLi0ui9Nu7SxWlJyaYn1xjPcx0ie9Lpy9HTm8ADuUN2Tif4DRxLSpcogVKi7pTt
wF1keabpcSS1fa9ptEDQ9h2diuNP4IGdNHmHTYoCLrVeFLXAI5/bJIhyQ6dRD67OvU0RfmWdTcKU
hczD9kK70VNf6ximjpk8ZdZ9GzuBxWbWccYCaA7LGEN1xbjGptuT0gFqVWJu1dlHuLTBvUUbQScp
i7JnBp4EkmzedLP7BN+i2ViRiycROFHCaVMrKJfK7qVVrlq60rgacfeHNifPbKFqBvRtt1lgOgv7
EWlW2P3iaXxO4ptCea3QEo1rOK4Tf64PmD3UeFLkTmnU506wFwMMoV0/n8f4bnLcY+tYBztRMWWn
oAR3g/eUs36mSL3pi+o1Z/BMpmMU6rU4eB1b8tjdVWwXEYQsOwqqxfLXIGU4nJfDYO6kum7Q3q6c
viI5em09EsOiZ5vGRD/gKXe/ZVQ5Cg3QvC8Csnx8m9xD2+mP+dRtkyIse1BHd8n0TS/ehPtMMsgm
Sj46tzh5zRBqve7b+UtL5qc8qkW6q+lCg+MI6CuQJGpt25ayQdPOpqcAoMLebZXtqYg/a8KMc624
bMBbV7G6c+HWRTNGtUQyDTQFKBegYyp0qzpzt0ry5JB2T6HLK0eQq568JrpxKEVxUIZrodFFzu1+
3xTmPoU/Ii372irvXONNwLRD0xWSR3RbCIr6xlQIE8b/x0T1qk3zU0TdRuiWEWq2wPsJ3WChS00A
4Y29jO+FGX9UGifh1NbXwtVp3pjXVqFeLOx6skwPwoUVQFurPDaq/rQi22z5RDRtySQkGh81I93W
8efEPEHmfqM/lePVyKjfKx6reeLFhcBlL8X1ovQkZ8J0UabbfGAcAcR6Z08dIjT3aKbDhdpUNIXj
YDCe06U7pPV4L/RXMc4rq5ysK5P81HJjT0mgRafYejFTd1/Wa+So5zz0FjC/eRQXZZvtUilOVXcV
eX11r6UJPSdlL8mq1RgpF60XONFdmkUn3bD9ciJgD5dlBsduyUcfkisHv+t35bXEa7WAgsz/D3vn
sVzHkmXZf6l5lIXycI9BTa6WkARAYOIGkGBID62/vtd9mWldmWYtcthmPX2PJMQN4WefvdcmFeD/
KPoFDphrrkGyjbqP3j3NCL70mWKOkQ2BsTHFbX5iz+M0F2Yp3zmb6kp0ZpUiUManTB3bZDla0ang
hByn24zDYrItitd8uc8DsxP2h8VrPL1U5WmKJFYOwq3TDzwSV7KQuQ0jgQAl12CIWy3Joo2C9p1z
ydxGQ98qD8nyW3vTBif3Y05mrJ7eFP1WGAJX1I9e0ZjL8SY9L3eOYIwcvZ1dRA9uiAvQIV3mHWLS
Zg1IzIwtVglVNPU5KqGu0fG+AUJ8lNAHKFzFxMkrgLK5YmvXZ1GcRX4N7NfWOpQdchGlmc6qrL6n
4tVrWXxtE5d3YCWfasMfdcqrTpBEWCbnQ7CzqP5aGeu1cQjEEv9cDwaSn+9u1bKfK++AdXWtwBGV
zV3jct1GWN3Hdy99XNrNXFAwRwIbD+WlKGjg7ddIxJ3HgyXhMeXu/HDZkI79chb1HOMzXDXm4eaa
ZlnBCkRB9Q3l2aIkcRPdmmeBtF1pXKIsK5Rv8zx623LpDxkjGEeoLZ3mR0KNK7YFxJ6BnvAhQkGo
Jk0LH432wDCT7McQ43xHZgKyhC4i4qPWOU3rtjJHf24Z0PJL5SDa5v2lXbryUFjVfRfrzzEoPzyL
Abfr3/Aq1G/pkBcn/BocC52sus5h855NPxd7gY/Rtr/KPLk09Et7fYba06+TvtqqeNPZamese8BD
q5tIHs7zvpEWT2HQHPO9tvmR5w+rqJmE/XVfl8mL79tIHAff763D1O4nAsKrma3tTfL9kTFf1Esr
ttTwbA3wT1Nd5poDf7E14evsvNbpnedq2iW71WLV25Lrc/bynSZf4g0PTvtr9KwjmIijqz6xaz+l
qLBu8qCxmCpC53KZOcvUuwYlOQMjmh/nfhvrn+54LsQzKvddYzzO392ydgX8C0HXN17R7nnJ03iN
4fk9FDRLh+9qqC5V4G3C6pZb1tRE14pHiTmm+XKFLPK7iL58xOMNmbht6OJ2jQmF72pZ3KEXeGhR
1bTO/OEy2HyTLTCRYhQHI9rsvtBN9h4sOthls/vAvdWB0+gUfIK9QpEIrXfmbG4nyRao7d+zpVjH
2QJs1HuMDNZiO0i+dVtTzEGf+hAtp2SifCqLDjVMCYQ5TinKqjZpypVck30FcIm0OMvDIK0biJM6
kaqxvkoK7YuFPa4FEyzPQnVWSTf8GBb/M7C5w4twenJQh6aw+dN39ZGon7Was6hj7YXiHyJPwhlj
JzJNj2GY2p+dsCDbLL06BYwoculoOfycWbWvAHBPSEVILNEQmKMM5yvRkprETxRs6OIl16Ti+tES
+mnpmT56Eb+EbgSwVKFyxLqyuZ/a6JAax3s0zk6HXszx+n6MaQqYrXFcmcT7DGP6RmfQMYyck39f
8zwCbTWPhxKbOE8tO9FvDIYhl1C4nFOAaHsMwtbJ1L0jtsEcYXxDet/4IF8rOb1FE59GPfrT1m/e
xlEdrFh8khveZdjYyBO5r/jMGcHcXZuPAMQh0g71kQ3xLlJcgW18rFz7Ah3kTsYQTlOL9lV3mk4p
7IsKU9Blyhp7ky+WvQ+5kh5kMJ+dMhpIwRRwL4tM5Du7kiBuhjTP3/AD++nWRSXZt63vxhvbTWXP
mOS5Fs+T6EeS9ZW7km2MeJnFfF3MfCnNyvm2rbzuZHmCzuwcn1Hv8zO1bB3QaAkD6LVWidhpXZX7
1i6ehOcWT6XDgjScCUxVkVvvvYKsfxYk7otsq2s2Gm/LqImRSo7NyqmYbYaK6JcpkSqW2O6ea1QX
cEm18zDmdkwAaA66g7fk7Kr7ySy4JtxkfqyHmh35jYVFaJ/ZmMiKgprgEPiqfvUKb/ZdoV0PsSEq
vffRyPrPcBN5I9cZ19WI0pRndfNnSSBqhtHSf3MPwuHQXn+/lI3celmDumJSlsHEBa6Gv4eTYQab
BhqWf4JtDLAMFhTTllXm76GaIYDGufvQBPJ1CJHIqEw+QHPJdjGuxHdW7iymy6onibZYW3K3PD0K
qCJ2ZUN5XpLwJww1zrl5N5IjdL9jure7A73Z4lLTrffZRCy9I/wO3xXd6GY115zsbWKA8QiqVncG
Eh1GzZMI4h6azgIECI7BJbAQnUp94LPoeDZO4lTUzXc3ONW9CGMmR9aRvG8nua54NaH1WIPPuW4E
JQHOm+f72N9hAhU/B2gt5dpp2xAK0gQo2betgZoaeHUWs802SUsq5pho9lVsofuCaGklsT3VMAfn
c/7d+DJ77jtNp2YxtSxQlhL71/JB6y1ILbPk32FKJdGmRSxiFQvagbdxUqSPbR9JMsEc3W5sAD7k
kOluUBkHA+PSXjm6707Ru/e1rd33jrnmWOEou7oYXfduI9w7w/zACafiRFXOdGlhWXcc/DIYXxHA
4ejasMQC7munvKQpsD8xxmpf1cTIfHXr6A4bFio6qwJQulfiBBabxMlXvysBkZCNtt1sAtwt96Qi
wi/yfs4+XSxqt6tGXDX1KTub88EJhZpDFO/S+3awpjc5kPJ0Gzd4IHzX7gJ884iVlQjODZmAO5V5
cjNUHU4Yj5HCCy00nakea8aJYPjKx0jA77EsZhad2+vGawr71LQKUBZY/yeng5DK4UyWWx2yzmUA
mzdlYpU0wmQkRCKva69YQnwCSuUcPfQIwNved4aHLJj4+TplsZV25LgL+y6+CodtcOTBQ+NWZpTL
3G6feZGI1lZlvymtl2ZXm2Q6+CZXH0PWQYm1M7PUG95i1pObYfvBovvb1gamejrr36a5hVoKlk6A
Rp1tgp2qQKLQ4V0YoZo0OTiBLpWKjyURR6cVD5OuDW/NwiHdV1FFR8Mv8JCqlM4bDfXeAwIPzO82
qHLnLsiy3lqlWkOWQe1fZ5hItpalUod71i0vaBvo36kYNhT3bJRbEi6dU/Uoq2jeT3pMz3aTDtuS
LuB1JAN5UGXTPel8Sh4r5ovaleYu5SCJ6WPUf5KqmceVriN1rcoEils172MMk07R2Lteeixy9YJK
XLnuOhmq6OeYSdjPo3gbKTi+97tienAh3PG4dr0tP5bL71rrAyJSd64z7fy8PQp3ImSGAgo1v4z2
wIfANfEUZa7YzxiZVxhMuYrgMR1h4s8/gj5AdZmMs6VDmzsNfeLRbtz+EaWqsli9k2PCSA+ZaBOP
aQP+2PIFtdydeQG8Ahsf5gvGz/Gss7k7qbGtuSMiazMpR337dHizpVbdrsTfveYeYqlS+1weeOjn
3+kYz1cEua+yZ2PeqmofLgOb5C5DjsmnpbiTZcj4lLYc77vM+Me4yewDfR1cwqO3n0OcM22ojnRI
o/gr8malXZ9q5uzHqvD7K0tLf+fU03z15nbeWl3OPZY2VD3TT/A06SK4umrs7+dBTEBd6+xVlSmK
UxW6fo9NYervPLYkBI0SW3PeGbKHqZuSXXxTYzs3fppN493PfLZE04TlbVknyUMeT69JqvJHEYT9
ZfClfiPWY6O4ZT8d1IW1sVpns0xTeWhKQ8Dah300UDegOTW+hKL/GbowtqvxJo6Wc96/qtEDw17W
ETidOiCzhDDdVYemJr0lpsy9pqnP5j8q7R3HH/ZIOVsJ5bOoXFiQ3kvhYMsyqEBsks9TNnp3LZSb
dZMtHwg96DMlWSatPXvtg4xtp5EenYlMwHaqmmWACtdXTAyQZLfVZBA8AWixLTYltgzqyrdyzIsN
B4aOlwYHkSJr6eQCGG9Q83IMwowvi/5wowzqkj0EmIZCZpANIb3s0yn46LSLscAz8IRXWXLzX9TT
SMgswnPS1UZ/F5GjLjOyX423ZrN4Fk6eFGBVWMq1bY/2iQs0O4RkzL5MFmLOZCl5j4kDKE/VyH2+
xAFbHse17mw35ucus4PuesjsTTQFRxuyVo2sGzE6z52m+2FmLk/aOsfrpEEGYmzkiKmGcptWbnLo
OH+s+LLqLc8boH046+aVSgY+lkg5EqBZe0vXIwtO927Wd0hGuNjupJ2jrY/FdExdnWL57Mlq+RLS
ZcWMgOerTtxNBcf6z2jq5N6/NbuVwcBIlsV4qfUYTif8r2x0Yv49qPdiGZyLUlX9kJHr/Gonya+O
CiT7fqbP5ffclQtV9jnFFYs9Z1sZWWwKvOG2gZ2iDxwY4t7iSb5zEaBO7jAkJeYYET9aM73UQLe7
89gjk49x5xyWaWjf6bGhECAUnKY9LNghWdorGla5pR+cU3Q8vefMD9yJpYVg2GHy+NHrCXQB5d3X
UOsBKPASmpXrWiAAQYGsexvn31JOzZZUiHmivAd3bB7Py6ZZanysZlTNPZnJw5QSjK94JR0DVTgn
kMAhVqSpuNZtBROUUMn9VGLnaRL5pNlP7ibppe+xIhG6Foyt594CPWdNwbax4uWj1lNFqC7EnpWW
rFzl1L3aLRfVakrsBoGuk2eQ1BgUx0cviH6iwGNGgI92l9epB17S7e8nSI9mAxovfGmCvjqUQQ7s
2Tj11ir79tGzbi8GqmF5C0nDk7RbaAFqFH2f7XJLy8CZ3HDPWJfYc/yvJuKXGXsu7QBRVLNmL5Dx
AEU4KxCN4+OSpi2fXUApQFQFabGeKFfZZiJ13niYfPVsFY+shcOVj7QAVN2ad0UypVc9p9wjOkq5
F0axjJ9BOIePKrrmmtVHfA7FgzaxOQVR1Pw2BTjkWl/qbNmjZ69k0HEEoABwJ53b23yxSN+jU/qY
9MPpLAZch023AgGGpdac/YKkf9eEgnFSLxM3vfKihj2QlgcOKOIXOwn/nTeH3uNVzEkkllL8Cikm
fe1NER9yhAy256zoJ0KEtsXBPg02sqIUdpPnhBpsv27Wror3xmkOBJNfbeS/npSVEz0o7yT95tBo
5PWqGVkel81yzCXifRI1NCP454wauHVPbTkUvItW/atV8n+8mK/mouSL+fsv0/v/Dwf8mKvv//qP
X2VfdM389B2xBPznUOH/LhywKlvIAX/lEQ/fzfIdlQMt9f/69/+eFSD679DqTZ4H2/8t/v+PsIAj
/lO6SkLl8ggREOshEfCPBJD4T1cKeFik7SUPxBtapi05ff7Xf5AAEkSCJF48Rfz/1nP0bySAGLj/
JQJ0a/VS/IOIb4KQnCDL8N+TeFihWfgP8BbxAbXE9CcfBUNztL069pLzmisqnppTH2WrBXA4q95m
6QOMH9FtPzp1Y7pL7RBZ3qc+7jPqRuelhaWS4rBcCixWpmnS7bSMBHS7QTgR5tYOSIFw81odMReO
/cYdpnDaYCZgKp0C3TZ3wp4KfNztbP9hehy5AQbKKrf9kOeo4JmVv1qivbUOB7BOAJPeVBxNd/ZJ
up3NgIaC90q3QvLWRHFG5U+PGdTJlXgex5iUuhbZzdK1THixMcuyPRNy5D8w+R6cZHBT9PeQNzJm
z+bahQZV1Lhtc1YDwhpu9TzYRmDdz4mfh8+2CbGGzxqnQICDduUVargDMMmuClGuZr07EJgm1mw4
oPcMal1mu+CKdUYaI2rOueFVw5GI+PE6yUZqqO2FlmiOSuACWCyn9RNGme5PGxdGn3Of3/umzmBh
UsyRhMnGG/NGYYOGRXlY/NbWF9rWkwEcva23Tm3jQtBBQ/pCVmHyMfq2pIumIywA30cgNHajQHsd
8uhqpW3wYTWGAHSP8/1Xmdnyl+VXy4x3JqvPnQAisKGhTR4infKg9pSJ6/WQ6/hFopzQQiSLiVHO
zrI7o0x317qtjTdaDUQwZKy5ymLVjcOK+dO9BFnFiarpNebTInFf3cai3ii9MRicGXu0CaRoMFws
IGiW7AZZdIyfvKAVc0bgvqheUmmir4LNO3qJLqWiC8Esb0Y1CCwmqoy1lbP/15e2bVaB2FLQMWxb
PCxDAqK7rGTgouPy6twxHbr6HAQ9LvalvMkiSgfOmZcyQkXVJIlYVWkag0kN4u4Z/Y9vrZY9FU5z
mB7zZi7TYzXX/VeemvFOBkv2lUx2dzcFAUdMM9youGPOkqMXgX7uwiYCXlO0uA5yneJPaOo88TZO
kpifI4/xYmsZ6+ZyDCC76nJ5mCUf4sbLRvnRRrcFyjK1REH8wlB3vKg2frZC11soeJrVryQdrDdF
HheSgzVYIMDH+bEAbz8cxNyw7reCQVjrPqFOoGLYd67eOKhp7VmalSy0xwhWaURDpah5f66yoe1+
uGNsBizXS6PWwgJdc2Ke7+mgoGABemaG8eCOwNxE/xEtzb9xrODKCondP2R0RLwlU+7+CrVpvlEc
a4dTqOHXNmePKEPjT9T98Wduu9mTN+Kq2ANQKLD4sbYf9+WQYdpwMV0/6YGILxsQp6U2RUyM/ZMz
s8LxctWEuMXsDiuZysfHMLFDFyQxZWayozLVu+3R2275BaUAa01vJw0eGgfhEHsXYIBwEoikne37
p66tcrzJxAJ+49Pw350OHMKmRc0FXatGKdbNQKwvqcuSprQ4ivMtSaXwsW1ZZ210NdJQ3pA4wI3E
+a3ehw52yDzx9ZPNI4xPhUFhNQ2aXJHFvCtX+TwjEDdTV88X7lbBfS2r6XuBPvtIkfCco79bHT54
ei9wrPQUcY1ujW6Rsjf7xVvCKjZYJCvAVjbhDytE1INP74BLcIM0j6mbcaa3tnQxJ0HgpEanmyEs
rapxShCByhisdYghRKwtQOVyjfLamTsTNQWmLZXyaxzH/lGHcQHXSJTiCRM/xKopu41aC02wG+Lu
t910t7iMPeFC8UOCPJGdpOLUv5aVTi28aiDxVoW9MPCrCgFtHVah4IkeBdahlRN00kRQrYtRP3Jf
YaThhoslKJ5D4UXq2coziO1kJ9j7Wsq277iwKKYIqLSoHuuEHM1GtnxINHhEzp+5IMZGWMLgEV2w
WeenZl4s6yUILf54zOsqXEtIv85WurJTZ+aBiKa8ygmtbc8r+yMcJVAOZ0xuuQcpO7mzqPy7s4Ns
eSrL1nI2oYW7laRAMH31RZG/Bb1f9oey1PKsfSfHT5W0/a8uTsb7gU/vtrCThGeG8B7luWC8tbid
GNAyUm66j+P/Q0vo7a39P/P1YD6lr25Bfo8iGjrZ3X8JvvvsUXiOMw2FXdo+GCuKj7y1JUYBUiFu
WohNTrXmeWbD+zde0L91Yvy/y4r+Pwep4Jf4vw6Mrr7zTyJq/3QI5C/87RDogfYj8WkrWKMeHNZb
MdDfEqOu959kSDl++cFf+FWPT/Lvh0ABy4JPUtwOif8ou/z7IVDQcxG4IE+4tf4qzvi3ei5ACNyu
h/92vcApJP/NV+HESUodLsM/nwIHlIMsocGaFT+AGBzvebhzphrdoV9427eVwuUsyQ70Dm1ZljqK
PLofYPPfev2W/MzbS+4Lv/iobfyCTojZYykF3rPZOoYLr2C3Yo/s+gCa+9Z+pFhuxstX5s8ScMc2
x716i5Wc6sxwwExJwbU2r2DM4awa4B5txBy1JwTqfWCW6UUrumdiNkSeDtoNfwolYsQBScn5RNQV
CxXMoqpncYNYaKTD3h/e9ONERvEAf+298ttHTjA0JfYttx8Ng0W+vIps9Knxju2L46Lm1rx/Vygk
MTi1bqfqqtoHHtXRPA+xmQyc7KqQ7l/6d1i11NF4xiv2mzym2pay+BHlU7g2+XgF495S/2fVez+6
9e44TXkqosI7ksUjxN562SEITXnmGok2jV0jrdW5dch0mxxcVOx1YccY0rOeIohMxvFO+UW/L0eN
a7vxFpoOYjdYE8lJXx2law6P4/Ijr8vgnFiVZseFZuCGCo/jrXtZDcvFF0n/p+vVAbLh8lREw8kP
OhjUhihto5xLWuPzmUr34gXOfEqNxnbNv0+94SixDGbqu2aXlSNK4zbqS1JavBumlzrzf4dZ0pw7
2eKRbZrgtFTkHfQSfgpruSfFM6yJjLi7gfU7W46sprGMyl1rEiDaBQAuqAMeFuXmYfKG7GrJEjIV
ugkJfC4DLw+Pc112G6yYcj1pfMXJ0h+9HOFSW/0AFPKGMs8yQTgOcGTdJeekcT7CmG6SyiJQTLQY
d//tYIDosVixhUMflysn2ebDscFlJFGdH+KxxuZSi1thq44xtygKIrvgM8VJdnP7z451iXLq3PKa
slOKWSc+R1G1Fw4D69oJLmCkTlFh3gLK3bjY+CwwB5JCSBvnBVg4NjTBnt/ELIrrhnOqfxhgx+Ho
Rip0Gmc5YGast7ZgewLeD5dR2QPvXCH3htyefvvaTblQq1CS98jpxzjjiWteBk7J+QLFiluLlA0m
dX777Fca3oyLg58AYSjtgXQ2FIm27AkUru0Dc666b73I+5VaXcG04dKaGvUtW7u+2vlUS2CLredu
XbpWd3HsyTu1oqYFJaQVa1uym96a20qzGzl9ZKSx/CJ1Tn7LPdF6Q3JNtRc85l2Lwh7Gwe8xm+9C
022xvO7LxCs3Rc67tFLusLFFahPKYbQioGBe/JKFh0HcwDEbpQ+mqmpsQGKmB6VK1npAAh29ftpn
S0+fat9jEl1ENz1wcV9k6/bPC+cIUucWNtGwTbERtjfXYXeg2ItcashZu5z13q8tLJq1wlJFy6o4
9QDlYIexdcvHcR9HbHBwf1JmOaSou/JTBrU8D0NtH2SSccCam+naND056VkqMhE+Sl7vNCxag8V6
TNwWUX1IeRLFLorSOFH+lQQvQTy/L23MrOiqfZgZfYwGav8KaKAUYz9BHxtYdVFYiZxcbCZh5A4X
OA9Y8ECXpLUwMSkdnmq20cyUkSPuykqzeop5XNCBph9KStwkWhcfCubUJLCIKYV/KjyIpiKmOCTZ
h2gC70r3wQosWXC1JcaLlhU8X3eAPqk0Pm2LckOywIUA6dH39wN+4Au+ze4QT3SHDjV7oY62HDLI
9V2sRP6CcKzWlkNp6gQyhIrFajw1nGa3deNVe89rGYJcIfc27xtMNxjZt4PpcO30YPqxl/pbP/UI
0A3Qu5JVUZY3L91AN7BuCXshuo5mm8XOvQnN+zz3FOAuPzLeE1EjT1NFeTfxBScctn4veYXNt56y
dQqfhEUcQYqgXfVB+xWgFbCy59tOLhptr/ddsErqgZaWk6CJtR567srykVNrvelcgifCITqDqs1Y
TKjB63rimtZ9N7yNfvws/nL5z5AMm+5XOTM+5soi4MoPOIWQwyW1wiNpavI2zBNMHT3DUVodU+dr
SNV1djH5CRKAE/cZza8y9uz7kNniwrkVrhglcOXac/tuM0/Eg8OpxK0TjOGPKlK/S9oPNggeL0Rl
x72ow4FvFu7hqhhdrKOiHs7wFyJ8fEBBOzv+wxWmDqFIbz1WdZWQgbDN1p1GADCdP2O77iZwJGnF
oihr9D30OnpdW77zdhJso9F056K7urGmvMNpx+iQd1lydYlUUPekYJvEM/3DcqzVU1Wq6NMKMuc1
UKwyVvgAu73fmOQWlZfJdfKc7BQWur4unu387DDCTd3sfcUAbtdRmwZfTcZavO1jrhzYWI+FN7Fo
bjtXHCy0algq9kg3VmPNh7rI6x+Q/cK7WdrVfdumPC3iDDNeGDBAZ5WpueZu/w296Lts8BQk6OYN
xTJ0iKg4eMhSnMZWOx9NIDB5quEUw/h4RwT3AVEAWJzjmJszb/rHhg3kFq8SpTrW8mtZWFnwZGpY
TMW9ucROi8jCo39HuPC5JOKCcaT70kWEV6sgXWrA8K7cYXGOEWuPHdtBoFJBYL6GIQ6vXFgfJcLN
io8oQuUIBaVZCXQ0+M3qKTa9vMuJ7K/ndgkO7JvvtIrfjXa7I0V+74Uwt4QMtSLgJlZNw2Q3QoD6
MaaTfeyyMD/07EXoRZzKN2NKsQbMGfKhx/XVGgcPekeyaAaFUVEHbodbi46pNQgFa0e3Rsd8HMOz
KbrlEiHr7ceFPUkfVPdpCDUDb5VNIK0fg5UfUkCWopik5PwO8DwZj0IB++bmaKBAj+xKMujynbKv
ZueTmTjpjsluo1oUDzi+0Sb1MDL1oQBX6KnHrJM0krWGAlSy9VuOXXgC8yLZ985oXo3jAmnoeHsN
I4HQZGg0MfXK0Iqd03N04ojXXNuIgbnmYLkZfXG1OiA+CyVaKK8b6YrnujQfrP2e88ymDgSTd4f1
t0WrjAP9EDmatKzCWouKjwmWYME2tucfy5KJt7/gk3My78O8TH8p1psbQx3PqS3i4aFs1X0wl2zn
M4GJwyTdV7rokR4kx6JTDmlzKypVEBKLHrpmyN4ki+kXD4PQfVDhyISdRnarwsva0OLzI+e3eAlx
t2wSgZ5VDhIgNw0c5HZGN1uLkMpLB1t8N+jpdwYW+Fwra+ctPqVYoA/xCJhfkUerJ71SKxFWO5mN
dLS7pDAxmQcjHsGAGB4XqaiqJzktRz+bic5Gx6D3Yk4D/rallYms7clN1c9kmt5GUZGZsEnBCA53
U7QnzQfT0SaZo+bbPpfM/hyXw8HQRpkScplhM5Bi6B/HHienJj8qkvAE0Y4E16g3I5uT/bL0T6oK
WA3lu3a0AD//wtq5wbN1zgr0EL6Z5sNY6qMvNe5FknKDKl8GZf6o2d2xl4xByWDyH9UdabJxTUbq
WgwAPVV3Auu7jUs8x0X5nOIoQbon8rY4BHzdp2iMzPcw5sEGfPh0qvteXKqst3EdBum5Jfh8145Y
zXLlb9KEeBKeMw5NkeSQJGNiYlEAA9omeBfZ71bL+3cy+CB8H2Gk5FnHt5TkB6BUb9By8SY6PMUW
3AG8kEkuOuUeFwk102Imn0m+7UbKqLAq2wWLwriNKNKb8yuChXcANu08VGTtDoWs2OhTqdxji7ew
UHngWd8dfGcfnfDvogl8FS4Ad8+ODJ57UtDK6njRk8H49DnOTb5bspSsut1/ezFmUgTcG5wg6jdO
0xMn13K8n7Nw3oYp9e3hIrx7Y/w7T/WPE3swLMcp7TFJTn12n8ffaZLgr5js9KtYWvCGA88vya0z
DG+UZRQvIaAdmC4kSOM9lKGb4xl/MPwYKL/jWmbVdIeB7XdQUMrleU2H+5I3qWdjVkC9NdtGBN+x
w75zHkjL2xWF97Unr3OZK+rNq/qGR9HeKSnKb923crPMs3sNveilddHrNWVcSd9+pSlGD5y1WPOr
GW+Rk13dLo0+Q4KBFKqT+FrWJd6DtXboFc/RGD8RnVrWhQ01SIq6NS8Ztxw93fWQ5TFBSLkbpWG1
wGvPHObGP8A2ugZyGZ9JHjwGCvOBLOrHUtyQ5/FPWGpXxCuiFVHyxcK4ZmOabMETHSzQ+bzeqNa1
6TMFK+pfyb1URx5HyTn20JBUixpoGzsATpRfdMvJLayLZe8PWJwxbXhvupnA/vll8Emhfffe+M7G
6wiJe9YmHUj1c2Dd0pC4jivxaqDtrhmDWH96h5yFQNE34aHh/bPPBTc1dFhKFlV59sfoBaCudZrU
/OjmyVfga6zoRmV7YiefQ8matxffSmSf3Uj8pZo8id3StXdCcIxuKx5FeFLB25LddIhwXZDTAvKO
+QMMNvr1bElHlXdwrM/BWLjTh50Y/eCQuNVpMhapiyD/7KYBOddN86PyR06zFvdfFAlSnwvuiWQU
3g+6FYjFikbtAg++CnhcVh+0euGNstcswn71SXP0YHucXdtO7/yF0vpQUrmUFr06A1h6DjPGGqHb
cFXK6kONOjyoQQUHdGwKv7sbXC51eLaGy4NnmRfhFBjg/IolEMYJfp6Tl9Sv6IHopdZAZnX0kcIT
hrrzElG+6HPGLzasEIgscHuuKClM4RDYhsOy8V+UcHIMpE7L8cu1jl2bt5i+ZHGxpKg3TYti10nT
PXb9XN96yBYyUENMOiS5ZZ1yR4DnMW78kFTs4WsnKXE/cOToaGi8lLzmv0O8noe5QwgO7GS+GBG8
4MiuDnQtmy9dOs0PPC/utl6S4rsxHmE2+ut2cvKzzexqIrAeW/8Qx8jGcz3NM8fLdiWgiZ81y+/3
yjP9J+tLxM1EfKduz05H5WxwSNTukF/RVBSySWwgRA+xXR5aHzqVnHjrlPAsT7aay53OPSioZlm+
sriy9rUVwEOaq1FTsmhVT3w0OFTysAIATrGWPQfTsO5BE67sYpDPdKyijgcAjHDaeU+dJ/FaNtZk
Dh2aPLaeqeCTmRvilKJ/8Ia6emAaV5eS0rGVDevkPFl0FrKdyNeZgl49p3gYqBvjAFKWC0p8FW2L
pZl3uQySo0os+wcZ1+SqcxcWiSWzawp+YTYOfnudtqdUR6B/GssMP+uBj6Gbwvno26V9nG0Bu6ne
UyqYrKOhG3Yq+h+UncmS3EaWRb8IZe5wwAFsehGBmHMeyExuYJnJJOZ5xtf3Abu6WpSqqe6VTCaK
iEAA7s/fu/dcXfHujCytxQSxoy9MnAIOG/YwTtauc5KEWziTU13VuIgsp64OlDAFfAwRHR0cHQ99
tLwokV+HY1/fiKxyd6pMeTJDhyCBsiMXNmiI3pAJ27+2UXKTa83EYltObfY4ZdN7lRpQxhjxPhIn
uEJbHI+Odxi8whACCQMsYvShTxnrmR6tXGTku7woiSdDnTD6aAqdm5nwB1AJ4asZuwHltgPxiQPO
tUcHehOiM1vFmIn5GkAROIa6G1ihKu6bFYNBqtDvBuI9sGcIz9yeC/VmtJmtJX7rquwxCuZXA/4O
chxJ42jI/Rpr/SbU89nAZ+ML2LiUooMkm7JG+j/n7qrrT1BvpgYDJMwpzMDIqphO9ZiFHjRrICAB
2DxftjL0p5nORTcI96jLPvuqehkdCwaG3DG5XBoe7ktAZ/82Da3pIYaw9tXNxG1TV7Ao2ipgYa4X
RtxuK2hJhkW8M+yKcNMKf8YoloGncJlvbCe1OdMV0X1Z1vlZLHhJrdBQwHbAYFKekYxYjt0nXZoA
vMe0nEHxmQA4jcZPkMDpRBkHgVXzdoa1gxBqWxfuXqkU09s0BU9VUf4oKdOYLlAnbJMxRbnjAe1r
FjPBMQyugKYiknzRGqdGcvB11Cos1zDzt6YRIs9pgwrXveQgiXZLjGUMRG41VcedO8Lt8/ZBo+GC
EY6e4LuvhUO9nUJ8IhYD2ZNRTY8ZWeBXwPDNfU/AxQlEGMwRziGvGpJJ1qnl2BRRc2E8SRll2Xda
yJs0crKnym45L1Ux7ZNqJK/dJp4PvZBCalmri2kFbJ9TK85dN+MdzeL5tiQi3eMQah7Mqsv9xCRa
MEVN0xtLN5Mo5uxtdO++zIc3YTrfCRx/JaqQCrcQa8Drq8yUcaw8zds0QWSrI0lfog3wyiUDRtEs
zfDBW9G3ybS3cL8MGfvBcg7H0kfVQGbZlCzy3prKFQ607PFxwTOsPe+gpEuyn6yZSXa0pbtbHLLX
YqluR49KeBZwy2vyEyxaLciITNatqt/pvP/CI83ZMbLvcwZIm8ATLxzMzt5IEU7a5gh+bS9kiR6C
JobfesZjkTshhWsdfg/wG8aoFPZFZIGYWBrMUazhX6Xwzt1gPQgbKxselx8ATbwdTffiC54ZB507
6SN6wYJSq+mdGJ1gH4zpA+YTBlak9XzFFZvedCZjym2SoXkfkL5pGb1W9FPGynowXMIr83NpICo2
uJNe5iEgLvc0R9bcTnMreo2mKmovjlYN53oCE3QntW8Lh2TTpmGUbV/hpkaInvRQXfv5cV5kt5vD
+cVqbCyFovghmxYVnggOcQWQP5tN1ISjexjpRx/jpCCYtSqM3VBFZzAJ/fXc5uNR9RGLCsbdS+o5
r44eg+8mbc4RYA261fop1BnaxzhT8jLm7Ttncybzq/mgBfKMbjSG3mTP25ICGBzjEFt3yLT4zygD
InAUhl3MV20v0obubYItoycDbKOcLr4V8cKa08xStTDmRblvEST3m4xBNJ24tEdsN1dDlL+jCoQk
X+aMZIEQgkPYzow+NRdfnLUjTXA3kup4AbtpGxwLxsAOtkudVd9151k3ZRIa6TlwEybLeFXcVzmo
toK0JssP7Eme69dmE793STGdzTYcSW+S0Uz3mvCJihCRL7iQcia607eOaF50Et5XwbgZKwhL3Nk1
1IPN1JhCKbpizaDZxrT8SnA2eSyIGt5akxKH1EgFL2vn3YRhmz+ORRpdFlQqHQm2NpPoKBD+EJAX
rgyL8U2RJnLfY1SAV8Q5jxyb6CKqLsHqm+gT6Ss+YWk4NcB23Pco92zH+lZFdkZLBRSu8PBoAbGc
ne8dGC20ACXNsPmzj5P8a09P+dZpUWIbBtW46gtnX6GCBWOEP9qb4W8EC06vpWFB86LKJS83hADX
jt8QkN53ckhOS5WXu3AewwccCeA6ONnYBuuQUSzg2Ml1wkHMaDhgTGZSgrG8jslhsdd4bTy7qZWd
h5SjngwlauBk8FGJQR0OYHlMJoOOLKfFnXQBGZ1ofGStabpF93IS3scwtNNbOxtoiBY2QEb99rCZ
FzCsZDGFvjl2CxylIujv836+Y8zNuqHWaiXVNzPpSDurHHmLiRAdKebMg4qX6NSGyTMHnGceUnPb
YMoplXhdA5Lghzz17nJqCu++iEb1g64XSeiGDU1A1LxBUZFmu97IeSwCu3ly5wmOoxDfwzUHOyMF
CwqbSo4l8Vq7LEAqPTnVDQacT2thO8bwrG5RDmwsDXdmRClMA3/BHrGBJ7vtiQD5Rtu92MmpwJcI
t9IvKUc2rYmwQfcRM5tU2scel3Kp22kbWYiKYYA8NEZ3CtqAYZHHqZn1HnvugHK8miJrly9OcjDG
JcaQW7r6rsvHfpsHeb/XQwhvbw3NIl6LzL3J0S+eUWrWGBH86NPMYBfPjRcBfpQNhf183iCmKB7S
us9emLsV/kJFyxm5uG6n+MdSoQTKjA+c4vZOuUX8ivYFdW7QH6qy+O7ydLOvA7g0NuDoT5kZMz5J
i7I+BiUH6W6pvQNn/ydP0v63GmqfMna/s/9lu7hCo078VOYGxXWi7BkQQYELS7TNo4Uq/nr9BTsH
w7LdKAu1cvYAfnhNa1ksAAP0JccswGBhZOBkUUBC9Ftu86QqDlXbtr5DKjEi6eHUalJyyjz9QOj/
rKfiPEYLge/pMVQ2/ewopb0HEwnbS/PFZTy0S7nZ1MxJvVdewHC2Nu4cC4sSL4SV35pTPnDWjo+Q
hOYNbJcZ8KQ7fmtH4TxK1YkvY5LoTdjVzhr93T8UOXbLKU2ttXee7JDhR1fMGqMHsnCRdDCjuhem
wrvblQ6IKO+I+MbbF1MoQVsIg3bPUmVPLZWin4PX86fcM05u5yWPkDXbPc9d3604kmmLpHLe505e
+ax7yhejBuema7JUDPOD3dI81HhV8CoxzVw5DAlGtuDQ1fGjcg19UTnyE92kV1UEtGGsIgrarP1C
cDntN7BEra4/TdmdJACs/ZzH1XMTudcglJQP92q7wiVMHCllQAqvbb71WiuUPy78wlDemKEoPwq7
t1HfqWyLvDjzC4fDYFeJ8sTDWNy4OrYvZCitYmAIbXn4EPDBz2Hrbed0HWKR3gyLkOEx58vCungE
mbBJwxGskq8dUAGmWQ77l+quy8mwzrWuxyO8BFTlXfHEuRBmwGg+GRAMN5Vd3hWyhe+CYWkTeq0N
o5SM4H5mXBVhUbQaVD9KBTR3856QS2pZtpiAQ5IxfSCkixHBEFN1r0tADJVRiEND0zfVxnejD0ko
4m9jtImHOUlq79osmvqn099iSFxP11bNIBdw3Jeu7z+7kXCasuCQ3macCcryxQ2nmW2fVqyZqfYu
Imt9aqKzF4y7rg12QysjP6dnvC1r86mO8m3RJZe61h6+HbKe7sMlIW5PZ+VuMRsFIwd4ZjriP5Tx
Jpasp0ED9qfLQzzUfeA7mqcs7RhIIFJk51TtqRsyDmf9vTfo9By35VU8gOmpdXwd44NjLJqTrVdh
QNqPY84k2LGeB6Yl0FGM5DaoC8PHKEnv1kgb2qKFcs/dRFPZ43w0xfNrzswi5A09cYducSjJrQOJ
h1OJ2sZmTs71OvuzmNIcxzawDjJK+u9zgre9ncLuIfWWiqIVJeEuKSdapmbQ7QiPBms5SvhugFa+
2XQEL7Id6Fh3et9iaZl4ZOhsK9RaVB9u2ViPbhkBLBmm6mh1pYaeWaxUoT65qWPZUSEhWsWbm2zz
GZihqGn+El4VHqtc3qGhbS79zH4VARz1vThbvUBkSIFVtrp3rETW0Uv067gudYQXhhvYIEwsNAPH
vDCx7qNE3JFfEF4CpznLpTAORUSHMnVfW8T4fCr0mMhr8XUH/Y6ge2NF6ajrcclY/6NjGDXfW8xM
Le7DbqoPSZc9ONiC0uFCh20bmfOTqnnFY+a9UuNdql4kP1C8YExJsmuysoAAypesoqHs1o8GhIZN
PPN8Gi0HNNq/nUYTiAB6NGmv1uahQ+qpB3nTTS7BWQPWX5KPACQ351Hgnnfh0WCMO6WtpqM27MQ8
+PlQ7BLeo6JOdxVOw2kU6+vPNBjlXtGlMxgmRSuBfaytWKWXHixsbp4qIJKxQZpiIrcmb0riMh0k
QmVD5NFGYdWu8cvCgIPa09WHZcTw5Q3bwgXJtzT0F4xzRB40A+ic5j4TwiA7SArN01Ja8tbM+45n
JgdUUDoTgHOjg4SRwXWiU3pHQJJ7SNNsuok6WDFj1R8Tm/EQfSXuoRDPy2gconIq7kIj7rayd1mu
LDeC416XfuWRUIX4ZvbNrscIF9CMSukrXsvR/OY4McqQUqYn3g0rvYrDvL7DvmZtO8Ahp67uqfxL
djNgDO+Tto0DS+PtgnoY774e2betZ/gxLF5xlL2wW6ASKEoU4kngHaIGemzLULCqEW1molrQDIpP
t7Dm29ip8CtObc/pMZ59CxYcPWtHf13ynhc4Y7BHM50z10GXWK4ShzO4elUcUUCvHjwTOiHni8Kl
A6HGyu9rGFZ0nrcpy+LOLuUxcGrf0oRNSTf+zrll19Ql0RezdwSldcZeWe/cdFr8MO5RwbcBQFut
wOErGmMv3ixPKjYZTY9+UiI6XtzKQ8HH2bFJ70o87UgbPufa20ew4cZBRyy18UKCh7p2oAq7GGVy
EjIfkaHYB7MGt0hNPVxrbe1tQWsfhI0jDXnfcqrjdOM+pPB4DAsXcTbRlkWguMUW2zPQo2RtYu+O
X8K4rTgovCrZctLugsY99Lhn0MS3sXmDcpJPQQerEr3vIPmqfiiOdcwQic47DoNot8Y8W8i9MVDZ
Ea3/yQPvxgT4mVH4pQ2Z4puSbS1RK5sic8Mrz8gevZFcvT6wa7z88KvpznA2I/aeKgYajMouIUf8
ksBVkei7lWfrxPXDYsRfgCwdpjY8uI2+iy3nwYxzBfw3MoC64dEKpfcYmjXzKowGO5lg4Y3taLkU
Vo3QSfB7bSY7Ej8c6SZIyA2n+SpLCEZCRvjubeUmz4VkLzsMURQmeybRvYcCnrb3Uqsb3H1IxELn
viRDL8AAnVc9HRnJrucJfsQxgS+N40pD4ItsQRfaqcsIibPpQbsgCRenpVkv+slDIOuXEdCEZgjF
84Q7KvE559uez8V5ne0SlbSdpbzpQld7u1vK+9TNwzOVJNozT61NLBCH20HK8DOCromT3N2Q9OqX
XWbiNUpBVddWvnPWziZ0ImDBMwWRYQ03dutk21bIW6cEsoIMp9oUBrwxL3jEL74usYq8assMT04U
NteR42DwBb1KIyn5ijgugprTfUU/xpFA9cupbPLwfoapWLiMHRK4Nqi7PgUYq2U0Y9A67rxTZLYA
KFegELwB1opOjK3ZVgL7lP00l9GdYBnChHKf8MBh2WrOVVbeiAnDaFo+rw3QfevI8mRhp9mqEf6A
UIwHMHoz5Cpj73mepgY4p3HTpCaLgqbFAKetZYLePKAzY5657Cb67ZsyC/dWuNy6pOcuep0Nr7rw
UqoHaWDLNbGo2SJ7ImahOgi7hJsVLIyJwUA7IDtwMNf0uDiyN+zhdMzyujVuqraLDkbk9QauS/hK
UTm/56iwfYAWHmCQPtyqiNZa0tVXg0O9WtQLON4WEeLozOUD9aS+OL3o2X0K4wrOgH3IzJ+vFAD5
yqpNcKNJuO29CQIgp7dO0Gp2p2nnBAJnSoS1esCdQXUWMgQfkEWXPUaYTCLsd1SMRxok336OQfN5
Tn2pqtI4NGnZQUHNnU2ssvw17CNz60A+vCpiKr66Gl8qrcZjYgkI7UFLNGEITahfmuXAuM69wZT6
OTBNgDgZjjus3PGdMbTmxmZ9hkkldq0XfORFT00XhYBP2vZoDN64z4e1crWoymjQBFeeGL8xeW2P
iDrZPvGf+IYaPL8oRAhGWdOcX0bM/jRk/QTWop/2DFyC0hI3qOmarTar6YlgXnnmWs+xim1/iWYg
PrNbsp0WdQA5i+hiO2F9AIIk9toZ0icq/Wk70zvGSqi8uyaKm/u6hOg74+zkVw2s97AR4wUt/nKN
RRh7ksYnuPPcwD5ZuqI08nowFLLvmf3nyb3KbPOCW2G8rpBpEt6IwAUm3ex0vqvxCtL5mu9zXKPf
x9yuOD8ngftkD+YdZeTi+kU3AIqf4o4pKRZco3qZI7wEuxRlW+YDoxC+wVSYeQVDUN/g0+OHt6Hs
A1H4UVZmVH+rAjAP2wxV8A9zqG0WNbRcm8ibEfFVtoWUN4omeWlVW1IfVe1100VDvO/mVfaR8ZC6
wONVeJea5XJfmQVtGfxuFGMlrteIUMuoWkE5YCMoNzC4UG/lAsR6ohGvNvWuUpWz531ufMwDH5U9
d/D2o2HT5Gj0YfZRtVlR0h7BtwAScu/MAiK9w3kl7hfvvtey9VG+iovVMCDbWXGByTq1RulxmkQQ
YtDf8710ugTKfKpKL7uNRsqheUivRsur7uVAngZkqLeytm7healNAlUA35FZn/MU3iMee97XElq8
GdI2iyz+Zk0TEW+yvIbzDOSvLDeBK+9UAkd8KMm3LMjQdum9O8NLRE0LEW2ncHW23XAR/DpxUr+V
Xvg1wbYioqj16QRcBdo7TX22EyZ9PWrDHYQR3DdyMNJ9z+6If1qr8FyH/bB1JjvmkDMblwXLr590
kXWgCnLhBo7qEiY210TCuw6Nhm9mO++rUhDCu4zOXkbwS8mFyHYeQ8Az1HT7oYa9RW0eBfKtdZIe
YUMVDF8W7CDXYxEkbx22LD+aMRv7jQrg8iqQ7h3FbYRmpAmuCBztXijA7pVbY3dBCAIIKGyHQ8rJ
ZZPkZcLO1iefOo/THR3uh1JZcGft+TYyxWdp41KujJNIgNElJTz36aauhm1LBlfcWFdG2TwGhf0O
45ktmvBWahBPgeN2A2M/JUb1rE2GwxtE3DdpEkNerNMGrW6eHJLc3lXDxKaNyh6zV+9OmfuWNQ6T
AdVBgmqWAuAMprfXqaOyi8IYg3lDcAqHvOykxsLemSbMirKQt8QU9iOwq8i+0iOt5w2H+/A1AsEF
BrjUXzDvLZt0KrITHRNwHbCM/YA90Rm72zwS5nOeZhT2UYzap8a4TDgCbL1BBntlGOYrbdYHwTDo
7GS8HhwQjO95bxtIn+PSe84rHpO0nPOzWbnJcbILfH25Wl7IpKftwdD4EwlFeW3lc/IUo5dlLmEY
p8KsuR+VfBts86PyqH5dQDO3UDVf+6y3rjmuzF+FaQZHNNTNPZjY9tAiY3nXnBFOfVXXt0JU1h3y
evOCnyi5arm5t6zKDC+aLKODzS+ZNsV4cpI0fcc7jSQYaYY34Qyyerp8am76q8JcohssbfkuzBt/
1mGyaxrpwa7zxNdkct6TaOguw0i/WWfIumGhypvEnj2gm9Z93oXpeEzrTH0Li3byHdxEj7yvW8ak
kDBiLU7Io6/SfPwB1v60dGF3mcGkIisZkvmY9RVOdNuaPscCCVic4a+zgA+WQd/4dj9/N5yh27Vx
Vd57fYWmP+1wWS8yu3eGmd6icMFplRn4uqKe9WNS8hcDpYFpL0qSOZz0K1pN+1tnpSkhFdA6287t
vzsscARloEDmKM3rRZOfJlW7yOoQO6Z5U40UrlIl72VoMEgYLZhgUfvZZnHQwcVI831p9M4jJzAT
gmQIeSDh7sRx9S0ZmDGORsxr40KHrvL5ucSZh9oxxstl2yfTcMsb+kHWRXHyQVvAuz8nyytkdcCn
YvZaJIvFoyNx34NI0/OxHUlf7j3vKl/HHO5UFESDaIvEH1wDy8CPWqRoTxwnZP2Oh89SK1yhZo7N
tqQJvBTC3NPZQ4vVgwc6qKCL/UIZy35sBbL7PMqcY1fatF8m1RY75GL5UQ2DzUQdR9joLM4rZw9G
xp0+SdVfutpEaFUFVn/Uwg4uEoTRwekMCOgcZOl+yOA05xhKewlstPYSGIeOe0O4H4i2iBwDnJKH
tnCBPQnaOnZKirFOIvcuWDqirjvwfLwRCyOoJXgyM0qOwvWAvxAIfKRcyI7LQijPiDn7ICi43hAB
IoU06fU6dNWp+yRuPQRTO7uJ2AVD+XUIdAjS0kPOO9JlZN0muYWeCYWRbsRjzvR+GxohYeNatw9Z
651JmCq3IA6uSyf6iBcwAEwjkyumofBJIZzsEuQSMEQKzjtE9egjgI5lV6GL2A5T+mFn4xcyh95X
bzY6ubo/tRh0jx2B7BiubbkvW9g40p2/TJFxiwSbhjSghz42wdGU4nXAKQiSA7BRLFb1cO2ddFHc
FJn16HmyRdDUFiSl5eQM4AKit25joFPhoSgCsRvq8sFkm74f27Q95ISn7GQEAVcZmjApFy0U/M5s
fDaL6h65gU2wkdcim11HsDPdWJHM3kpZumGEsBtrkPD1z4ejKOwHhWwDa9y87MqISs006UCRI8GA
vHPdFf/bjr6AQQOTb2/HjSZKXgEZJVr3hIgzPlJrs+zoxf2CFYu8hKqmnVca9bEG6L/1dArROoDz
EBmGfbSbxL6KOp5JN8RfgOS2+0kWVcUHAhrnGOMBDcmp2g5lei2MWNz0vSFhyFoB94WEhZy9Z+9h
bNyWNhUNuhCO5V3PeoMGd1J16oc4InlKOeNqYh2iRFZ3o1mr29ZFaq/CebVe4rD/gm58PDZDNV1R
ejVM1IyPZYjW3pBUIKar26qtqXXmJKevtNZaYT6BG1LjFYTg+eane+3/5eP7rUOPWOGPEnUc8T3d
f/yvjr/1ev/6Y+1//MyFRGLtv3Vvv/wLvay4m+/7z5XG0ELY/m+owfon/6//8Z+p0H/DdljDhv93
H5//WeQEyP3Rx7f+D/+EOdj/kLaN0UbDKLWF5/wL5uD+QzguGCoLR5J0PA2W4V8+PucfDikLWP9M
jJgW//gXzMG2/sFfB3th1XwBeLT+XwnTv6Yda4/jAVfmSkAjtEUv4lcTH/1xzo40M4GSrNigGjhA
0FWMl2OY8H+4J/8mjfhXv+DPS7nkSnIVISVp7StV4g9R0WnsBCBUmMaZisY4lzORiLfp1eQMxRWR
VdVhbPLsOaloC1XxEJ1+f3n1a8Llf13fUUAW9WpX5K7/en0OqXOQh9AzY1IRoztpRi4+Bqbe+0QB
Yqe7BdOCWzBHyTaUmHY4w4Ty0VGD8xEmTnBnWl6DEDKbBTzrFOvEZpENCjXyWGFnmguxIAeHScEP
MHQOybM64tCO5I+zoJHltCvAPpPuRXzcjwl/PhZ/M0EGHI519MTz44bbxqqDd7Tuw1e2OfMZmU0B
iXQ2ut1YZNHz728I+D++8f84OP95R7BxKgsSllJ6fTj+8IvMlUCNwwBgO8YebeBeWOZbMdgOhjUA
HwDTEcR9FZkp37JW00oAMAIVrSoZx7JUqvr7AgGJMTLB1zCxM3TspDpWH62caH7Re8kDkhATF786
esvkkOW9+pCIYeQhtNPuKegABPgRDM53u4/qbG8wFp6OODDLl6l32ehiHcwPNiNEBL9uNK10LgMA
lufim4Hhz2E8ddqclE6GPjfsESQJTMTwnFuLgvs2CvokhZ3o5O1JkJxEGFoCDmyTe5Um01CbuB7S
kUMmtgcravwIQp9DJGnRvYmMUcym0DN9oLY3HX29UI8ZPo59sqdk7aZHNuCRHJsB990+bibHwWjn
xQ7A7r57RCIXhnfAPSdzG9Ru9OY0jqkxZ5o2ejrUQgM+dDxnDN+Kpd6l3er9qVomuL5YGPaS6wF6
00/s2KWeogO76sMGqyf1gz6hBWV/EjiNljFVV4MRAEduA9C128DS2UPMxErsaFAV0jeRePe+5XJ8
OcZy8swPvrC2L4wGNf0aPFTxPbJ/Z7wOQsML9kvsVvE+5oSBhYqngqKI9KvsFCjFaDEY0tbckUfh
FbeJBCbABDjBWwAnMlN+lsiGtK8CcqUi8dDbjgBXkNkGQxu894sVxXsLYWVIJcJGDVGPUSJ9Ow+D
hJN6THxFAUeEc3fSVPix0H0ZaQB2TmBkG/zfP/z/bjGivIdLphCICZvl+o+PPlkCczoI/I9h6XgH
HSGDbfWaVIgzBCLG2E27ZTDKPXkDZD5kffDj99fXf331PMuxBHG/+qeN+9frk6kTxozHh21FeuOu
a0rrgvEvPptWLg+l9JKr319P/puF3rOl+/PIys5hEx3+xy+sEaeVIKV6hhv0vjrsu9tmKtC3N6X7
BngOEZK5WH5n00oEnipOWV2p9xLY87yf5pWmzbxnv6DCvID4Ajn6N59vXf1/XYssYbqWh2rLE6al
xJ8+n/YqiRiBOEA4bHfwDynzVWLtRgGnf4OdSlIOkrpTDKAaaROZcqs6C9VcbqwesVD8zW71192C
vVrYyHk99m3ibH79PIXRFoJDhdgyHyLYa0hGRJ/OWkf9zRf/6yJsUx9Y7EceAAbb/tMiLKGxjgiY
SW0sx+EuYjyawExGG7PJrdb5NKb1rDQltuZM2USN3ED6Yau2dMTkUPYjU7EUvuZLbS8KZZRuauHj
CcoosNsg9/syR939+8/814fXlpo6mPYxd4Yi5Nd749qO7QxrGmY0LNW7VGVLZk+Q72OHuKKYFujh
99eT64//Pw+HI4Rlu6Y26WJBgOSd+dPbijq67EODZEsaLNYXGqYenMFGI89xQzrqKBKwhuQSvkDi
pemXcWzogI+0y/e//yC/PhTULVQugLUABUlb0K9bf8s/bJjRYleykkm9tVxjvM9cCPIQGOen319l
DQn/5euulwFXYgN/0K5DjfbrZeSILjIh73FLeoYmGC9CMJfXuX6I+2z+6EEn7ztIPvR3sgE/aoFf
aMIpI+DrQ3bd46Zleoiq8y3smXP+zZv668q53gPLE5SNlmm6QB+8Py0kNJJMJHIwnLBEBqfado3d
lBGEitXmOezTZOdiKvEDMqkuNCTbx9/fm393denyENhaC2y3fyoi4wYZooWBkPFBBxisy0BWlmlM
LBeA8tYn8ITg6MHErC8ZI+4a3DR/g0n59X39r+9vmkAv0DZDk/qJxfjDM+A6IqLI4xkY8CYt264K
5Ljpkpp+H2gyJOEZp8m5HXa//+Ly1wVyva4tYF2Yns0qafGG/fpQKPAMZlMxFsHvXML4xYnynIU1
pdEAiOOaWs3ZGS02QDvXCSmWE9bxfWyjrvZLO1uqPT0RiNa//1S/rgQ/PxR43/Xs4tmeZXp/WrV5
RgT4fKPfLgFJLI4VdqdecCy1Mmu5YLh3v/7+euuT/8eFgJuAYx+Vwc8aXv25hlfTgkM9ZReThfJ8
skLsXSpT4FSN2z2S3O3umLHONN48/Tf3/6/v5HplxSlpPT2Yzp+WIBp7RQZ0ut/WCaViaJNxGThA
Sn7//f60Tf+8oSvYj0XO476ilvz1V0ZHqjO7bshfqqL8GNLXu1aNSlE1y+Kpz1ZGfW+896109lbe
kpcWO+Gz14Xi2oKhdW7zMj0ljVW82YPt/s27Z4lfi4ifn05KW7MAENnoCfdPzyAKY+YCnq63bTXe
hTU+29iARQmjieAPym/GonT1GXN1q6H+xu7zHagCtKpgeaN0Src0g9MLpDSbKFeOiNBYFKTljQLa
jcEr6/RHTjsuxtHLVMWH4gDlO0oJY9UR7oYdHdPpACAkO/DgL2gkva9JKMIrhy0j2KWGy5QTUJfD
NmrDU6Ls7X/YkRe9WMaEbKrAgbFAyaiYqefQYrA1T9X8gcQYUkk3uuZp7O188pcc048fpDhzmkLb
LGku0n+rHsWtQSZITmtSo+XrmJNiL8Xbhwbak4Pjiy6Ib01jZGzaVtI8iRLpCtods8KU4pmoTdy0
gihYIkrY9iOWsE1jAffaFvM8rBEpGmkPpwN07gVaqfY8z8Qe5XEpM5/y2f2xhC4oVJw+3rOWvTdu
ag5ukx+2KXYLu4NdbwaRk2+VnduLX2VGfCYIlGo6RICM+qPvniZblS9ZELefbqjqBYFhDtrJbpvk
M5IcAU48m2RbqHYGXACrYnynbIsbmtJt8SQs+kd7vSASJP9QYYFJRJCG+8Q1A4PMHjnfFn0mP5mZ
TO+ujKIbDseDeuLLeF+Gtkg5AsStdU07rOBYXIKfoDVcliPFqKnwiRlMrQAL5FAPTFh46U7DuGam
GLKGbcZq4ZOxM9TuTVap+IV2s4coCEB8SEpvROOzoz1f+5MZeQfgQ5hYygrZyySLecGYaRPS1GQI
2lDTM3+FOZB+J/Zx+WIFrKeYwe1g9WKQGWOM2KW2aTUPKHVtw+P3y9rki1vO/VsyoJ3fqkSIV5O6
9DvHiLkG4ZEvPzQ2wJeIkIgC18Ekp9NMOAC8IzxGT42R1tABwBKUpvTujQxpgY9yLjkz6wpJPCu4
56v6C7BloZfpBs8PcwCjUrNz4ns5H+uQFRVf7qS8Y6Wlznbq6gAlsLmKuErVNzuzssOBtOGB46Gh
W6wtLQEEIQZU6bQ+dl4yuZAUAjXE+0IQdJdOgJlpFNob4NmKr9G7Ij4rDRCSlM8UOQG8BQsvXhCt
5kNd1m86T7t2a5MXO27pCDDknBgVEghUTfUPSNrRm1squt72tPRo5GNUpkgbof6QUkILijvZM7ZP
EQW757nRpGvVaWqchtmMjG0aZRjtO/b5d+K1QVyQVKqrM98cm28/26E8EARB4dUrYdONqSYYMB2t
fblBXMHZHek3NfTBqgga3VB5V2Kbdtpq/5O5M9mNG1m39asc7Dk3GMEmyMG5g2RmqpfVWJbkCeFO
DPZ9+/T3o30PrpXSVqJmZ1BAAVU2k2Qwmv9f61vbHlX2GoLLOCFvr42sPfxbkPhLV8onDuyEQnlx
aF2nDNZp08DvyU+lO5A43HT0H3er/lxubfRwn/2e7hIRlKl/XfKOPDKMIlIIBj7uijcYd5e1Uabt
NnJpLOP8tD3+QkIynqLYgwJP2RqMw+Ik7pcR8e2wdbueUlFG2/TJtsB3bJTh9cYZ9AP1tSohCSNH
KMUPWrvVrTHUVJZ7cmfcEyM2QEHImdjGBjlTvqP8ou5Kt4mzAF8NnxKGKf9ZGpb30vl+CDSxWD6X
edavz3VaPzvLbz/P8wLIWiLIWBX12C42ThyxwrTKM56Fs7oLO4KS2dxox4JtQDN+zzLodJTNhbzq
IoAMO3fh0aBPyFQwVkNNEaHCNgSPYXJQrXotcqGpphcLGny8r2aWF2gEAjy9PSdUvaV0AJNHy5Bf
xrFwsIZ7na6IXCRv2TLr5QbVR3ZvmmMxb6qMhjLS2sahjAMIoUQTSqk46FF8TzvPqQwatcWgg3Zy
xXVVEuCxCrijU7GsI5/YsegnBqwoC6Z0Ms9jRoS/JdVe2FcCEyIZPF3u94EKB8PYe53LRqvNbE6h
abvcGqMsfmG9Sx75G+yX1ghp8CZTXTx7eTMiIFjSON4iZTexGaOH0dvZs1G0aJdemKVNkBnQV+M7
AU5kuQDPQIcZU2zxyZNVF6I9xiobmM1vUH89f8F6M6iAY/30OGTlVJ3PLYPlFHIubHO85ditwUwI
MqKrOctOJ7G41GNQI/QbzhHLCzOnuPaTkBN83XpjBI+GhvV2SawOjk1lIhYeJ8WGqqnxFmxMUOU9
DbgyJWUOwiEY/X60+/FSa7e9yTTmNpyFpUunnd5bHhD9ASSqKqr8a7EQWsOIy8ALBvO0GMl2EI09
nxB+mVtXAm3vaocsEwfFoq2MnSVhCREs5IAR9VAPhPvS7IcusCsBe2cWGhesDYd4m/vucJuWTr9H
a+t+oc1n3C2lIHhuyXJs+FPLSqilNldXYd/3J4DCdtlYGpcwdQm1tsO0hlHV3AF9BCaCK4r+ZN1e
5X7R/sqzrHoU9XjTgOjfsKc5p0eCs/bIxu7twQVanmeZwucAaXFAfb2xy0o+z7jJYF7JFB9NgXIg
CmApkBWItCj9ETtJ7wYySZZPiZwEmFK1bgwqPZNMkxsYz4J5LmZj0+uxT8gH0v3XpsqQyXS1QaK3
45sAllpzRvBLpSbrj+z03zl/cABffzpVXhNb58EGuJ5ElWcTpmqcMzDZPQvL1Zz7/rancPPTVPU9
UZkojbVImzOKSiayHHv6HFsT1eLBBMVz7JGab/fkVCFsigPAsOW6O339TDvNUaEgyiSo2yi3TxaS
tB4q6GY/+rZ0u1PXIzIDZmjsI0qTKDqV6eEjqpq09gJAncmX3LRQVY6eGG79omRnNUYmRVO+ZnfN
CKf6CuhM6F+OdDWx5lkHLMnXXjNzzJMDPFK/mNnzGob+OXYuqnLgb1DUZC/5KCKryr7XDW3n84V0
oBVWqozT3uSlbQZhYNAchjm873OBuHIkZeZzyJj/Bo15svAA99YLpVrzOVsim1wZv+7JucXkhJAZ
5+dEar3d6cAOPT+lI8uwO0WpI+ILN8rdhyye0N/q0Gqe0R7Z94CTcifIi6FeEyXj4gR1rGST13WI
iG0q7MaFVSYQuZ2oR5DiugTIZNOcvsRtUpNIF7Mh2IxsKpytbRFig9rYdHHysT55Q7N8QzFBynOD
PLMkKMs3DfL/HFDU+WgMmKYyxNRYfohBW8WC5d4p4IFgoS3DXRb19WPvg1/e9o6qrCDvKMwGRetn
XyNMH+wGnTJDLOkM4sRTbfoCQyK00WcM9r5j58h8BO4DLhrXroI4gRAdoE7oPvnLqgynNpSRdm0g
/a3NqgL9mCK33XCWra7YpDpEMZVGamxGX5f+kVLJ29MxamjbxWLI43c4Ib8en02EPctswwGbCRHg
4rfWPbFYEKCPM2cS9ffxJPP2eEZBghIqKFc6hu7vfs9fpQm0fqYzNh5zsyycCx9HziN28HwvsPZF
R671dj5z6KRxDUqWUr2p1/ak3MVZWBKmKdpsx53CCEoWtuGVMi4obBc7SewM+JnEvHaLTh6pxL19
tI7FzfJUbZqktmW9frQCaBpuQKMNGkSH1wtRdifQGWzMfz2qSxfIzceP9m3Vx7GodDCBKwt8qjqY
aqpp8ca0ZY9RYJZ+8oinDgrRT3uPXcuD3yTw4CmB3H58UbHOqQflDiZSl0KgBMpri4NFg+ZQMyRA
6ILWj6vLzIe0lrTmcD77eO+nhhPKGCIdgisc0jct6J0Ynhto0l/+dPZptNNYv/lzyf8q+hzhf9G1
//2vd25/lTtDzqJN5TPlvn7cBnY6ShGaH1Kipm4x/+z8cRygUKL8UVoQITxj4/349q13xhjDWf4u
LnkAbQ+WnNQeFBCToQ2srB1+FowGO0CZyZozxjDF9p2ByBCXYoPfrnAnkEEgp+dvugPnQ52mi7Fd
wpAtUGMv0b4GWIDEMev7Kx/9BXxZ1XBKsSE5dHuA5sazabXskyW+wGWu0GDohOjNJZ1JFPWtK9+B
V4N4FhkpzqymXBNWhnKgI+dN1QZhUQYhShaEvdLChkRez6G7jegkticInlracia5yCPxcOGu7FRo
Hfki366GjrKk6dKN9MAR2AdV4yQHjcLxYgz6pggf2QekwNqyAkTfx6/lnRqcovgKm5IGiUkd9GAs
cGUI2iFJpp1AQMbulnOFcMUO0MltaI/Mwmzrm5iQFIIiP77228/e5YPwXEVLwHPdN1W4iKgcdwI5
6UotTojkGXeRnXhB5a82msQfj+x63rmejQ7DptRtS9M+7AKZQ1MuAAg7EKn+cs2KXqM8KqbwU8fH
H6PwnWPjyC2+fY00BH2esEUrzHUPMdyqh+Wnqo6mvIvWVHce0gTGM0SBjx/l24+LMg7IBIv1Xwk+
7tevUfRl2zY2E7ia2/iGbz4BB8YBMBKN8dTnVDwcNuZn1CmHnZUbyc3Hl39nrXJs6rjUs9mHcU58
fXnTDIExD6gxhqnz9n2PMF70RLvmplk+fXypd14iACefhgoLFjXcg1nUxH6cMUNzp2qZ73UfkYNb
Atncod4DfqnT9ss/vyCu4PXl0bVCrfP63rLOMI2mXEk+aCX3Ho0Scrfc/HOtXBSA7pgcuZ5cV5/X
6wR+HVfSN6JdxPd38EmWxey2rsmYaXIOWUFaFxaHhhydaw0o/ES00LVP0rGfP1cY4FAH1779xQAN
hycRMn9CaHqiq33oDP11O/kIHVQS2UQCOFN/l3SGk2zNCrTRZi59MmPHqBXH+hvvDEfHX3vhzBSK
AvvBM8t73YrZotAUURE+b/ophRkXUxeoHWzLyomi82kkag4YsoUhHrHike/h7RLHpGajhnHWBgON
htcvLaK01hdAYgLVhoCXvNw6mcy5eunC1KWcEE2gr5BnfDxS3vnYmUml6Vhoaxx5OGdXPrCRtgFf
OyGnJkQkpfSmk+Xqn18F5RVNW771tbdwcGul6gR61S5wMfPeNmyWcBeo6uLjq4h1z3UwCpVvKUXT
0mKalgefNN+VosiCp5RyxldKy80F4kOK4hw7zuKqQ5CKC+6GejAF9K7GZRxreT2QRrJPybkgAGwg
/urIW33TOhYmIg+Xr5/DHTonR76+92Fp/DpOJ6wHkRF+AoRenXqEg33pRDX3gWuO7s6rwpzk4CRO
nhkEa84Q/K4jz2a9zMGzoa9D+461GX2NOlicyfawNKSJnvi72lYwSGz50Ka5vK+h1JPf2rTGs0rh
Xm1MUEy/vGbwITrGWvxgGw0Kt0w9L9p9/KPeGfEeLWaxNhQlj+jg0bRD6+VkViAJMcJvhR3NZ1br
WufmMC07P+aQOKKBOPIg3m4eVu0JrSPqebTS7IN9u5cZXjZFGtlysSRnURhlW7EGZ1MrrgPFWrBb
UKpfamgmP/7x3fqCBcCy2MXzCw4mmGhiTk58DM0jGUU3mm7rJ0POOfI7Nzqdnab7zim1/PbxReXb
Z0xalxLcqbeuc4efXhnn0Voz49NzS1JwDKeX3TX7GnxyLesrjkLiZhekwT4NnJC9IfmbJnr/Swy3
3SMy/oQjc2XrIphNLUHfRoR4oOfqM7wwaTEmlDcrcY0MDaFs6tm/dOcwfVkipEgTOZOzX7Bmgo1n
x+ue6DGWsL6idr7Kl7A9ss6+XdIRPLComwhj+NQPyzFGBk+z9KglQtaHGWYDgGFj1SK8j8uzj5/r
m0v9Pnkq9ma+QgG7Kmf/FmKkYQJYpvSWIJfd56U2phP4cg7VMu380wHLKk5pae1k00bxDj+S2Mth
8o2Uvajwx9tR1OEZbrUiMA0BEKQVIcbUqr0j2rvdf3yPb2UgDFZPrOowx3JsfsPrmwyRrzshMYjI
zzPzHkxvhi+G+njjueXpMi/uTVagCDQWWns0VqzrNmnLW4HMfNN3kcIoXbfXbblOHx//sjerlssv
o5bON7wKkd2D9cT0cwvun1gCzGbhlfZ698KJUuv846vI38fbV5MmO3zk0as+WdEPsA+2NU7ay7wm
2p1kCTSA+5isHR10irClnaJd+9SprHwyJ0TzQetMoJtDsr9pnVol3PWZ6h8QN9qWGbAmqjQbPIjN
V39Kve8lgAux08VYeFeSg3uxG1PTvDeMeviUw0qt8QiYSbRhh1Qv21Di3qGCaGLxE3Al9Zk91hIc
Vxl1MMqQNdOBogild+TR1c1eDL13Bfo2JE9BUfXemKmmtjjbMQHyGNQ4nKZLS90QE/5zKwQyUJk3
qJtslfcNgW/UIwFwVupzqTMAxo0GDHoe1SucfGz6dljJbmZ7NqYuZFOX8JIZtoMR0sJjrje2FSkH
7WlPm1Td5d4M23qJGBAvVj06D349DT8dryQBXed5gtFHWRW6Q8jfGtf6RIYoB1caaA0aZbwcwwCJ
HCLQVzpL0E0HI8rZWvYTdXr8ODWQJHz8sELyEPGzMqJfjoqgE7cmbA1atbX9I65tWRKsVffPaRna
LzSg5cUySdSjRpNW/s6Fc1xAA8mKKxpCIjlfkhSbqIsWC0WPFXX3NAIxWZuc8iiRz78BNehd+o3p
zpmFbLTldKRi1yV/ebSw/LZ21dwXDq5aeEoIkbfO0CFrHbti+VJUhfngtbp+prkL4RpCFtw9mjx4
rRGd1uG2b8fqE5zG8QeGp8nEBtvMX7slXGkKdZU/GH0NlVqTkEx0gptaoJk40eXwFyUBwXoYQSWM
CH5Bay4ihW0jo+LURI/UnFI7gImU1hWYLDsxIWYpg/02mEuNPqFO56lk69nJFyysTRuEnOR7TkjM
cLCODA9rrykaEDlk4278UZZXaPQAu+Ccpf+Z5+kYkclSrN0DEgKrs7ojjnuHnm2ckQ31vb0NdWFC
CQgjZZ3A956+VzR/rUuQXv7eJOqAdNS5qROory7Q2CS2m6eGSe6mdLVHuKiu+yv0R8VjomHk9DTr
y12bTWG/7XGJ4XCTjX/ng5L9TKYpSQokb4TfTbqL39tlGPGeITt+ytmquQSZiAUdPVpT5Dsx/iUQ
+rVD2jgdSL0BJGlsG0EBGOGpIR8shw5s0yz1D/b/PRHLlgXdJMeRu9V40H5QW13DdQe4iIW9UHnu
gJQyXFtMMvjklFfviRyncmPPRpmBOqC1uvE91NEQ5fgiNzqv/Z9O6dZP2ULhG/q5ZSNskaK6EJhY
f83jEDEVuHrge25dnYJPwLi6IeUT+yNVYBhNFgIpeDueM5h7yGlOfJGx97xm9x+CYzdKdHpUiSN5
ZIl6Ox2vvQ+ionwXbQ5c1dfrRExEOJkulH1tgH9EDNj4J4xqObYcvdm6UXXBkeJTeEHziQTt9WW6
EFUVTUx6xv1IF7VhuHzNBBh0HRreOWOpvZGZN1xUNvnumS7rZ6QHayBt5mF6XDViEClOpxn9jESN
c0Jj+Rk4gPFQ8hqaI0vUe4unIgkLd4tHg+jNGbyl7DbQ7DUDbM6q2EeyUA+F69G6SOi6XdAHJKNd
udN0x7wT3tV0m88A6sS3YxGl/cUqg3JBTYnmkYYIaSwfr23v7F8445rK4dcJn2X+9bNkC5oVeETA
5+eJ9b2jUw87vGify1If2YG+PQDx2tjvImOGAr32IF9fClFFmcFUwIRO95e0HDT8bDq95BdFEfdT
P/n1SdnPXkDfKLrS8VReDDR8j5wN1x3B65VcUT2jMLHuZARd0Nc/wqkwb+PYG4M8l8bJSKQ6dKTp
2XI6+3qggXjkZPPu5WiE0JYQjNjDe54GipCeohQ66MG6jsw8/z7ZS4pXcXU6+XF45Nt4U7zgGdN1
waPDbg0b0EF3IGWRMSC+YG0yAJV7aV41GyMv5iuCuKJd6IfqFGqod9fSk9o1EPXSI+PpzTFj/QGU
txCmSpCQh/V5clPmkXTPKTBLVW7jPleQURf1zUmSX0OSj0/wDZ3HfzqGuSa7Mso1tkRsc3DTppFp
Em7LKQjjNKGXFldnEyoRlKkkyh+51DsvVICu8RBfcn6Tav2e/upshf5saJv2a0B7K46DGC3LtOkb
GxLY6KseW/zQPlN2yKITO3Eo0oIpjy+XMGRp58u270gl6R9jI5H3HZziboMBZemx81biwTVEWIPD
cK5XNvGtSeMddIuTY2eyyoZ6gLFU5nc8/3YcuEgOTzIqbQ9F5etvcCsjxFocky/GofCvlnjw9F7a
w4re7JL8BpT3PGxcIrzUthL1cjI5fhZvkwxK665ukuLbrISOd7lhVd8diLyAVKbR5rxmI5jpDNy8
mxhinST5wwDErKxoeKH0DMdetrhGg24kFvYKs+1U3w659vKAIpXyaYENMSsq3sJjVYP3XgWjzOVU
K3kZh6cSOg+d61g1B6Ipgzjnyssp5+6MYUSZheCjODK037kecwZ1Tc559KB+N4n+evXEI8YE5hD+
icSyw5lG1jQ6LYVdm2yNbMvANo9NmW9nZ1xBNBU9btCH8XAwW2HjcgzB94QId1muJxY00uet8hrh
TPut7HS612UrtogvkssmmZCccaTGw+Q+Vb45nyJj83ZDQk5MAv+0OTK3vfvjWOgFh1+ei3dQxzDq
kSgAm0NRLab40dK0/5NuUBSwXHc5csx+Z1pBhMu3jeqDLuuhEaHr81EbluJaPjiMuK7ry6pfzAtE
p2SNAJw6CZFbH7lB+d4b56Bt0fJjn6G8g4mlLxMdGw53OGgfhxT4BDe8KFJX2/vKlrAH+5YIjL0i
G/mRoD7clIANzY3o0EVuNaQBsMoFvgzwBdSzNk0EpbTyQiujD5jUjyi2unto1vYSNEBrp/2S194n
/k5b7SjL9buBsCsQ9STOvqAUpkXYG0PnHZnS3uppONdLKQCQsDm0eJWvp7SBD3ciiYBQPbdvvsQU
pPbUbwniqkTh76KQdCja7gaEf4RsOrOQDKRGZ+O0cdvLpvab04/n2Hd2kfweIud9jtymeehtaUQV
+mipkXEWVRqzi6U9s6FzFB051uNPPtwLrAYv9j40fbA+H/bwyJADodOOY2BGc3zaC7OE1Y1u9nZW
xQjKo0DTSfMr0d8WCkBgVt1pBILY59E3MhXskohFS5+BkHFIbynd/M5kb6HOa5vtN2fyVkCpUvN0
S+Foeowzw4QQHo8AbOxWk97jEEUGUo0e4wVBuosNmtktf3LwFb9SOSnO4qZT3OHoTS7V7OubNENZ
vHENEKF7j/QPwQYyrB/FUiHjShWytgBBkfuShXVGiCjpAXwaMnGO9QV/l89f7aEQ+dGJZI2nkWVj
HH89YKJOeXDrKkiz2gdb7RrYZI0ltEbEMcuAEFGJR2pz8g4mgN8xO01Tfl7lnv0ldkLrNh3sIrpl
69Hae4iLZX9phFP+rZgxRhOBqahT+Pz6fqfa2i/vFeHcaseKGjd/rIj/iBLwH73/f1v//8+HLIH/
jZQA9tb/mRJw1hD3W/x8RQngD/yhBBjOv9cjFQcr6uMuigebef9P3K8hzH+D3GAeFNZvDeE6Df9P
3q/zb1YppCneug3DLMafasu+0//9L0f8m5b16u5f++X8eedf/8NHuPkzrEAr/EcByOs52WFbu3al
pUD9R1OaQ9XrwSciBf0ZtWJQS/nsCmfZ+1Upd8mSGydOofLtX0/m/13+b73JgTX9z/X45avXBhEZ
m+rX10ulRxyG5np4BsikAYyXg1KJCIJFu7Hv3KE7QViH2MyCAYY21Xli2wc2qrPLs6ot5vNunGDd
VWB2M/KHjV4CkcpoHh7ZnbxejX//ToeuK11Dy+dM6KzP7a/diQ9TYykSomNj1XytSaM511btB/Fc
10fmzbdvgNMiJ3yTF40h9feq+deVRN8Kc2lZjQbSaU/GaXJPiOogRSjxyq9qQrT98St4vfavd6bo
U63KAEYX3cODNx7LLKYoSS68TCncQAKyAyooMXTBdL7qx6KB5Wd4R977OzdJZZ+rYYCkEXu42cuS
LEdpTSZ7YRFlCjVhdcWn6bYhuOjUKo2Xj+9xxWj8dS79c5MMEcmHpTi2HZ6bcFFGzHAphk6CFqkf
xZgYEbAiEi6pKj4lnPnYkffCuLdUJXz4/417X2ee81OZwJ02I2FxwyaaG1j0LswBtdMGOZMB97BM
20TExkPri+aHHgvzax07BfgEuXj34M1Effrxzbz37BggFsUgBBV/zFt/DZAmrgVZXFUdTMTQXBZN
k57k7bRc5lFa7opeHnPEvR36FIJYU9cBQonh9wbnr+s5SVnhhaQV4phxfUEmriJhMTF3TQ2I4ONb
e703WV8Ttko2oWx7Tf75jfb461KwlSYPa1uFYDqxNpz4k1PaocWRqxzI7bgMUyxNHjZ5qx0byd3r
j5l+nCGzhsvgzpt2SQVbVYBO/D4NlkADhgnKAUiwLbSz7Jys7E76ingL1GbuP5Lb/f4hbA3p1tP+
8VZkyesfEim3MXCiAcMcKE16AwO0ouh7kU0NfcMYffCa2Hdks79+0P9/f/HnorR0IEitR2yM+K8v
qsYG1wZVyqDIrCSw+Po3YW0QRQhIjWQFSFWD2XnbLCZM+ePX+96DR/3AJOogIMDde3C/KGPXeBLu
V9uW2uDlA+KbaAhMRi4vG4NN6Yjg9TpxG3nRD4ifvURFJBPIY37WN5MeyjnGmMlMbknBifP1MxB9
iKSwTKogzWECkn9wmaNS2GhAyEEU+QYJIt6xjffb575K2ehuMbebFs7q19d0C05gBQr2QOFxOpkH
WQdLZzoY9wB/heo3Cs6iRTxExZE3/s5zd9hQspo73DfqoYMB34WGqkftlkHpqoT0rqa66Hq83FYR
xV8IhSW9jULlBoSa3sVuQ0hsb4MUaGR08vEIeDOXePwQ2iNobGnm0vJ7/QymhJpZk9NhWMsZG8iA
ZLfhcyKCimrxx5d6M5dwKUu4tHJtC1DBYW0wG+tBdo4isruA4lJnWbhDnXPsEPv2KoyilaoEPILt
l39wQwj5tU2ZpkB0bjYnoKPjuwneyZHl8u1jw9gqVnQEajNhHu7KOjFOABAIW66wPnNcJu4Wmjcg
laGQu48f29svgzXF8SkE0LPHm3zwZYRJPeje4lJGozHWQygw9l3subs8wQzkLz0y9wwf6hHp0tuP
gwVt9ZYLVFlUO9ZF76+ZP64bbKcSg0SrQJrOK35kysLichAjp/wO02bOdnjjdsdmQ/+3huDVfKhY
1hANrX4XWvBy/Wl/XXpx3M4iKYl4YUO152GUrGEo9H1v4tjE1YXuPaZybsIubfuJvFv8sE8DvcyL
Etwq78DOLaIiZ4BtZPEkcBhsr4BQKg03RqoaufMuVi6bjhoTyS8LhuJT3dtGfhbZkb7SbR4REJZK
uyUsr0nPsUsmBH/MovjC99fhd3IgIp0Ac/TI/aADckUfi+B6hdb+vLKa6BaKIy28Vrn4gmxPEz+D
7xSZFWGJyd3UEydWtYP5rSZ0l12JyBqqjn4TE/Qwt/5dR2iV3GGjA6mHJZue2QAi29tMdld/8VGR
N7uySmmfiTIGpsh6wiG5qUAZLklYO6d2Xxk/wnhyvrBjx/7MVorWWrW0N2lPzmlQq1idoj20b5fE
HJMdcePmacs+w7mMpzyjEwJmCPCoWdN+brwHm1D4BQNrhPjbsibCPhX549upR6K4HcfQ/DFatSQI
kAybm1rq1Tg+txMd85KAB6g3E232PFzA7kY5AVzkejemEwxU9PHOCkeMuxI/dr0Tla7h51WjvlKF
kg8NWIF5Rd9Tc4UELKggFBaa8Hke8b/NmeNdGRKI74Y0Ua1W5rdHVWOoDAUPPo0b8ukpAm/8VvUP
o6w4HGjYihUSjdh+Jt6GrKqhMmfsXW01kOrRDgQVA4lvA/KbW44vE8Z3PagSOBNAIQLHgNzrYNF1
dV0VHgwAaIII1ZnJyYGIisW29y3GnnGfdBCFaHKqiEzsyqKDbgg3zoOa3eqXMaahyTqaJPnWhS8d
4tUpLf6dQLdHv6qWcdv4jfGcwZsCDTZFeL2toqd/AvbXuuxyfHZAQpPpESjFCgH3cCihTzHH53FY
GEWNn0zfVIWnZzMWXX2jnXZ2K6yVlQdgycOuurftermeNX3NndlRNN0m/ZSd6J5wnaAO+3IIhq5s
+607R+GpOy+zu++TsSUn1qkVPsG4FbQcfVJw06FDyhCGeo52vY7Hq3jM0hfoNKSMWWLIHqG0jzfu
YvZkruMT9gK0r9E1ieB9ildRkr0RYX+khw+D6FOVS+vBpPTZ73AaV2ea+NKUUHvkGzl1u2HvU5JK
tmOn3O/U7ZbPaWVT8Y/QZrT4qov4pxp6sWwi0XbPKVkw7VZnU9ntrcaK0a5D5XARENU+/C/aYGd9
tACTIyLLKdYwXlwCpKmZLzxytlpdV2HlX+ZRvMxwgM2gsQj323WgYPztopam3Dmp5aIsdIRxgV5c
FASWh6TlTIW5oJDSsUMm1VDwlWsnti9Jqx9I+CGHpt0atgvDosszvN19ZBrdNgfwjOfbMUbwrUbm
EJDRVfP3xHIQ8zdGHd90hoc/ukMlQTpem5N/6nql+yRxejVw8bKm2BaA7nYqq6HtknDj/+xFz48N
Ket+XvNJbvORo8PJUIGUDsYqP62Qg9+t37N9smatka7dDsOzYVf+Y7vwEW1EBANhQxL9GGPL9YcC
Ql3u//Lp7SwcDoGn4090oo0mzZsET1JDGXWjpGjQRlF5H8PWpH6NQcFgiMr2kqKeQ4JRb5LQOLuN
e9sWI7MBOVbE6TWtLh9ktxBhlZim85NIhO5rx1m4PBmH1iFBjE96K0hOcfBFD5wSOuqNBAJBKbpz
i7ggY7YrJmy0Q1JIiOJqwOo5TuZwpts6/JTaMeGPQwUzFhe9JpadCAGmZ6HJgiNgwepwNUfWo6TZ
9bmaQxO4+Sz7rzQPa/jS3UjuixgNG2x7Kd2NxtrX7HJJ2M0GZWVNYmADwo8s7ZS4Bu1f8SVWX/Uw
lz9c2D0jrIcS9VIlKKCjaiJ3i36pMV9wCtOfTK/O0p1JEVaCQ4icnxC/moTYmEp+7dNGoy9p/epT
0tUW2odilfoQAmJeiR7P10ZzfE/3g+u0FrYCe/JeeJ1jcUcUkwMTCPBJB+LVnmcGVSR/knGbwWJg
3GyhUKiH1jCyr4tW5gJnVYALmbKxN89Lql9dkHVrq6PLk/GJs18asoIsDjkuDcyPolJ5eRoOMUSR
GOpQhi3MgptKlXwijd0b84DytvNj8Ajp2YUzH8OGmi12/riSg4cDdOJknhNNqc68vGwcFjEDOQsC
cOOsHko8NGM9LVioRQmWEPA4mrowWYrLxB3JNaQ8huO+Vpo010EtJKG1hCsYJ5IU5091OoXztsaT
T/jtHIYPM3WXNpiKmlxcxLLZI4sW8aPu6FS7ihIILuYqXL7DnG31jhE63+e9WfM08oblexYDuOnF
La2JmDqAHFuCd/yG/+qWWErztEZe1uWg9eZCxWc56lOEDnmqvnsqTEk8ECOByvh0mNaFbhZiXSop
LxH4yIaorPUWqIk0X2qb/g7cawUFOdaQ4QPfmPkoSRxGLtWWy5PlLhXfkw0rEVmNsl7yIYT8KzVZ
wNRPFqbTnrDtZyxLRhKkWen9EH5EThtG1errIPo6R5k223c2yMRs08VWgvffxDslw0H8ULUyf7mQ
M7bKZAOF6mYIX6IBDiNMXyTahCGW4WNjSt4FBsGKgNM8DS9jr7d+WsvY7TJIhF8JO3Q+hRqZw2ZJ
reYmSw15ZZRT0rDUZc+EdE03XmwgsHVgaFO6hzqyY4JJ97TuWFhMS+9pTpRnMdHDG1+ViDZqqxhI
JAa1/aus4uXZcbT92Sjt8UIqZG/USNuGJCYybAiqmjHeEibWb3MyON0r2yrs9pRwxvFxXAQnTR6c
SbKaknMgEq/H5V8t36beb8WZJrrjMyo8ybwqaXzTBM7mXUgjvAZPrYBFOCHVCpLc272sV05eR+pi
jJCefe4G7ywflplm/XlTKdzmZU/taeut/0/Aoju/kMdN/l4urAq43lCDxuySQdwv5Rxa2zqfl0eg
U3B42smZr5OyhrrWAJohHIQh5FNsJSP0brKJS9oMYak+12PFzIwd312jgbVTQmAQUevvkyLspi01
sfBbLy0StiBAf3Z9YVZrbogkhiIp24dcr4WdsG2cJwat+qyhXZ2zzgEbhHkyGVsxeVha2A7W/tY2
Y1dt6qyM660aPQDdpqw7vQ+Tqgp3CSw4B6s2CvpzM/PKsxqkeHxiJAb4BZlJ+QQ/gwXRJXIYqyC8
AMWKIvUlEAFrtZuk8jsFggqIgkl20S728+R77U0t+rRmBlSDAhDTY5zX8YU9mxPeZ7gHdybKQB82
gyyjtY3U3nchfxCbuB4fBLwP3N8DdJPWTvLnmQiDu7W/+7PKzfmzUN2MjDeJzQmcUpyy/aqwK3H4
MMNn4FqgaVkIyC6yMkNGp7E/FrdtXKJJzlQO6CMxtfWp1i2hbyGqA2CBY8T87g3R+BAXLsb8Sc/s
07qkJ/dUshEAL+f4xk0DzHG1ScvibCgjpiSCBdKfdmqy4SMGubqdRShBuALGPK+aajY3qh88ms4W
4cknE4l8bNNyWmK71LI9wlT8arlJyPvO2B2o6icoKYTLENtDIjzjdgHfEQ3ijMxyl6zsrD1BkCsB
FM1FGhAs4IL37yGqYeQdbqZZszuHHwojHsUxafKmbOdPhjsOQzBLCjK3uF4wIYaLHuHhD4v4RZI7
fRVtNLgsgApCgYpqquYTQZ7FJrZx8W6dsdTjaZmO0661u3jauVlGq0H1SFSbRhFmZw7myiFiMv1V
e5FCXk3mLhaRdIEDrnIg/GUuYnfvDr1W24i0Y8SuKTCAoJNpwVgithBTfJqFmyZMORr7FjNzUDRi
bAL0q+oKbXZq7dUwTcwD7Ag3jTLJnDNEM60xs2sJzphN89aOw9lB3FqXFkHHPQ2MbO5mezvWdXel
rPn/sncm3XFqabr+LzUuzgI27aAmQPShUGtZ9oQl2TJ93/Pr74Mz771WSKVYrnENMgd58ogANrv5
vvd93rlzA7tmGU3QBSeC9Z5dOf9vwgj1gbRZAm5ejUADJxkQ+JCzG854hWM911v4L2imQ9I5Ikfv
0fM7vdGPD7GVDUerLhKCZdjr7xIF65fTc1DeVXnPgPPTUrvr+pFkaXoiX3tFBuvS8WkCkG6r8buv
qkj8KGvBuKnYD9I8KNV1o1dtzQGOpXpVkqN+65tIpxHeJuYDHX6pd8bCUgpyD7oZMDytFBhDiDIN
V2JfAPUg7sc7EqmZ2SDkKjcBcMTXVmnZ1ld+GDu1yLJftmibHxj8rfEUN3P5Dfxwx34QNxtFLfjt
NXyVosxuuyYTTx3oMdO1tBC9jYW4hHS82oaTEsoNX04AjCRZhay5IakEMTwlvynnr01ba+NBrUd6
UU08ihNgONKFZUE53E1Jn9nO9cRpbmTYG+QkmFDuG/a8Cutblq0Hizhsgi5mAhWlcaofpUm1e4+X
r1wDoJnIBO3r3ku7JobfJTf6nnafoQEG6UNuPLfDo92AdCH3yUDsy58jvH1Qivwh0UODVNAWyn+V
KvbVGOdkLpVARZ2qqo3ZpayZfkOXPN4OgS+9xlYFKmQiaCrZi57oA3fIeoTaBTvXqzlY5pTBjwdl
xT5pOahgLiHhpyqtjVqZzTfbzNNmi2g62rWiGX/aZP9MG9TmHRRoS4oCjwY5JQVb6MGL1gmZF1Yg
8zbYHQl3rCxQr32qDAm5UjMPtMIbxlF5MSNqSZtjFusTEE2siLbsUTiU4nULGnEbgsgu2DBryfPM
V6x7k9RlRwJ4edohJP8T6ivtV1xP2iuhcvUBqZDZb9m8cYIbkf49qrOpEzEQMF8QJOj7mEYIN0EE
OhOIOjWE2eVVHu7qNiK7kkxp7VeVNDEMZbMdg2+gGzTKz6qial7f1PKe2oRuAd8KZlTwSsbWccQ1
sCuqMdE4MgJdXPdxhaKhAKWRblhZ4Si3CGghpczAxwl+rqXDiN6bu8JxztwT9ZyTJaBrM1u48ker
Eprr6XgaTolI5u9j27bHJpqk79WYSd9TKssW4P9CZVUnX0ngFKgEuwJWztaVhrKu9kncTcGaE2P5
XBOvSjJdPZM0WLYFDKSuzALrpCk5HpMoNqcVYY3wNKj/yz/b0dII8rWXY3IhQp8MiqYI3FRJTeLc
aiX+oreD9tTwEY87TH3a6xQN812FfCFw7ZQMJk5TCz+qiBWdlGLdJ9k+qDiBOCllmUPCJMz/nBTW
F1RImb2JNA1tgyjgYXGa6AjNpF24IKU0pN67QfTW0YYixxMnNm8naigYBHyFFVvSvBMvphHTtoCN
1uQ7EJp675llHe+bJCe8M4cTQKpUkZq0sX1CCjHzA/9FSETJzWnimIZOahuZ2+EtyLw6k6sTzS+g
ZCkJOfqmaufm0Teb+rqKBMVpOSlDnwqQkWvrrKJC4+aZWv+MJjaazsxmD4TvKJO3PQdS6BlBkjzR
8eFkGsHvE0t0NtU/v8DSv5K7Mqn2JFaxlXS0mvOlozcKGR4Ti83g8U+t9pqIC/0lUmjTOGU7SSyG
eRd/JUQSvRDtWdj0RubjaAgCNO4MSRBkG4VC3y+6ZtZxZmvfwD6PsheWuPHYKJkRektJknwkeSBO
L69in9QJ/msVwF/NPeJb0dAzLfkmKHbNv6lqPC8UJ1Sr2lM/iQ8cKKbGkToOlEB4NGM+SoQJCPjk
1BQITS2bFgAPQLTUGXtbSe5H7i1fD520kBzMBk+OMDgcCQuoeSD6cFgZk9q/sP527RpzQ3g1Jn6g
70DkmfkuLoBjOjQRiM0Og2VQxgbQ37SIx6f/hGOoyHkr8XKpIt7AIJvvBitoT/+Z+wluqWygzZsC
M/dkFu1tnVIjWf9lkRzzqyIErfPfWtxzoL5R1Y0/DwX49gQI8kCN5ShJovNIBUxOVSb5935sNBca
Gu+7OFwVApIu08XGl2We1chJ5A5g6YELTvtBYNufFFJo4rTGglfFK3S6/k5RAbKllIK9KB9J3UmJ
FwSpqP1tP4JfQstyoUJo9AqMs1aWpFsNqW4w8GaisvdR1SmbiezAe0Nu5wst0ncNluVSC3UWGCxd
6POO0axbvTJycnFnaRT7EX2C2yGtudCX+vAqiysdtStNnHPWRaPjSq9MdvoiWDLV20K6z4ukviDt
eH8VNqI25wm82YvoYmnz/NFpoHZIFXbpvBLCXqxz4UPjW5oO6l+/HnpfyxMTpmao1rkXOg9Rzg1h
W7iokBUC0bmRIkAGmbVTdOFS79pFS/NEEZBrFoY6t/b2lqbEp+pRLX1r2Qj284z/QArS+KCQo74L
59ZedTikLvSR3zWLuKigQI2Ecem5aWdtZIFatVRYDKhwc4jrejboA/iqTa3nL5WvTF5Di9X1EzO9
0Bw7E3PSO1+uzH8QcrL2o1N4e7uy5C9lRaDQAvY0kR7pkIYO7dR2pxbTV6xf4iiNKmUyA0F3Xdbd
oaAxI7sVqbzeLAXlhSfxO7flvHkFm1vhK9QJmTlvXukgegrOGZUrm0l5lzSEaas9dbVhnF+JFeqP
KM6h+eC0A+za9rteq9OtreEgSMLlENdH5boMStUzC7O6gb/o3xl+Sg1BkFz0+aT5bvSD8Pv9bSE/
petunPXZFDiovtV2BZDDcXwAcgQgS8jJ9u+vsmhtURf8Ni2cjQ3dh1NslFnhaplqXZFq/rSkAN7+
Dy5iKstdINZSzbP5r+/4ruSOrGlLJNoWs3B6A8PVujTaltH05uXyxCz0ShjKl9CA83HeibHuM1Bw
NEU77SSGnporE8yRbbbkNHQDHMVewkcbLbyFiQktsOkSKDJ6rBK3EufbTFejg4U960uh99bz5w/h
zHq1CEkMJDg6pl0Q6bJ6zjpQIXUCrIkLt8z0X3IUVN/IBLwzhrk4CFBZ+7SZCnfWOyoh5mB2V7B3
4I6a3XAyAkyoBSFWG5Ucna+f/653s8Pvn4XUAoUUQh/5TN9S292kUW4nprNUsnVQRBS2erBzdmYk
+7nqMUTlsNIm++fn1/3gbWnLkFh0mpQ6rbO5gUMIPgOFQQF7l7K/b7F/9Cm7DjKBZ59f6szs9fvR
c61F7qnDMqFx9nYeosDbS3MV0V5NMnqqJQS2LJ3EKktpHrcgutw+iIDW4kc56Tb+y9SeL4Uk/BYi
nw3PBWYCign54LIjevsjUntit93SGeg1Fcy1mqirFImPY8qYnlNe+06ZRntPWWd8LqVW/U7M6a+6
NRSkPlSNKlUKrxOLdLWwqswbdKdQgDGCG/fhRBkLQb6k0PMpYTtWU6xTxohkiwKWfEmE+sGAAe+P
x51ARMQi5y+Oeuokl0qHhkPRulcddu8d1pBspbcIxGfTlxCBI3gYBeebz9/j8prOnqBuAlFYVhJG
zbkuB0tLW8oUVNyMK78MJNVucBqpdwh25Ltqsi99Gh9MwXCKsHViEeQr+S2T/GMDktNwBSGtZm6K
iPAOPVt3PeWauHBXH3wI2PhVqAU6QnbIgW/HBVqOKFZAJ7s5L/YeImjFjBVExGOXyvXnD/CMRfP7
Q8Bega0CxQrAunN03Ij9lxkGD0XdKqGriAwIAMCXA8m4tLAIoXfaQVYo6st8K5FaboA0PSqRf2Sn
4h/Uvrow+bx/wqbClMPm4PfG65x7UqYVrtI+AxQvKfFGaxB0AagOLiyl78cN6hwEK+whmQYQBr19
wrYa4IfnG3KDFG9QjkWC5GZ72OZIdU9FTuHk88f8/o1yPVylTDQC8flvLtUf40aTEpB8KtfT1Dxa
NzhYwSWTTYs96hI45sNLEQ3Eeof9D7nc21uLKImm1Vimrtl19U5flEhzAp8MRmt8YZx+8K4WMRqS
+kUOiSzu7aXshI6WmTJielJ018RpaJsQYOuFq3z4rkBbMEyRU9H6fHsV4PhyMg7ckE+DcQnYrg85
9SC3HTXac0bSX9gAffgA/7je8s//eFfmWEEHrCvuqu7m+8ogwh1FebwOx+ySXPejSwnWOhZaAUvL
ONtr1XbjD+BRGIZlbTkaJiK3adP6gJtfuyBh/OhSLHQ6x04bi+A5iiRQh3JUehpacdlqO8j2PknS
mXIq5FbyPh/sZziSZU5BB8+pgnwjyko4l94+QdjpdI5bNAW5oiovlVGgiAU+eFOCt4vXRVEbbpdp
3ZdEnWlzN/WEoSsub4gB9N1YL6uMVE7f8lpE5vRG2rLycFQoFz7J94N3+ZEMKgXxmq2fg1Hlln1j
2THJGmMCoEaBqh1QYr4w0bx/7LjXcT1Af2FTTZLg20dB0R6RNnROaBxltgn9LN1VlTF7GrGIFy71
7iRpLSZM9rusw8ux9WwwFVFnpFgQUvqzc554tFTMx9Gi/TiB6c8dOcWi5vbW9Pe72AX5yC2Cx0Ib
+x78UwWconSK9SDtyQ4Jgob6vtJuCd8+8OCLO15+s2eozyeyv/sDHrZiUxo+AQtJIFOaKvLiZxra
VMw+H4jvH/5C9zX4dYtxUDl/IoHdjqXcIjioVau7l+SguOpkqgchIR8XJqn3D38hljGW0Pnz8M2z
91xlCfEeY5S4qWTb31U1sZyehvXoDbImEVVfU1qfwunCl/Z+DONBxFegK8yOcAPOduoxSKusKlEk
E9fdfLEGMd1Z9WzUF25u+fFvd1ns6sRvDyIj7J2zuNQhS1vJiNadWut+HjP0ax0lT4Rl0IwRqtFC
7KHD7kgeMxw7pT/++Yv84D4px7BN1kyYnmBG335FpAkotorR0GUPba/sootJeh+D+8+v8sFwYRsJ
p3k5gCwY3bdXYYKsESS0MTVv0d+1U3+LASJ70lPWmc+v9NH92LhPFIw7rNDG2QQ5VQEgF6lH6yET
JemXWf9iynb58PlVlI9uyMangEyfMo96zmKeixJHTgoEf5RqcGlqS+sEGA8R74CLvCgheNxo0snT
1JZOUzoRbW0MP1q9gYuCvGlNfxytYDy1LrnIlza5Hw0qhtVy+gKrx8nh7dNGyeKz42oWLHHYXDdI
ptw8oaUxNyO9NT5pzuGGn6+xV06eXBkXpq13r4DHwqBhRjZM4GHncwMTY+138GacOO6TL6FkJ1fw
LC+GFn5wGYhoi1lx8Wuw2Xx7l4k0pA2LMUEVqBgm5NdhuMEWi0YvT6nqk0Jnbe3YQiSjIE9bZeH8
rClhv0lQ4q2kqGtXROKaX0L6L97v0fG/7tL/YKb/40NZMq7/nV19es5e/+s/7tOif80jxsvr71zs
3c//+te/8u8YauMfHVT7sksiv2nJjf6//lJF/CPAxi+O+8VHIJZ9z7/tpZrxz2+7JyJo5v439lJN
x16KTQYft8zqwGj4G3sp6+nbr3pBC8kqqB6uT73dpgz+dkiNTdobqLkB4aA/eSTqzP/RycUAr2fW
q9xJwW8MblPpdrRWoE/dyWjXiKAfFSBatjL2iD+lwaR71oXhNrT0VlkFTVhfI7bIwAJ0ufHSBHkY
upI5SyciRvppK9MDIn4FTKm6sYSaod5VIqgaWgu+OhNBuG9iajZolsgTsht1k4dJ9CXgjFOsStjJ
4XrImFVRT1AbMElUv1dRdSKurUnxcboKzREtQCMiPZUc5Ks5H7FuoVsyYnb9hQaGJBW17yRjNjRe
IvzkugsaiXQFzjfKNmSeGEh+iNjOIic3PLVjDfQtuc32aqgHhwGyEeJR6r/PSswWCPV3nOLQyO1C
3lG0QPjvB5SYnT5gqnQnLaRGyPx05DCXHZNR4dNNuMvJjdQ8DxxfHeTYGeemaNZj1wv1mqKHjvRS
AtvJL4avsB5pID/FQaBIcFKNPthWdmn2XoWg4YkA2epOoLSniNPJCJmmKemf/I7EiFVj2fVTFuja
N/Zr+qMZjMP3pLKra9+Iekz+TNGZq9d0W9clFCSKLmN8EiVW2r5r6Ogu0Lt5W6JBaMHAFW5bWI92
0BwKpB9CAgaWK9EaCo9TldK1CZF8vKm19OCXBDBPgRfa2pZfsWiLKy3aNYu2z9a8KSKEPB2frTC/
lZVjQWuVOLevMzlZhDXP7WmOI8/G0a/qEtKezFzJInuZAZJZ4ODQp3RuqVTX+oQibOqu6HFvjGy+
HrvuQfbtPSrWx7R5jUnLq4LH1IheNaTtpMY9RbQGs35R6YKeANycSiMySxp1vSTT7BYbYPtPiGdI
K4pP1TAtvbxbPDKOMUDUFHa+QZ/nKmqxGsx9MVLdDch0ItN6jWk3xBoXbtqkPM5WhvtIJJ7S2tUK
R0gE8LRVH4Byi3sjnYsf0EZ3YmTMWViKvdBMpdgphPLgs7v3ck1Z9YNs3hOFgnWlBKCIXJQm0wql
lvQEjAxXS9X9UpP6yrDiG45p5SHXWf36oRkeGrBStZmsO7/bh0Ffn0xU2BpyvqCvdq19rNXIg4d4
x053FQlE7pr91Vae5ek0aZZLJpOiYfmUv2J9Win+9DVNtFVW8yJNHST6DRkQzpySIWjZ8ypSSd1G
fYoaxLHRFcYyKcfzd0PrYR602HdJk44RlkMaI9jYk4j5A56KLWCNcYEuSXANfQcLHnBVe1wnICAx
Nx2sUF6TtocBPT4EUYcARyL5Sj9apC7YuDBSOd/qIulWGr9FK2vEa8V9J30J0x9q5x8Ee9hgelIN
WGN29cOMWTCjQ0SQMgpNVEBEcgc/QsPkZ4Urc2olFGpNT2QL2pTAJ1jhfrCVh2rMC3xd9osk2c8M
tUOfgf8pwt7RKzXzpOR2sInEjOrqAYF4Tz7MiF4nQ4JtlbfZaK59Iw+dykDAr+dPBuqRnq2fRQSX
y+53nWG02bVG6fX5vNEkhJpjhIKy0a+7SNoY/vBKqT4smFhV9TZCVeapYkI8GCQ3kWatfPJV0j68
mmXhb3x9iRsdE+romF+wanW48PnTmO6+mRLbAyvur6bYOIk5+aoa+qboidQ0YYI1SbfTcUZnaB77
ZlhToHHm+RqM096GqwHDDEIao7dv0pOcRi/E8FC/mNGxJ9gpHJxaee4wp9trKOv7pK+N9ezzuTZP
ole+V9m4NfMsvs+HaqPhRcCcdVua0bWcHUF9HoOEvWGfPoyFeTLzWtOdZDL70i2r+t6M+zsyHXea
1a6U5kaamhlrzt1g9GBYkj1p8X0PUcpuuvqebMErsqodIvceJ1HfqWjkhnrd1+aXlkSJMhvxILm5
2m7GgTZNVA7jIZiPqIrxVmQBduPoeo6rI56oY6pPW03jaxya9VTdhiXkXkM66hl05vSUqltiIo9D
aJkuYFAiM0Fmaj1aRROdshy35qpASA8EZ7BtGLx9ra7RIVmeAHvJLo1MAzLA1p3q/0LeSwRgso0G
E84OtMvnTDdQl/TW1iyra7Mn+2dGIusmff9FG5CEoLcRaOSBvq6KBMFMM2wQVG/mtjy2qbbRI9SG
qje311GrHxv/R53Kx0X5aOXFuu2zVZIw18fjqqZOAQR8MyfdC+74ozwZN0pRO6qY1xrxtaTJMfO+
zOrOnvNrc7y2pMDBQiZnKifQg0YNyxCNh2VraxeZj1hI0sJnMZNWR4JjTUM9aa6xbDsdKkQTb9Jz
VDZHuoRP8FcdZOdPWaQcSFIzkLGjtjI0sF3Rumpb5taxXpvZjmjpVRcYD4MGbcgaqDWo5lHKUzdK
ymtwrUy22Ka+dLX+zZoxTVTGjwp+fiy3L3O9JKlJxUutLa3nx14e2LBomsOBmwAly1o1k4YWw2bl
rYunUKoHzN3yzTSDHpvmGxzeWWc7jRzzkRWehJy6lZsV+tOtyGZmweg5Mupn1dd44c31bKlXajtu
KyZzRSnAhxlofM3giEzWA3RpbwNTXkm97WLYf6olk/eVHIOhUsii5M9Pj7LcNpI74sc8zXVcO8Q9
xSupXes1pjVbG7e5pfOl6qhB53Q7iSc4TBbJg6REDPrVaNa/dJa1hJQ9b6xUpwWYpk8IbZe1NLmB
A3kNTlHDFsD6+Ihvdh9AtJ2tyb5t/Rtktl/HONlVtr1GxuSMS4Bo1ID4GQ+VXK5iHbA0Ms5KRPvY
Dh5iOAtozXs3m0muQMbrsvGDE5QPqzqWvyLm+IGV34viclvXzalrFUhqfElFu0sm9MsItNbC7n6i
Q7ZcXY+uGqvbo2u/MURoVE4etd4wKQ+6QZRX7Q/A0WGLeFajHwPh74TJekCRDRkt263wFHNvBhjg
xN50So/YsWadxyITKQDNfxZ+arBYEweD1xrxN3Pu+JwBmEx7bnC6T2PiaYhrqZLvApwHqqxvZYAB
x6bwQdqumL4L0GcgJRxj7m8REq5iWMR5gr4V2eysOvEYnSqLjlt4TFuWAgNAtbU1dOVnB91cZYIH
zXZMCza0WcAzoeSg6y59SdIOBLDjnDK3slJKw4nxQ9idviJ00hVQZluLgC2teDRwv8bRt7n8ikpt
qpw6yq4jSWGNUp3B0CgyTm6SIOtLp4bZojgNWbd4krVW5ZUZeysM2JtnDdJ1tdrFquxNlL2t6RBZ
5lNd6fcD8Nyvesl6HMZbdiXbWlfYkSqEeUmrcJ5AYv3otGbyiBNAmvCzR4E5T8Bd2T3KqDaXxXUU
03rgh4wzxAu/d0DxMzxb1jp5/qIo5gqasEYgx+3Avvs2iifD6yP0sXOpOwPJqWTpiSsyDx/76lXS
gs1UXPfyIStxhPg5+W+NM8TaOi1fSA5bGeHR7J/HYjXZFtpgneGlbDJjJfJXgjR2SXbdlOFeb4tD
I6fBU09EfUOscDqhlNdQh0wZ4nBJXeF6u09tNlstJuK22SCI6F41nSiWri29Km1XhQ71YpxTHc1W
sAL9EDoJ5xkHlQYG3/RJVAp74PwmiqHZVmr7SAZetcP67tpq7NX8BCecZM0jsQpiTivu88xg5+Tl
SbUdMFJmIyBjRK8bshmfzWajS7YTxURdkXA3mD8bo0ZlKz/oGK3tueTIUYUtqzjUG2CApdvlHJxm
s0GbaBNkIX7ithtucwS3omL98bU1/s29Zr5q1vS9qvdIZRDh4NzuD8CHryZF30ZTp98iPHbl+RBJ
6msGh6spwDnXeKl8tkK5zRFCVvnI+YJ8f96q6JZMuVogiqtlv0NCn4PTad2F6ppg5Ydo5EXp2S4c
X4Z03NL/viK4e2OW9qZJ9U1fvxL1t9Ij4Rn+D2L7rluBB1QMbpxqbtzRuyjyQ2Cma6PG6RLmUL3v
GnObZXf8VkSROJqyUH80WHQ4q96qdsbxTHELNb+KMdV0lrnVgmQNmEtEHCrU6aFujKs+kI8Wk+VJ
y7oNmgGvG+obMjFdePaAQwUR16EQXqNIt5MRPiud5FTyIDy9VhLVET0BZLVQ8GlL5Nb6UGmIQSlN
/WiO+vcRNvw2iM3tWJX+LjGC1hOzdA0ek60Prg0lfkrNOwi9HlBxV0mIZQV47sh6Wj8LiMmVad3A
fXCzZK/E9Y3vy8CFZtxJTpoF+T5Paw/mypUoa6cIyQVWDBoccU0mteJItPdVgjp1NB1hIp98tj95
Q0wX+3riDpsqvgpmyaU1s8IU2myIqooxMpvA1LrhO4qj4EHN6+3MVjHjWBzIzwnJcdtYpPBkVEjf
UHUIPMgfSGF2M84fNE4wgkO7JQG934O4j0m9tI8q2oBNG0Vboiibra3jiaj19D4jGbJaGRIfsMUh
FbW0Qsh3nZKMx7qBFeqnmSA1Lkq/3gN+bPFxdQKcQSG9SrZVryJFOiZJ9aNq/I1QJUDrJA7YA8R3
w6L6XVXBIRa+RqtLsiYXmNpqxtd7lKxqZdZpvulJLsWzgo1aHPRZ3mkd4fWNddVp9Veiv7dZgqHV
KiJnrnBYSoHkqnbznAX9xkQN4U1KZa/qOcVI4epFXq/oXyc3lYgNR1XZrQ+OaW7TMvOIFNxM1rH1
td4xsQSr7FO1nIzXqLwtm00XlsYKp5ZjFztj6n7N0W55d90aFRp/JAa8xIdUxxMG7cAYH/Fj+Y3b
plbzLaqqfsBB67e/fJXI8u00DDExirZc+2sb7Dxe2WTuLADDKP6wNnSLnHG2+ZemocDBkpCse90V
S25yqrYZ9w+mHDtIWtgntL7kMDOLjVcdLQ1Mi+xZn3xfGYNtoI+oH4zCwHjfVlV53WcjqO1iTpWj
n1esPjia8LwNilJKq1GZzBtaC5wL1BKJj6NWmf00zJwsNnWrS71LMmlLdVTDc4OPUyaDUWjIl1eN
oRaUyENLvcmpoPFzJDORuc2k+/m/Fcp2WsqNSyX+v+ffYXMpzuqTy7/wr/Kkav1Dk42YQ/hOQoYC
Q+/gX/g7VfnHXLRuNOIpGi4a2f9XntTtf5D0Ui2EWomCVjEpkGKH+U2/M/+Bh05BE+0j7xsPxF+V
J9/Wu+mkoiWxlutT01pYqOdVfXZQlARj4v/Q0x3MuXkqA6PZSJj6ju082ftIyfLD0tXaIPUyN6Ke
WP5MLPAlNg/Txr5BDYQaW/zlj0fIlnhimfkTlPdWRfD7h1kIAPlhNL/RLJz9MNOPpXhINdlDG1Ed
coitmPuagR9KI8DVSdv5qx7PckH6LiZ7WeIYwTUtmMI/ZQSaPNQRalKEoUsEoFxb9b4WUvv4+W29
lV4hGwCnzbWoWKMqea/k1TofTwriAS8SnXwc/Vm0hJZFMidroX7JVTX4Qm6selNOQ3ihK3gmHVqu
jSjDgJhCVXu507M79C2BIMMc2WjNRvKdLOh030wmwrMe8qpTpyLfkH85AIGIM0dqLM7+c9ipm0yT
jRPdD4OtRG59+/yBnDW9/vWr6CojBkO7SO9XvH3uZgl5WrAT8kgHltYA780tZvSmdXJpSUS35/Au
HodrNPfNoZzMhB2fEm4No5e/JjmlNDoDt9TGMLPVwsQjc+Hn8aX90Uv9989DlSrwZICCO4fBWbMJ
0YO0Cm8MbGvNMUh4cqzVbI87Ki9TonDuk5iPDRRXG0WJsYXUOvjg0SgOQHbbv+TN8w4XJRvMaA6r
HKfPnpYxk/0SLiZsHTcjXlX816uyDq2VWcrSU6jb098Jzn4/ACR7TEJAi1VSf89GDcbvFFIY5HG7
KtI1/gd2sElRy/d1PcHezyMAYvkw/Kp4BQ5HqPY0lTrlE0zGe8kPJXgj46X+8tvu/e/fxFBeGvg6
MwNiuLdjZmzwXKpUnVc+hM3buvWpuMhq72mBz1k+IljVrDP7wqM/nypJx11SYqlj0NBeoPRvL6p2
pehIfIopP/kBXZWm38zA8i487w+uoi3zHjsLxJkIwt5eJTek2o4wGazGhLg+GpDUdtNOZHefj+t3
T5CSOtjdRdwPipou+tllIqYJNqKGl5A0c1WoobbL0cHjfaPPu5m7yNjA+DZuPr+q8baJzIvjsqx3
3BoaNBI6z+6u1XJbR66leUU2S/4W8rv0S1NGTiHFVIXrbFAw4U+4eMhilOqpXhELTu2bhpg6uJZF
+KQnsTb2iw68vU+kivZsIbB4LuwnnbAkdQB6pE3lXQ3jiOwcbR7v4lgPjouG4DoeYuW2ogelr8oW
MbVDIlBzDGahjByN9Cl1sKwvwU9+MW46bmZDjUotTjxGXXfgVY+rNhflGnpgDwhoZGflBNRHqWqH
SvtIJdM4yVI25Os+VIs944SsJcpOQ+NyMhaVm0RJMThqZ6b3jRVR4reUioJiPnRlT/hjb+S3I/CR
bYmB3NoIZaJtmMx9+r3VdczDtpjSx9FWI58ETknq8bSFCr5lucW5L+gSvkBsqmuaAJxCjK7aNaXt
3w+RXz2mWozXLas5vHz+Tj8aSUxHdFf5OlC2nIlfU/y86GpVDl1qxvaV7OwNB3RjZVRYDcWc9qcw
5cj/+UWXD/z/K1z+PY5Aw9HV5W9B6387fAfSwzoRQMagVGysZqKCVlVelp4K8/rCCvDB/bEn+N0/
Foty+WzINk2QsHWyuRRfBZE5+A/8MEzcUpTannE+EUkgpRfW6o8uqkBFpnNs0J5+x/ILgt4f58Tw
lMJur0hPgvRB20pTfMAXJvsTo63lv3+miP+A72MkgO4nzibVQqNFCbSEG40ibY0Fh6ZSZOVrUQXm
Bcnm8szOXh+rKVsQY1EpsRF6+/qaWAMTSx6w1xhj5rFq1Ts5jyISAu35SsnoaXw+XJZN9vkFLXTZ
6BVJF2ALdDZeUlOvig6KmZcZ8MPszLJ/WfOQvkThHD10xFU+wbDrho1c1AowthqHpeybY7mRE12Y
7lxaxcZYvM0e35dMz5PKvIcqeNo1OdSoC5/UB6ObSE9CV3Q066y9yxrxh6LVB0Q0SG2BjZeQtWPX
LWiz0pddo2wucUE/uhT7USgACipQjJZvL9UTRwllheaKEkKRGPC372KJnnjKrHzhJXz0DrCP8sUu
djIMNG8vNYVqQ5MsNj3IV/4RFgK1NfaspWM16AiGFhOd0MTfqYN/zxQQXzmuE+hClvC5vLqw7Qgq
3Wx6nZnkqNAo3degNqgDjOrm81H2flRzgsCBiDyKqBo8nG9vMBxnkxoxMQ45plYvJnJ3Vc1dTXAL
bhUladMLCMn3WwUkUfR0cMfqS/bQ2aD2Q5FkuLoNj3Avfd1IU3u0WWEvDMaP7grnL7qaZXZH5P/2
rqoI4zH+OR15x2SD8Yi6jcjC7iQMuyBeubIuXI8/yV98Ozswt0DLFsv7IkjibEymiW1zDstpOhi9
RNZINOYt0mStt9coY8mtyRfHPhrjsNw3YzUHTje0sKD8RqEDSKc+BrmGKgNphiETpGIY2QMsxzin
2IsUxR3wWrsFcdDU0UkL3eL37h/ZtSPG8acy/RH5xbQJIzH8arKouA5gOKk0XztW7lSEQ7cuBtZW
CHdkN6/MpIpOQBjq72Mss22RTC27Kcqa3hd6gfRbFQM0dzQ56AJa93X3GhYLbxnU1VLbEerw4hds
v1wbzlDLkTquDhzS5B9aTcyBy6vPvjRdV31JeNu/krDxT8CBQVj0/UyF1qpbeQkskfKMcGwzQyDR
KLRWdXksXnSEOP7eNlN9eYj+dKNLERmCGlAYf90kEfCTKQvrkybVI2okqaNq2SZzyuGvjcyD6IAY
OPYYjK9qW4HSCQMjezbKtspWI8SlBw4LPdKFaQpgYNFAPHapII3CnqbxxadPjdyntIi1QD8NMoL0
wPYruMe8XLez4BwH2CEjMjCqaDsrIWyBTTSaOlunUbTC4UcxIZF9mf2Yp0a6g8sUx15R+Qt2ccFP
OlBOaM/g3eR/YUuo/1iIJr8MtR+4ryQKunUdDcFdOqU+9fyK6MOaaIlHtm5tC3c/0mcn6uecbntW
qfP/Ye/MeiTHrW39X+7zlaF5eFXMETlWTlX1IlRmVmmgBoqiREm//n7RxsHpLuO6j98PYDQMON2R
GaLIzb3X+laKi30g509YXp6WnVvNm9wHsIhKa9BWOukZdjrhanZ0Q45eNp4wZeuXuoM1sAHsyLjK
65f2rF2QKqlYY9ICgR8nh34OzcWGpdLCo/JRJEmm1nyt5TAw+IIfdeEJzs6G6tMQJgnNg45pbkXm
+mz5QejsJXmkmTfejTEEIWBlKnqu7NZiBHgNT76FJNydrKAtPt3OTcSh6hjjrdrAYSUotT2VXgt1
ZPLs/HEKV/eZD7LrzTyo7tXM7fqFdV1C1Snk9LMnFmo8iG7mt3UbDrmUJN/+PlTl3zqL//UmwEt+
1dTGdA9iRHp/3Vbgpzq14zjutgc0eeiJKtlyBLu3Y2iZHWVHk3pMlbdRZhStib9zV/xrL8RBjnf1
9NOZI0Dud+ov8Yc9EpPO3coWRFrqNGu/VfWVIrZgim90IBm9ypwCxWq3clDJfeJ30b3LA9/GwWhu
pGMtf1Np/utZfOUccK2lSqES+z04R1tNbIhnCbd9zO0CXoh4oNFO2BVpQY///qj6zcp6PRZBoaNN
tDmqsHf/XmIkovNGn4kZxJfQnOZuWraEh7c3Vz/PZSHX6wfM/xZs10SopgILxQWk2yyQ9nidyWGO
yC24TPhb9//+F/vXIgHhOBZLrr+gFv7FFFHWYAeditgtW3X6xh5NYlJsiNa+i6VOMxG2r7i6ze7f
f+pvNvfr1wFmGlM5vuMrBfr3Q26tpF0GhQlh2U35nSzZ8GkDylMLzBaaTsgkgYRiVBgieohKHZ3q
dRyaa6718J1Eyubrv/99MBP9fgbSMCYYBQ2q51xNr9fv6U8loKPmGcCVl1NBTOPZL+o12IuQa2Ha
exnwVJBapXtQeMbucpiqYuNKlg+4MBtMDmv4c1romYKvbqPTLODRbZoawXLKXM23mS1SX27QNCl5
4srMXteSO3fOZZyMhJMCh0a45QWvArHj0Q0FORmt0xMQ2gyOOrpVkcN6ybqrFLRyOEYzl01yY5Yg
fEO+2cKAXRYHHJlwvYyXaSxR9bgFHmGXQLG0iYU9bGibhR+yndlkdNOb+eSF5DZCqFPmJYbS5ZGI
dvXaSt/kJ4fn8NWTHuAfz0AP3qqeAGB+GE7rR593fr1rltEmrXNBF4/g0IodLP/RjD0ZJUoZofj0
5PASrgzB9s7q9YgTbYCSGe7cfO9XzNG35Ryq5yGilbAbXbxWRxO7FmqTwL4FnRm2DxN7ika/EXnM
Qwu7fu3H3IN67MfhAcsODa9CDkO77WEceWlXaiC983LlJHpjrx8A5QafVRe31oFzsW5+NtNi6+dy
ZX2+rEkRuHhOugIh44LQg3G7jMYzB/dwWqHQ3V19/tMN4ZqJv0FSixZlgb3rnyqje3VYCi2IDgOy
5TziZhn35Ap6PUj72M7IAIwVkpVR9gCL6qG4v8Jrw1Tqyjzb+QznKSwYOPA08ytec1QW7KJSOv0W
7YLt7pVnDx9FlhlCuJf8Az6pz0gPfdo7RS9JZOSGLy7+dkt+xTbHQdmCGvvGfXKkeVWprNoU4Ayz
U7yYEqb5YCZ6dTAtD+Q5IakqxWD5O8Pw/XkYwuvWPy/1QS9dPOxM20TPXW8i8iFUPe9lCa9y00Xe
SErykAmBoGMe7f3askwRGQpJ5C0OrvsKQIu7EUGFplBlukBB4OoBxvgy2KgekzxOO7Qey3bl7XP2
ilSYF00SS4MmyQSUd9Ykf5Le2xWIc+VIwifuuKsCRdQ1ySkKDE1fF8FNtaqkJmA6j10ITtfPiRZr
OLazX4xp0C1IkX1/CA8y08C59Qo8Z8sinOUNUcA2oSwtC5A5iPUemiqKUgQBQ7RVK2qkY+eL4iuD
QnO0miTOd2WWzPY2cgCyr+0Sfhv1uFgQi7MrSE0wTNguA1i+VM/gRq+3VgvQ0mKjaoFCOH83Fo3E
rTfX81dkb8Qx5AkrLcXx0h16NV8rmzz+anUWQj8IVUm7xT4O/HqSg/0yQrYF3c2iOs+rX/0MosF6
zAe4j6msy+mdQBmFwjeq7W/In61nYAmIaKkqrccGCQKaQNo0T7zqGfqjcKq/iSoOv05uMj4HTiV+
mSmcblUuEflZgwRM25AU+eImMn+vNQHcKUR6VHWV0D4ZCqpw85T3bGx2CKO6elf3Dq4MOnA92g5E
8iqNwxm2a5YtiGoNmY5Jeh007VzUC4Jp7hV47o21c19TVMO4BS3YIIMvve/ETYpoU4t+OceTAdY+
BpChTtcQ9at0hdym1MXQ+oG8MDcErGsxXyJ4eNN+5Wb5kM29+To3LZo7lwyMFzHmwO763vG2bj3N
pGEXa37rTBnaF4ectWVDfmxcb6UZXOBRoon6M0FPXnDkYMFlYzoDwhLjs12e5Bj1FlDwprxrWtUT
WayvXC8vrmNnp8J8ZVTukPUpkZq/EtXAxLpM4K3tXHcaPj3LYj+L88q6BwEgclr67TihvQN5Dlqm
ApuHWtt+NRpxQOrxVqpDstLgREbvF692RmoaRwp8r003k4UMn6Dr0SsKxld53AlxH/m6DbcxRr7l
sCYJ0exLj+LcdKP1xpNWPXMBj+yjvjCU2UFeE7GABbm8Yhid5CvpSzoFbV6RaRVXtAZqQhiKXSLG
8GXKWs6sfOzqz9JZbYCPzLHftJ33jz2YmmIL0KC96ZcSCh+UYZSuw+jP2QYVUlFubV9bame8lhxC
FXfze85YfEqRPLRfM/JL31VhZdOx6FpOUT15ot3yMMebGVgwMybwOnYKJGmJSIElwz6Cd07+6rU6
G8lS/tooTHXHovXCHJInuOAtiXaGCD4SiukANwwP/tkh/F870P+J6XP8/4fte/Wj/fj5Zy/Q9ef/
OWtP/hHQemGkTg2JTw8H13/N2kmho+CN8XrGNo5Baj2aJf8VNef8A2zKNfGXwS9Nhz8N233nHx6D
Wu4nNCoZj+PC/i1a7j+JmgNoQ9qTFzJFgx7A5eOvNZ3og0xlEsUSxulZHGenWl/xFSfnVjWQ26/F
1j8Xyf843C76g1DlBRBr2MRJV/vrJ9pAgAFaoxWqW8ULQ0nfpatBXcT7q5TcQ8tZ/7ObBX8XJK6Y
2wuP4vqf31FBXR+UXWaLMZ1Dtq+0mq5ywGG+7nYriMrNnMtoh1MoQxJWIh8c/c5CnZz7v2ZP1e/s
t4Si5CRhvCUcG/F/dL+4/nZ0OhP0GIzxvKuR8K/fCPzFMNM5EC3RLSsFaTtA6ctWZtuB01kUNWzF
25Zje/y7tta1G/ffXS0+mWEFa8iBK3GFPfyORcDtjZATFlq6TAESos6OvUNee6tKJaoz+0rsGIe0
DF2FV0oq59KXIwaO2h8Qo6q8R6u+9GNZfwloJf5dBudvU/g/fjsIANyCAFjSvPw9mMuf/a4xIRki
ktEXJzA3VGxGA8p8JTgWKLdJNbGUFbfbIKTxcnABDv3qQE3YREpZw/cx0OVjM7bCIuKlzNF2hVYi
/+aG7PAe/+VrhMSBM5xrK3NdbkVMw3/rIjdxSYQZKv60wuV8KomT3fHXVBchavsY2eqzq6t15/iJ
ei1y47/3pE2hiK8jfa/itr5Zqjz4hq2TAtZpp+HRoponM6NGhThCkQih4ufBV69ktLiVpNgicJ8C
58eoEmy1lYHAnwjiKg59ntTFdo4tvT5QJdbzo4+f7X3NutA/SjcbUXrLUbXiYa2AsqZW0nneY5U0
K+EzSnsl/aAupthxy6KD4a5zNU97WiJr9VCEppwPedQCRc5y4Q9bzeaWM4HUYaSfIhVIhwc1x++R
RdLDloQ8aziNNYr2aYEWedBkMAjuNhalD/d/aTAlsOasVXfqBGFocO+JCsiW0wr/LUsJqrUGcJgB
lvEwmjgoW1Imf+RRESJjbxNeBuabfnmz0DTjPr5SdbPh8G9cwWbD5rcnkqSxRbuPasCTVmsRUKlF
Q3nrE+2ibtty6GzA4TP/tOjtIgVExmmQogog/DZ+tmKruzXrD30yI6TrVhezBDayaj4g0LU5rQNY
zokL63ObB5jT6loqymuT92eZ5Y5PTxEK4PM06AH+lwEXZkRRLfcjIA/C7rq+fnUif4jxvCXxZ72s
NNgCTHmAiEb6rA0RFO/2ojD4RbJCW5T79fwQ+kCHj2tmBxeCkoncqa0Cp5odD2xpsovtj1gVQuwr
5IS3cR77+3CRCxfcfPL8HaVFvB26ZN2s9Ken3bzk48mHiccadEdKZa6MNK2rsXhcwWB+lp0xJBUx
C6H4Z4w5NI7ziMteq3NWXWmyThUk8/PoQzMHCt0V2AmK2KGIb/uHIJ8Jruxd3b5Z7CzTkSjh8EkG
soMkY01XFWOTm8eYiI4lneZcOLR1kjLYtWoCIh9IebCEds5eHf9oGkxk9Do6SMTat9wP2A9qP9ii
+gRLxdXICgVblfKW2dlhjOh3ZdOOF0ikFyP1+omFHbfiiOLbK93pI6CZemtzo32ONP32DcgChD3T
OuujNsq70xlq5jwch7dAjQQAaiqmGtkZdiuf3iriu31Ay0enxNksPHjuQfhfgY4IqyOxRhQNEIvA
Z+36Ujv7udHoJhg1sY/TS/rgSoPnVZeZ++a0RRZQc7eAXLupUijxg3FMM86JPVFZP0Pkp89W5Se/
eqsPFjLoB4Tfw1AzP4B0iBY9jsozvRlrs4g4YgDoyV2wDvKp8i3EA71uqzfR2WJbKvj03GhdrkB4
8V03BTWe2zs7TwKaKGCFOYeX9RwhD3/y1wr87by09ygK5k3Y9zBMRxo3zF66m65jvpxKO0BPFHBt
Sbs+9KZNp0Wl92HVBmpf06rESeVYPwkrUrd9NK+70ZGwmdsuK87GX4gSAT8ufnXDWm6IVhbVZilw
zKTCWOJhVnl8Jd5fB7KlYvQp6DCR2eATJI3lca4GCzW7tsbkUveW2NAWd9D86jncDK6tdtKUQ7Jp
bU4u217vRWJFnGpam6/Si1isWZh7t+5QRPth7POHGEfroRLCxsuU6WE3Bdp9FDlsGb4Z7xgNMUJm
psOvOHC7ksjZknlH0VlE8yp3wu3iut1+7Kv4SCMqEpvR+OV5GfvlYPd1oG9gP/snOvXLoSo6Mhha
C0FQQSLSEyd//R6HJZJ5R017Bs1Z9qidlaBo8gvV1TDh9l8awgxxv6zj+Lh4IZJyu8zCSzAlsbhM
ui120zKvD1bLVS6wTbmmsV2zlxGBs2EVr9+9fPBHhlQ+Tr0kup4+NKjiR4FImLswK12eSpOsCVhK
x8pOTHIYgpthLvY9K5Z3W/h3Q3SlqZvQ7CbXNltuQUinoV1vrSEYznMdPACzPsF2e+4yGg9iWjCI
WPoAk+7QR85HU69fpJ38HBz5BQ3BLhTu+5Ln92o1e38tH0oS10+BGvp731MOUbCYhICE5OyphfNU
y/BWOzbkqxIvJmE1Z1hK/DdxDYiIwOH7Gfx0h7f5JTO4SnsYbPuWWNHjtAzOllaSd+Kki7ZWXlY/
M+kUO9/K+wNrMNqJ0Oj3ye/nC4B9fB42K3xHCMhKjpzXv3b0ixj92daRmdA87G0VM0kKCGwrzypY
xmWj6kReaDxOIlU2rUoFpBmTqhh/VP26d0iHKm/DRoxm61jYXKOSNIAh5QvN8h8WqWrjJs5i60mW
eb5nfy7yU1mFiHNqr6mDI9IS+zpUEUG8I/tteO5sNlW3kg7fMMgHs/Zj9qXtsfX6GKZQl9MNRWpP
At25acliG2C03UyQEPcREQwDBlf8/eT1AKL2iGu/E6aiqU2n1eBXX+S8K+GXyg0A5GraJj3pkDvG
vtPRiVVw14c95fvi+TLadH8Mm5Y5IucA7vD6pcr4ztkGA/qRftEE3/qRmISd2wADWHt7xYRQ5+60
R/nK/bl2+hv6nIj2kCxEyJcmrurV0siHlQ1oX3nW0u6mIa8/YUt71+8ouroR3D+clYFPJk9ZPZPW
Zicg5prBR6fVhOAFCGx6jCwkSXWViF/Sya2XfpTluCOxpT0NRc6UdPWF2ogoGjYJcpqXGS3R18LF
K3Lmei3bTUVmXHciKCfj5JgWcyjoLBz9dmq3ABDAtsLYuyfGrC2OnCY1dslk/ja6jfziV4E6L40d
P078z7d02t+mGHxRJHz3tvPq/NVdIOLjntHO94Br4CUJiTLJ6f/8qgYvQm6rhh0A9fGDbzb4BuXN
vvDgWDH8echtsJ3TdyjrQL2FfedgxZxXbwecvwZir97RgM27lbscPdlRHgcc47AHJC5s3n2qgNq3
PHMc89r5LgXDBHINkrPTdwwt44nfU9CTaPfCnzTvfQf7rSvAC3jzfMb0PR3G3oitkd1EV1KWbxXj
wHSVYXy2m7zHpCZnnuSILmzvWwFuktkR5mYKvUvJUPvcZHTUsxU/XmYjDlts2DKx5HXDuH6CZJof
/HhdoKIXg7nrHO9ilrr7MhKOtm6W3JtOWOcZQVgyfjCBdp5FEbSXRjv93RLJ5QFEFp6WlSS9vTBd
u8sc5hOrPZ/IUxLfgScTk5OY+THh1DggcrKyXdT4633h0eaxJaYutHjciLgz9p8t7oubxpmciyIa
84VhjXOsFr8/N4kubl3T5Q+9LS55NdxHK0GZQA9tYq4wYOWRdWorJb6GWWd+BOTrvaAWN4e6Dh9t
UR4o4kitBN2HCZxpeRxN9Y0aA9L2bPxdBQKFvdM7ZENYTbQNVrfiQKsNzuwm2Ncq0ciScCWJvpHP
nuGO3sUeeQftwlQ5LsgTKIVzMIu8iWrp7JJcj3eJYM5uwqbAb4NBV/dxnDrePNx7QmQn1AMFe61Z
LiQj6rMkpOyZkgv2Z9Bal8kUa5EmPG6eO005BqTolhblu69L3tcIT+V6MW1rkOzTf5dFQx0y9juT
NNOuESUsmsz72fuqS/ajWBuaxn52IQkIA1MxJLTmF/feapbumSjG9rbBRcOwMS+j3YxC8SwXUvrW
UZh9HBX6ssgoBEeElUdEVrCV1rhcGoRPz8UqfiUgGz6xtIgtEvIEL55LUz0q3aufxmQHmZMLUcOr
o9wv2mQbtqQOF83nkhH5SO3dksy24ttzNR1rr/e+M9VYQOvJnH1nGO7wfhG3VXdXndDV1OJVKg1b
Ko9s5aY+hRWPuBQH0nPWxzHW7nNELAMmsandE4ZbUIIwgL8dyUtJ21GtGzDWrANPVXubffeDzmb8
ExcTnqDJ4ZzJMvfUDJl1yzhHHJbBj18SP+PupHVtLlYtR9Iq61fk4Oy5QcD0ryY1fkpc9eZ0emvp
rDrrLsG6bbyQq5UzcfTX0Fu5uJj8xlLkpVIVQ4QgtOMmk6GzB8DwxDOZ08LDr5cV2bAfE/MaZ0FL
336uT/NiPww+hHbP4pAmDWXZ1010KJay3XmlJliaCKBqSzorzCXXYXtplmlPmCDbkeAa43C2PJdl
6R0tSqlTTH3Bha71PurQxqw7mi+elgEDkikp3uzSeqjzct1bbvyTfA/3zNN2duTINKekLA+JHJed
6hF417O5sBdwdWNgjZLVX4/C18R0uC5n6VzeuMgZlrRt/LjZZBj16DTXy2GyOiYlCcd7zut9pPWV
7SmOvzWRKQ4YZby3poqS236ZqKw6ck+Cdh33EYFuG6YR70MSP7kTkV4yq9RGSmfcEKHR7UN3YT5i
QUoxvndD6lL12dY1MWRNzFeAfmU+xQbf07K2D6TQwSo1kYie0PrI/aQj6GhhA7SVyic7Buv6lUnw
CvMTkzP3XQJvOcBw98Ec3qxeHI6neA5nPyUn9A8818Qj7NcrRiLi1uT3XBHSOKf4sOv2PdPdWz3P
8We/6OrC/7G5j4axCE9ZPwa3PtMO2A5K+V/pa/vncOqmO6Iplx+CuKQH48h5SHFo90c7CH740g71
JoyVvJ2A6P3AHCMfwsquzr1v+bcK5cmDPzQ+6CquF8Yp7UculME5i0V7kJCLz0zBJdNFq3BOrSI9
zWpjc6tLgnO6olZ3Pdlbt5q01HQcLY9RzWzR2vDNd+VPzvsfUX62pRG0Ba0REblMYjkmeDC8dKDj
dQrCaOAf3AQGrze7nrLuhaQv+zOzfMgOY7x8ItsaDiaI572KOgMroHDqS5O1BCLhgzwwmKIESTJB
yhPNVAf/M/SmglNtxmqqIH+8ICs14y7rAorOVSdvV7scyZmNHfycrGHUmzHr+8eBtMFXb+WTtpWc
xmsi03KeVUQjVAj1kfVzchTob792nenOeRt8WmXdnuFnwFlBkvlM2f5UT0F501fcaNH9rI8m9uy3
gvCjHUOm8WjbdvEu/Fj8lJI4+8INKbOUPnS1PZynZk1utGqpkYDVPMdTHz/akWp3FYsGfpiNvL26
xjDKatqgMXAPHZofoBrIv5ersjQYH0ccFB/1MJPz2nTmVkzmm2MnNdNNx9Y2qWGWfEfuONmHq0Fl
Q9QMvlhuSeSs2OWcHZuRaeyMqm1LULB1yUMmZ9cvnIBeO79tHIaMYW3hecY0H56BGzGim5uGRg5V
LLqquGa96xk/LG60+KgXtWRfJGMjcZy8RFv7FY3CQbpL+DMy4brrHVPdYk18ajwyFT8KPfuopyY3
aJ3HvIkYE3a0Ne5BmgbZjgGrcTazsp2zw1SI6nxc3Zisudn4u9wRc/FK6GRICHMo7XcnkVhySYAZ
vycUXkDhFcqqTI8WqzBa3UtIQ/qRtE3aS/HS0DtbMKzCWcklGvKcgWwlyqOnIqJ56eBRHTeE28SX
oJ8ys3EV2IRj0maJPrUrDZcb6ea00joGQm7q9MHVau44oC90zC3LMXV+4ORbSgAmyfjAdtqKH71G
ZU+WVMg4+7pog6+GlGbnrgCJGv6iAydwF0dQVsnLKivN5plaNW6wvddQcqciVKCiUeZlHhvLNFRk
HM/ic4Lv/OxyISAupB6/YN+cs0vkm/pVY/J95fbU15R2jf99VSIcDyUci/XOnjq3PJSBxCUUGP9u
5C3jel65BCX3cwHomzE8OBfSP4dTQy9xoXORDQ/KzbL2HLmj7gnLAmFk+W1z09YSpVMSF9dys6vn
9tDGBcQga8ofiyCL4FaN9IhZWuVMFFEr618JOgK1deC5By+osHTNpFCxpxeOW9e7HKlKR+nk6H43
GBKuU235Xnfn2HNLtE6kQtrwNCbF0etDJgjKdfn5diV7+TA0CfOTdehn8gcmXu8wD/3pS1G62r3H
FsSPR5Sd7UbQynvOJMsTf7uN75fpqlE7sWoHPkyOQoC4XUUbr5gUxUS7WGs6WbgD911+7Y5UrjXf
htUQrZvcicY3Bh7mSA52HXwJOygCdRYwW/eCDEMtl0TuzIRnx7dU5cVtnjOAYLY8NwV+CEZPm4EF
YW9Kqs8ISJYwAv2UDzrJiUWBCx1XCvz6hOSDdHUwG2/rWZdyo6nAtklXmuhx9UqQaNCvyvCEWd6j
qSE985AHOKrbtYUU1yCyJISs0vbAtsIwglC/lsy7Avn9tlxDP0/DaeEAmXx0Lqe1NczhM/dKkJs7
+Vn4yiEfigv3N4OM8mHwvPZTR/X4GromoQcuh3t/sJ0rsSxCuRqggUyrtpkNPpks8I9BmDnDqajD
OT51StGnLZSPYnYywXAzENyWFpRVD67rLcFmnNr6FQOk+7a483qXdFHSbBCnJB68yy54CewFiaJK
5oizmUyjH2tvkj3gSVRBwdzGYRrDZmveSt1mFPQIJspfUzLRsneKaBTHwfiU/PSfyT2gDTMkNznn
7SFBNoBwKc6Wec9v7v2YpoTwLs/KYlY8XpvdOBMlxOQbvJGa1xLwW6ee49zTd44S+YE+A0sGR0oE
7Zj6MT9qHazishJAYDadhKS/7by8qbelTyoq2tHGwz852xRWluW4DwEaXe9CJlutUh0Gbg2CtWzh
v0x9xMGd5XNGMIm2lk3hYGCb24FWfUzqFdNnMdQbIhKD81hqrznbIVXijrsai5swGJ/Y12C0v5fB
tews7cY8+ZqBNMqbkbfC5uLOOzc21gmJOlu9wRPxw18yvsquJFtRcgUPd0MRIktFC6aa46oacTfE
OnHvMeHYLg0Jh9JKLiEEcWTO/AmKt5LYb1IPder+sd7tOC9+EhTnhjsMT+0dKCzwCXJiyokymYS1
eVTd9yEw3pD2JnQQnkLQfqKfG/8oey2+L25fzIcKqderS9FJDFIuvNfVpheQju0MXCMn85fu4jzd
x7x+yFfaaH4jYJAA6CGhuXKyS9NysYY3yG7QuCLcFR2x2GmVZxhbXS+373zVBmiUaTyT7cYLOuaa
R1c4s10cInOlM5UTZTefmGBq8vyspdO94PwScUf1WvVWc8MMc5HbBDffnY83kvDY2rYPRgMg2oWZ
RfZZ5OVQEeH2Fax4J9Mn28XCfGjJWp4PxKsToomVk+nK1E4o2GBCkq/YTNJ0u5o/x6RsXHW0Gxu3
v28RxT9MHMLjlj7HnO254DTtDZmg5mbw15h7YqSjFXRd030s5HgNW45xd7kE3I/mx6Fo8yujy6D6
gfO1kMIad/2L0ZEkJ6CBbHZcrCqevvwxxVoaTDgnmzhKIqgZgr13g0nupoqI2P1AqDx0as5Iprao
c55ENbnu8bp57kJetii1ijF5FQQnl9xHY/0lQVpDLqoiTpe82fzngIFt43U5NV1X+smpmGgXpauO
9WsQkJlIBoYi+rQj/ps+d89RB/zFNzdZjxpoL4c2AeQCCDDVdPnb4zS4nAwFeWlYmZGAZI6LqlrE
xJ98jtFQLA8V6Z35nQo1L2/QzCvC0nnqeQNplLiXQUTVeuwm+JHX+7NXn1ClZeu2V5YceECN+kXk
XE7k4Aq/U3q9vVzMLNzsm7uGKwoQd85IL0cZqX/YpS3WVze7VgexY6KYCPspiXYwoKz+yYfNi0fW
ETvp6AQTVxcX/pYOULltw4G+z5T1nBkMUcrilPAtcb00chSAbCJOind/Lcp1TWejmvGBrnw1PJLT
676s49pFu6FPvHlvd0MOAKkPRjB3xI5TzeXlNob2A5fC/TLmBEArWoNvUS3Wj7zE7hisncP1Nwgu
qszXNz/oMNZ2w/AlytfuKJc4QKkDFMDTYXwUlEv3vVuqrSuRlW7bbI1uKOb4JFfa45apbPSEZUV/
IGTKWT5JGR1sAFYPzLHrn45U069hBSXHW7VkW/yB/RdQVlVyMWMTX0LZA+WxhDHlxgKAsCHSc3mL
4I0eh0rutItgcCsgD3yf/ST7NuDce7EofbeRZilEoui3lZUHP5uyiX0yOiP3lmBifYqm1r5HEYm7
vEC74J5Ntjjo+HBqIKOvNBnrQXDkWqVIqFyr7l0WEmEjEBdr3i/2VftPciMENr86WvVMByA2ySX0
/PkcoN7YhI6VnJeiYXI4i+iuSKS7Cxet482MxURs/TkgjDXjkDwgxF2fitIKbeZYrU2YpqLBFa9g
yGo6hD9cDX/RiRJxzxsEESQi7JlAoWIYP4yXAJ1BOe0w9J6qG+0jJsdayjJkLF22CTKsK5Uv6RMc
2NhB7lf6rfgZ5MBoNUAEmPqOhCjr9lnzhHu5+MUsm83OmbixFY1NSCktZZKjVVO4KLMKDebEh05J
XduejZZA6XqBjrGvx47H6kCDn6B7ktyCUyKOx2/h6tRb8obVjbuuCHe7muGYAwArprl1WoIMvlDk
dOQcrpVRb4txfsWlX93JcXqBzLBwFHYCTd/Y3zA/Xe5nWYh5Y/mq/NJpUlEjFV8jnyPGfQo21RlD
EGMXzxqfSYGOfyy16W6wAQUPNFNZ+Kvp270dKHs7Bz1rI8lLFzkoupcNv1pCSFLnZqcaWDta4Mky
++gqsiY6iejf98YbrDODt008KZKWrapUh2I1sAksPhC/ggFUY7gdg5sMnmxCvElZoQXKxDomKplJ
4tHlO2NazUX/wR+XxaSSjObbNZPJiQty/crEoQGuNro02dqCOX0Wl97GBxNzqdqx+z6XE6eYAVP5
YmQc3ZVrtXxLZO/uyC8Y04oG/VvrYJkAYMORWnaKhoWHIK/Yj4ZGVqqa+hJYnORL64b5PrddhbVa
/rIidzoGrdSEtiIR2vzfwjgLjzqr0tVCgppCniO9GufHQkCBombLsw41Mk2pwa1ISo3hB/5JyPXw
Ty3Mn5Efv2n/XebSYAauaRe47MlY/M33pdgv7VYiEx8qYAJAo7zgsmbj9GECl3mb3SDqNS6V5b//
2Ou/9r+FOShKQDqiJ0H69Qd2PfjtY9sRL8q6aAbarRXFKbFSfrat6XmzpTYYItOonf7W5PaH7/Av
nwq7BX7B1QqJ0h8+9V+FSDCzEpJEmT7ryb92M6vOZg5ls3mlKIi0Ir7EjM8z8fJI76mpEUPE1ZGh
Pze+SYSr3hVLaL8v/4+6M1uOG9mu6K/4B9CRmIEIPxUKNbI4FElxeEFQFBvzPCSAr/eC1G2LlK7k
doQj7Lfbl6RQA5B58py9185a9PedEgsOr3Y7Vg+mBg5obyl0zDFguUu0KuNmaujKNJI/8zSDtVQO
GCF2piioD6ZE7V5tF/v8pic1SmVndot8B9mguEloayjIU2f9ciAz/t7hlIsQmqgQ/QZFvIoMSJCI
tYv6fOh91OQTniMZ2PVa7UzGcwkHo/qzOxmLgkSpsDbha6dRjF1TvXPjfhHDJp2yF8GUomOWEn26
bQ0zMTiFdR71BOhrylnhsxwle100OvRgKa02ukJx6dWhoWO0DJWZslDJMZSiwhLWuomEau6dWAwk
7iGl3VuZ4Mw2mibdD0Q+1UFNrZq5CefrB5jjNRYfEyRWTk4NtQYCfxCSRho/WaSqmts4GSCkGuQs
vmbOiLAav1xfEwI7tsJPsKupi6TXWncVnWgOmiVAfIXumOIJSIn1HiRplXKaSWkcu3bTHN0Z48UK
A3KCOxGbF8mzdjlBUa2gGqwjJS62Yd4imCvx0eZ+YnX9QLMhymgLqCnOQg3ZjLmaUKEfDDUToGHH
ad5X7iTG7deH4x/JTO9K9A35vy9/81pWE0VA1H2VQf7Xf51imJNt+Wf3y9/avpUL0r39+Evv/mUU
lX+9uoUE/+4/kB3F3XTTvzXT+a0l5flvMebym//dH/5Fkb+bKtjyr2VfdMu/FsZl8b2odHke/7UI
dctLKNq36eNffJOhKtofCNfgziykCyIj7CVd5BvziR9ZzDZpDgoV57vxNX3lbya9+wfGEdDSBjiF
hT+PPrT9Bn0y3D9IXUD2JlRQOTA0/okMVX3vLULrZ9h0TxdfucVRFQfe+6UHOF2HVTkcUQBF1DBK
kH5S6j65tEslOuIQ0EnyMW0I61V3ckXbMnZnjSnN2P6NGPODLf/bK6E1ZyOw4ZNg+X//Srpgocdr
xbhiclzGICufA0uPmYqL4c8pq4oSql307ExmdGWkUditet02tw2yr6euVUyKLc7DN8bcGrtuQBSP
N02Nz0o1zb+hsrzfmr6+UNSGi2pTI2gEpdj7FzpYLZN+nY+sHvoE3raib5t64Xt4MieLNHeC6je0
mR8VmSiELQulqo5OldnNB4OkgsFpgEgnOSORvjRHiBvL6FZRhUKDcSo3oTVB+w76xxgp3brUqLV1
TKoon1DTG85En1cy/JSp2XzbMP/RmvDfe+Cvqrfitmve3rrTS/X/4annUfnFU9+8FS9fXt499PzB
Xw+9hVYcTfdydyy1xFcZ+V8PPT/i4UX9rS2ey29P9l8Pvar9YWr2wjlbygGHR+E/H3pV/QP+Gx54
AxU3AZ74+/9e7/4qpn4lPn9vLoWiplFQkWa3iOA1jWr7/R08YYLFT1Ynax2wmtcateUr6tDuzLGz
f1NQfXVL/ldt8+1avFzN5E0LstI+XEstczopgGHWtekqp6wfOPkEhgVYfnrW8LCjZMoYo5DXPcmw
us44c6+LkGaKM41w9HHbeGlXb2U/M0BPC04f+QzgOFT6rczLTT6UybpKwZdOGi7owkkZas6G4elZ
JRHXV8Q9uuV8KrJOv/nuC/9JibosjR/eGYkhANQWkbSjfQzntovQctOAy88cZjed7sIbHdvS18ym
po8IAjvrMdbNPdKBX195WWF+vLJjg4XipmD9fv/9IToZOli9CW31IvRNYnLXNMV+Z0H+Sl75cBmT
4gjeDbuDyfb1/jJMNAA8wMxYSzMZGhQJAKrTPupxghUohfNG5+CfOBimVBVuMTPv8Gmq5odaJpON
eUmxbm1l0TWiQ6vyHBsWhaT+ZySd+GZ05w6rtSGbfh0jYgU/2/fJcXTU5DlpRnut2c4i+6XqOQLY
7fa9NMeHrx/j/8baNbw1TC7e/o2lq/23TV98eekoEv4frGKMAb+7t37I09n1RfjSvKtdvv7Ft3VM
0/5wSNkD0cWGrGnAgP6uXVTrD0ai/P/Ejmr8D4ul6u/SxVkyeFhVUOg5/GDZrP4uXUyqGmoNcsgW
6wOBX/9kFaPceb+QfY3TwUMKHIcMKvrszrJVf+eMLsukpSvLob91lOdg3OJWvo1Iwti1Jeo9XSMn
ZupysSEFGklEcDmYEcaAxd+f2JG+sUvV9NKiZDKc5vcB40sEBrNBavsCPZRSrECO6ZsxmTlTq+hW
K13rdpVpvehOnFzbKLAO1lwxtCpLh5vbepqk+WWwt3kfvDStRhu3cvpjWAbzNRVPjYUw0JkxFixl
saL4Vdwi0wgdcoKpHMPrMSzBfHQmWQFJsO+qMVppqgmqw31OJtItqmq+QDV4oajkqChap9DpVCo/
6FVlMyiKfhotRfeFUrMARcVcrgkBszcQPkgvFG16Hq1QjF5PZtVdGJW1L4BK+DV6uU/j4AQ71PGG
utbRecoVgzfAzVbci7tK0ZBFYHi7qxwd/NDY1IBDtHB4SDljIs8OaAzF1Ko7B4cxb8cOUVrUveAU
YmP+7PmN5eOsOukjfNT9XmCj9osR5RbGTpJoY1QIa1ACS4gtmX8rO6SKmaZY5uuwRc1NF7koH12i
tQrqUjr4U/U8p2O4UdQppNGB4po4rsFOb41wMIKVUuLI93sn1w6TSELXV3ij9DKCWLnQDRcdxZAR
LGPPYKZQZTgrAycv8OgGJaDXqzMzrcphBDbBN3xA4Nvvk2giJQEX6I501ld90t/KbEYuMVs+pvLp
zyxDy53icQYmkyT1Sc7zUa1u1HDHiTpfj1iP6V5zgo1Slr2ApY5JdNRPj/Ar2+OIV+wF98ZRRUk0
VyPWxrjVt3ONssSZjNuFn7rHevIKGniLb/NptOe9ZgefyzS8Spt5yyxkR5v+3AB4YfTQ8a2Gk3Xd
s3O9McYxVk05N5TufHsW88712JFb5GTqWgvTCjrbcGQdz4D65+61wRjQqdEjmI0/BTtatv1FWOk5
zFelxg7VfKbe2c2FLl5GVwGhhJMpJPmFCc0GhVGxN1gALq0lBooNUJs+TRpC7xVh98oGtT85KtbY
+CJFmbGwBRxaWXdT3eaoHXCIFwxyVyoquF1npMOl29gEfjA28kPDJmTOiiZ61whORubudqPtR7SA
pOPFwkfNM943JBDjBurii55AS7+pRbAnJi/cI5Z3HtEc6Sc5cLRhtyHqhwDq+6Ronux+sfJXrRV6
HYMhegEWvC2xtDvotydG8lhRa6z0pla3bqI74LttEOJmeT/MTX0piM3ckzFSk9sZZqjxtWY16ghG
7Hp45WA+YldoeF1Lx9/rJ1CDJlZpxysN5hb4EDAkNPSnMxF5cakKnMGlddK7MDxjJxgvzFYRu6w3
CZ2IXOuJSuQWiYnttWVyG0fFQal0FiptoCfLqnYeJzRVtloVe6k7VyUDkjLiDafdBDJD8zjHFbk7
+DrTzaPTy/qUw+mJ3dsSSiaJCxaERUwXlpH+aeJWwhUri3WK8HxjOmF5FdTiohfS2lLugWmYbfsc
66qKhNlxDhXLPrefQU1Cw/9Ud1hoYosllsn0VKS+lBUtYiIbSu1EbbElzAHVHvEYijWgR9NPyDj2
SStfKbZofLomNSHE+LwP5wCnwrAu7OjCrG4ihXan2zb+3NPbJqICJ6GTWhdBY671SX2r0SHT7HQP
zMhyzy1kuB6irLpvCkKuRGud8yqPb1wEHpis0gzXkDNv0CGXX8yR4KasSuW1mcfJTgxFdWfiaoiL
kczFRXjY6Ev60qfJwK/TYEBA/XcohsyfC/VpQgW/R/R17DJlkV7RQNKM1t3DtyHAybTiuygfGfQV
BR262swPI9Mzk2Ovr0moHCItgs6zHYJUtMG+B7zDP+/AW6F3y3eQguYo+zbi8y9wUDAUwecW7Axz
tjx9+gIqBWZdT1ItzxuhS/r8MAy9xsZghmt0Y/2DCb5/0Eukh0twFfevO1wnTf5iwqNaIkOIHxm6
2O9m02sGOR4i0OMrMqKX0V4OrUC7hOSx6/RQuVanxdxek5laqcVVTqQRM7hjqpa8MCwvTNuvlaB6
kvoYQ9eMJt/S6vjRDGlDkm/Em2ThQam1ZCssLOeem0dvu+HKUmioR1O9Ngi3SPmwLy3OMttJ6vPJ
TdTx0xDW3S7LZlR8Sbo1o4ShVs+oKdKq/qBHRGhhzk77i8lpifkoamSikVOp22BCAhTVLaZGdt8w
KXeRbRIpklePQzthcuyq27xtnEMx2TNjObbMsBnR5wKC3jI1D1i+Sa7JkuKmaNGlqWZ3CBdIctlm
OwQR4tBNs3HXqZeDlsh1P4N+M7OlM2uA78DgaVy0ydMM72M9QRO0V0nZobdU8BhAY1g3nfIQtWm0
5iZUd3Yt3Os+ZW5ID6zasz0Yu4zVgzgqQo7piy+c3aS0wBACA6EFKSitlTDhr2Ge6U6+ns0e/Qlf
Td/Y93oSbxnC+bXR0tJWcUuV0ZUb5l8azV7XLdquPgpeMz4LbI/dEwMKfhfOsifYYzbWHAePtTLI
c+iw5wWJMD0rn1Q8/dF40QlQPGKw6ueobAYOBXODsJsaDIAjyw1AjXiXzwsZRXIec9FRs3T3G1b0
B1l3m6lTt1OsHOcqQaz5GObslcmj22WXlpld1VPrG2O5NRP0MU2kny21QFD4MJbTbZGYN2H62c0N
guKyTUhyb94ooPVOcHnXtr5Py/4RuOoLhp/10JVXRq/v6nzgsOhI7oTR8cWUsC7q3VkGoziAnVqH
5CGtYrvZW0n4YAigqrGwzjWjr10k6VU7jX5dosIrhtJXBl34dJpaP662OpKU0soORvw4wd/rhdtw
PC1e0jG7Eq22zirtVnHxQAnCUoz+su2Mq6asrztumJk++qpr3HLd6nPro18BdQvoYaUKE5YXnqNC
nQC7DoG7MjlpXWZRuJsrDQiKwnfkkOCV5cUzdj542LHzzMAU0n/L7eJ07AxDieAcqQnREqmw8w2b
WMnUoA38QA/NfVJb2k6iCk0L8TTX+C/oZs5eMAbXNU6OnYHKet0rAVC00bjtM77KVJA2a5P4ccaa
XK6sugpfY6V5jqIh8TUtY7NuUvNo9mWxdfsOGXgxeRBBgk3cRKd8Ut4i1z7RuePmgqil182XKXJP
qD0gzKFyInEy7ai+aiwTety0nr68LLtuHqnV+DcEuvB6HTsUS8oYTY+Z2vE9JkP+yI22GDMrSHQS
RJr1Csn+NucEc6mI7I3CrDqUDHwf9Ua/yQX5V6RuryS6fUu5NXL1xiF4bYNLJrhSW3muI/XcB8W2
YTFoS4Rx6HWYi6B6I7xKR/UZli/TECa3bhaOaJ3f0O16Wu5sgqkrTnNGwdMQibTk+TwLhNMnZ8BZ
3NDZv8rRnvKs5PWZZ+raybMvUgUmjQdsBXVG7IcpJXvHtJmkDxpzjcbRrQs9aCWjOMP0axEeGcoz
YcgM+7ZTSPDDkDVN905c2Z9dxlxIfWSKSiLBIxuywdcLLd2qwZNGA1Cdrqz7tSppEWLaz5ZJRLFi
aEwuqWVdoTSZ/CANqS7CaI+AsMJ4mGqXHJIY7JTpUx8EZwvr3FPQEA/ETt9Vg4sUlgLcirL6iKC0
2iwpvZ6R8hqRuEReKXvjRS8rEt0kHkY70JR96SgsvbC4WA5DGkN2IusjQV53imaw78NFy4+amw1H
4HaJr9qkVmuN2R9KWTW3YzS3VwMiuJVAbX2nTGq6tuw6J1gl5+Mo7NDds1vWRwF/cRPbNi7XSXF9
HVk7GvTUfSYPJNx0oVYSK9cW21kSNzXkCTiqFuF+KMtynbplfwBpg5/TIH+0ku6XiedjWMGJPBcI
+v2kJmdqxM26kiJ6ipxU3yhWiMSFbKNDXvYYr0K7x2ndhOr9qBIf3xv0sokab161YKg3aTsdCxIb
sxURyu59Qx6SP7iK5Rmisw/6rCEcRMnvO7hzVjaYKPLe3PKTwtig9GRt2lcjcdqeJlUbXwbd797C
4zRUaqDsgMYHeIunB4k9dx3aS7KohSX3KnGraRem41M05xmQKtdJgOzXU30yJyu4atJUQ4BrT6Ck
ajjXlTKf0r4lq3KuauwQs/7sylLb9FYnydGhGPAcg5U4qzWBvS2EHZMi6xwsucaLPdBQaeHYuK5y
cAcOxBowH1tNxYMEAuaZbS8/zVTan8YpVD0JJpU8UDPf0qXMd3aIJK6MYB2I0Rxm4BC1OKKYJxCv
KEC920F7yiZUFSMuwKva1YAg2QT2DHonPaQP2qnRu22sFufRfciKSCFLJf9k22X5AuY28FMgOuzk
gbbTlKzAEFG/uoiltnIKQRYEE6Y+ciurLbITHcucGXgWVM3rOMZh5yrmfTmoDVFcqFU7njM0jBVn
GtNCeoTGioBTpL6hpZgn1Ch3SWNCnJGGiarIzrlb86cO2xuBPCOmHgxgVoZ5UWsLxwMt7dDv5Ikc
UwRUapXe9LpA0lOn6roy4muMpX8W+OPXUkf6VdrmeOJgPl7XAynrXV88DiY5PoMRRhfVkHbrQpMz
y1Eoj7Zg3ybHOlksQouVvpyTewEC45JxsGCfpdZvlUpu2UHmyB1RPGjGpVSb4BG5Rb3DomvhUwzM
jQuTCtsHuTw2Z0LPtiN1JS13ZZlOd1BU3kswWN1hQGqzDxhU3+hApnY1ak007lS7MI1n81Gr3emm
VBPtTKFmftYZgl6Ooo8RVcy6vKpZ01mJIuOLUjSoO/JhH+oVmVhBkN/k1mtU78K4uq479TVEnZrX
e60+R2XnOdYOo+jniT39AK8brGpZ5TvXbuuNa9fL5FQmyoVbm8pNppXEjqXp8AkhElrnOixeuSNH
egiNsmP4gmWnj9eGkmC0JDL5kQ+eZiXk0jcjAEE1KY25dVI3u0OCycKaaLD5xHyHBZ/jQhaQMpSD
NCpkx7lFavXTOGCHnHDd4afoHUopBLOeMTQjyhI7L3dTr67T0g5XQ19nX0o34UbooPW1LEskD3oo
O3piDqPSblZkeczRU74EJSFw745dpIcIjhxFkBLVoPjzIHoo55GidtH9NuGjYYQ4t3Mz65/CsQat
GkFjOBd4sq5T3uM2KykbPSRC6QVuU2n7ZlGrVzhtIJPoOaKDyUGbxrk8Uk/aWOkPKILyS1gOI9WD
itqegDwjajx0xfK2Hws5I/DCauJjV78UsZp9UirV2OeqMp+xeXMyVfHL7Rvdga80RnVwBxKK0kVi
jbw25tR8C/qIUDlKYjYxB+abRF0PscVMbCTwZrzF9YsFrybZCMOxo302M5IpxBgom7QOOT3XGub8
GoDwpOJEhsfPkSlxEdMgsD0ISFrximZGnR4Bx5WkQ+qm+zl05+scneF9mXK2yIu6PWrIjI4jR6sV
25xrrwmlDC0PMTPCsXoCLaVmc7tF8vdiRuV+6KEiix69Lt6K3DPoARyiXgzMJsrqhAxo3Jv9cCAP
kjhT5VhE+l3T4N6twcS1Yb3pOI4QlR3c9IFd7QxqL68ukOf0bcPJnZzE0YXvPznztjFOhBWkOFPZ
IQPthnexRzjyaKDAjCcDq4kTrXurRniJvxYXvjU81nIAy4EEzZUYZSzPiYFdycuQ0vUM2xNiI447
M5lJyTNJRWVbLwnjQv+TscXIuNDWIipyHy2/J8ZPKf5KRq1rLZebeHLuDIHZsA4GT447mb0hwLVQ
mzORia0zlITyjpPhsEUm9SfKWJRogsPtAKrNYKyLpAwN2ny0Iss6uH1qedhSNo4IXyWCYoIQpgsj
TnfmZEqPITooUm0aVrGRfaJ7gRyYniI5aaQPus60NUcUFKbjHguBAYw0u6Ojm69Ou9R0QxyR/uy4
VPCCcGqOngZ7wg2SQjAwhXibNIpvu4zzMzswqSrT6Kn4Bne2dFaKWdHv0GhWRgaAUD27ypcFz8wW
2IqbTMRbqsbKshamiem86ATjxom2obHn524Dm5nUWojGIBxQ4Y5VsIY8z+Zmnkm7hBce+jmhP0Hc
ftFGm9RT9eRyjO8r9x6RZYL8zIjODUfADTfoS9mgzV3ux1JFlC/M6bIMJ84mDvohQe55ViRerKOi
uFHwQBiywmQSCqpeZ/QzvfThZ92i9PQJpWT3MY+jGz7bzg7oENZxfFK2e0dCB20x56hi0XB7bQ0m
f9XY1XHGuLw2I+c+qMxzragQC6BLyk650smT78vxRUTpKUx4x502chRACz6NzxYhx9QNmzHDyh7l
l0lw0USIXts4OMisOVOpXqYorbF8Wgkpl84TybmSKMxlTQ/PA5LAlRNjEagwak6AMlelE6xjSY67
Rsbt4jEuEjRwaaOis+EIA7uoNvbs+p8SCNAYap01kp0LuHLncV6HmbZXOfdzRlyXiPxWHPAIZWe4
gcUAyg3aZ+7G3A8H+0Crhgy8xmb5acrrUinSXRd2Bwjo7GcoZ6mWSnh0Cev1ACS33Em7uMBhSZTs
NU1Hyn4yfzFgruEmROTGgVcu+GjogXWHDNtGa7VQUFustpksxl3D8H6qBB2s0TYxVdrX8AEhdnc8
awgzOqwOK3oQi+x/P4Q4OxR5nnXC5GqFINYXKR0Oek3AZu5+wbKz1RfrV4ZTrQno1Rtzd0L5JRZW
z4C6tGJprYcUzIcTfnJz0kdLQ4t3pGAh17Lwg3EOesm0nscm4u4ulRPO9K2WId5y4Hg2oR/MtNj6
4hChsJxc46lpPqlOiKPFvUL2AVrR3dg1iecD1i3SOQHMrnTjNogv3MUvMYBnkUjurOrgku8l64dK
fXNi9YXiXK5atW58wqiu0wKsdWiOxzIjfLOq+/k4DgaAaHGNhv9ExgtHYa38XIjxihMIUXvyoR0b
opcfXK0F2MBclg6T7cuWkqDV04ckTrYRxxSr4ktBd+hlpCTGcGvQ8Cr3inaKlYpxxug1oj+K3MRo
QpR7knma6NZmfjGlxV6JnV3RzOGx4fdkv1+SZFL2kHDalMNWaS4M+lQUQUSFEG0fZPf0HVZpcF/L
y8FiRbHnW1XrafJ3m9jdDvRFq86mBEW4SZNlFMhwcufENGUV9cekflgszNQc4N+ZaGBxtptzTEU6
GhLg1uRps36N6crpW0/Vnszpc9reM2nhsMdxkP2gZd0t5/FIiG9hV5vWeWyF4nV4alX6HfhPVlZX
XHYKPbc+XaUFaxrnyYdRaVXPKbPjLHp7VcVgiFoD+UkPwMnHblV6mebcDUQpb4pROxt2P51qSKSe
1AIgUd2bMdqHPC1Jk++vMo54Gzdu0oNRMWagflkrcIyOZSDvqqq9rBNl39TxcldDQTIiN+fQ2EFw
scv5woDIQNYtQPseJbfgGKoh+xOTc5PMBgYEZZIV74Hz3WSFR03tnwtTjzGgN7190vPuTkgj3Dmd
OV3QzjKyG5DCb2xBdD9sKhmYrReoKASZj8tK3k3OVYATbyuJ5PBmUoDJa9wwzHgMSGjBKTm3N1Lc
20pxmUKGyGA5eG2kW1fx7Fp7pHS0cPtbI6U7bHGsqWu2jnEmojMIH7vOmC7wmmyorRnVDY9Vhc0O
Ey1MkvJC067x3xARuiUyaMLQNLobR1elr4423nu2Glc/ikRcVdUnCbhGtPldih2yJTRYI9hyVQiV
2YCxkTnDtWL+2jTVpvAQy1Ai7nSCDa3wZJe72FdX/VydDIEtLO2qUyxQWbfVOhLRuaKRS5slHFZu
4d7kc0ZktMR7W8yUYgodd6FXOzvI6SnhcfdKjkgrkS78pZZKa3KT7BQGR5yH/S4bppBzSFDv3L5s
blTXfkziMN63ZKiuQYy7VwgMgkMM0CfiU/BMu7JPbo1DhwyGCDaOnjMoVZ3PJX+2wjoltsqQBh54
Vx3fdWqru4Le6laFmrMiurohnjumAOImtOHbz0jFVrqlPJnUhhCKoh3FQ+crNqnOzA8A4rsDnmKH
4kh2vqCwcPoOtraS3k04jNiqE+pQOz+PifuSS2OrasOFtJwYpWjxMGXKJa2E+xRoL4iZnVo5N3MS
GnBsejpW7kB33zzMkXOjU9b1LWNaQr1WERw4P6+7+7wmNIK4Lo+Id4PmL3G4eVrLk9oiwjYNOfgE
Tv0ZUUKvZlw4u7lMP0dTQIVosl8NC/WhF/FL4rzYc30DFjul5cDjJKZTHBr3DidFhfb7Nl4o5iHW
6g1n+X2d1eY+HzXXSypQW01V3waSMDvmETPZgF2ab902QvTKFC+iV6CyE4bidnYijLJM4EtgRqC+
udtAx6+QxtLiKdciTC8UWweXV0hmCDm6dpztyYEWW7CRkOa3wHEQA2X42RDwbst59iKr4XcmAkWs
XoJCrBVvzmZxH+aOit/FuhyEoLqxKtdbTihDFGAeL9DZDoxZvRjy79TUN+y0gKIq3EVuX1uECsi3
qqdF0VsEEQeprm7mFm1Rk6q1H05mc5lm+lWcyG7PSyM3rHPyfddU+SGsddYbbN7roAczp7e6vbPU
7jmIZkBbIakFi0kSFlO+GRX1lofvuolp1dDHiqiuNBVse8dYd6YTBgtzfLTASvLkTJKTWlMfZSaS
Lxb+yL2DjeswlygLx6E36OBN2iZWYwV2ujD9mMipTWNFcl+PZrtXLCfhQcxT3N7NUt4l6kpLEuyD
s0sm8ji2AL8QOoiY5msfA2ZrQvElHeMHZcE3AfjdqgNyA02XmWfhe113TvUYMjK61jhurB2aUWdn
NAqftlHiaXWmrKXTKydsL8wrykGs82RUFlX57dQ3d5MdPMF6UzZGg9+d0rBCgsjUG4YY6Pm24HAi
rFPJARj+eHMk/rfZo5xL7st5cC7avjKBEdLPVi2bDjOoC20ZI89VdlVaWrGN3a7Eg2r0u1FrxIUG
cvHzJFvloUyL8TEWxbw1yn6i74nRw87rZ5X0L44682VlRVfkDZ2VgdTqmeB4TI5zeTvWOtS/RcaU
6NR7Y92sXdX9AjJ8HbmwnW2tIaKtyyl+YpIla3aCVU4tjhctMbK9kTkIBjRpncPY0Na5Xd1bLvVM
opGNbBvB4LejM+9CgIl33djEOyfN23tNaXHbi/iZIUqzG0MwfWoznnKLz7DUk+2AyXFvx4HpJU1y
6osFQWXHxIlU+YYmlM8cTvfzriDxG/P4utFlvC+jZFMGSxBr0pzKIGuupOxfArPNfFQPrGgt8GJP
RpQNfdW2a7dqDq64mIif7ugeRIq6UVqQizqmykby9ETGPALA7HXQXq5524q235ZZVu60Kta/KVv/
kQTrl8LQdzrzfyk0Xa73nwL0/xuicVWFRvqv9aP717fspfjyvX7061/8JSBV9T/4bFWk4RoPgUZS
7N/KK1rff6A5hOCL7UvQtf4uKtiyEZvjToIpvIhOv6q522+qcUv/Q3PJyXT5G4RcpqX9E+nVoqv6
ThlooExHDqYtOm1oHugv3uuucJ6aArTS4NtMEpsSCcaU1CPz/JH7C5+qlwnskt99Pj+RWy7Wm/fX
tDiZazz+PIeOUD9ovXoLJAvtVPhcdhu/MJ8mrV6qN4XjDNeDFOZvLvdeWmbyFi2CGRzGH8jeoMx+
ED92ogvKVAe3UJDcu20N1rMG5CiBr5X1G43sTy+Fy0VlU9dxAX3A2AZ9hllSTVtgFwq6HCgnJifR
iXGfoMHq//pjXKTiHz9G1BOmsQiMCdX58DFCRSjVnExdv9Sb9DLSG0gRbH3PNdMdJknEnhB9w6hW
s/rmBFvb+M31f/Y1Lpo9ITA/uLzf97cOe3dgjRlY2dBy8mMFI3HFoKghYLpPOO8p+m++x59ej0mZ
QFeNUvDj+13YWZqW62hFgoBp21zXJ2vUh6OQjnN0s9/Bk39+OZqczMZVU1+o498rEuu8d6UZGnAw
bcVeu0pWYwUqNabWjrmTrpPtfv11/ux6lkkyjEsyOE/+8vPvFJDtVMVFLAlHnQAKMcyy1GshM/eU
a2F9JTXgEL++3sd7lbBo6Oh4EZYVSMe09v56mUnj0UgRcBWcsa7Tls0HnWPEgLuIn359qR+8KR+v
tVC0v3tvLrtrUjAd9oH5t3uYJoUXZm2DTgZgshKGS9yNdk1k+HBjlK44uqU0lhGYrv0P3jQ3rMCZ
onGqcD+sBciZ0QtmvJAJLsd6shWwSG4UH2nOy8+/ftMfROW4gMhfgi/LWg2e0DI+vGcHV1pozlHt
m5E7gZPj5GTO6nhLAArclraTryF/mPtRWAebX1/648qAAQnTG0oUzJQg8z/Gv1e4yRgAgrfKP8W+
cmloXv+obHtCUW5/faEf3iMrHZsb74Wob1aQD/J1OEmZUSRu5FOWIYflnHjFOAAthm0jX83d0N7j
cNf9qCkq8Zuv8ifXhvauuRgScGVgt3h/Tw0xniKlpE9lZEN81CNL7NDKjBdOhCCJKM8vMjK6fUhU
0m/WvR8+XVVloySdkfuI7FF7ebC+u5lRxZGa1EaZP8Dfx3eOGt5m6nqY6kmgZWgLD13isAVYZ631
kJPxrz/zHx8mLF44xrCgIZhaaof312cS6qpJ0EZ+O5vzBofQvNKDGp9EReqRr2UWTR19ovVpYVTf
BUzEmXaGzMwjDPW/fi0/fgdYLxEFsgnhDCF3+v1LaUHliairK58Uo0W6nXwB+Kl7tRUVWxUENeNo
KJIkEzS/ucN/fmEcd7ZBwLzlfvgOAtm3SQALmbfbYniWueOnDH23M57+yzDpjftxGs7WLEfv1+/4
h1UTXxsXxP5CXSbY5d+/YzEFqspUpPTtxGnXClyvjYBU4yH8FBe/vtRP3qMD0d61MMiz4X00baCt
SLqhIbaqqMfwQkaIKFtyEPdV7qKSbDX1DKjRuSV7O/7NHf7jlak9HSpD18YYx4P9/k3qUtqYYGXu
67lJqxAi91MogGRMhr4jSyk8GB13OaJC9zdGnI97oKFS6qp8naYugBl9fKaZpyrZf7B3Jj12I+ea
/i+9Z4EMzptekGfOUVJmatgQOSk4T0EySP76+7BUrpbqwnbX4gJtoAHbC9tZSp0TDH7D+z4v/3xU
px1ry1wTf2Ourn0VLDYK7NA4/+tP+PeU559LKP48h76dbxTpDZ6sv5zfrAFG0eUKFkxurc/0bNbO
F+nQgrvU5imYk/46MXxEEO2UpySKh9mNjzr/ZWCbvO+ykoAbZ3HOrW7VAzCD6ZSJ8N+l2G2/wy+/
I8+4I0zeIRbGI/qFX78MtIN9miesTLwWxJkxMVh1GPOcPKcEWjGnU8xlNBz/zScjfn9J/PLn4oZC
6/t7wUWJGf7lEPhERA7wbb3dNkKtYtOd+vWbZQPf/e7QTXe3uMvr+bqaAWBdAdrJbXSC+eodsWZA
Um1XLfLjDGoWDlCGaN1lWOeYzs4c4TR8A1Vrmrcw6BzrU4LRPGSpikQagVjj2pdirlN1Spyudr9N
YmnqE+OnLRpNLT0hZpur3txXfpmslyCF73wabQtUE5INNeDjLMvqlmyq4Fl1a+V9hkaeypuWpXy7
Sxp7QW4rATCQYjUML8xHF5CYqZyeSCRF9NIafcsYgbNOHp8gMlra88j0crY5B3CHwGbMdukIEEcN
yjo7ZZlbNVSGhzq0FvNhDLTzXkDoP9VujS1AzogdAobGGyArlI+0K+bGNhy2JUmrA0TaoVHfrykI
xLORdqG5a8vKY+ywtsZ1xy2AO2Ko1HPoTKCKUrfXbHqpKc4kKvkpU+CJtn71kc8xFWP/0/kMpHvS
mL8tmhXQRfYGIQcToMTbOZgNdCY0Qmwo4ZG2xyJMYKVwjCAXA1IxGiRK2OMRgvL/3c+ZKI69WIBX
qEyoZyJtemvv+MbAHBVbTNyTw4YuYuiRzUGumZ/RQU+3Y+N7+qBhp0530zR3TIzGNh0PWYZQICaK
c9RIaQLjXGJJvrZWQGcp/7wOlFXu3zLWbr4Ddxjqo+iD0D0vHnzKmL/3xo2CoytP4DTEGdLbSrSl
ZabLbkzNtruk0jT2ZsUc+EgGwCCJBDQWYgREBj/THQiW3aGI9279ErEpo7Khy3YAW9HrwXftp12q
BYRfyLyBOGhv9osLDBOETKmxqANvfTvZ51R08mjDmIdDDr+j2JuK+d/syDHdG10uB1wKVT1hPukI
IylnqxnPocXQ+iCWNnlHOaVvPWWauBHCotf7wDZkCER7nR7sFhgjVJeWKhykUwqMYDCSapdAEEUH
yfpu7/SDVaN6sInodNh2PdjgUPgaeuIVIEAlw8FeiRf4KMbcKME1CJl/MKFy7YVbzNUVesCsOlYi
H4I7kjmCic1Wo27RHtvyqrNc5xPaecMAyw+8DVWtmQSf2qHur9uVKds+ZFnDn8DEE1BaPo3sl6pF
brmAmd0f+8VCtl6PeXMcXSe5ByWmqhOFQ45IDiQmj1On4DO5VWtOEIQYu/NU5QNvGAanj5YKkyde
aPhp1tQMEsTACdrpOWG05g2eh8OoLG2bvR4xG6gMl+bFk4qXFOUpUUO+DpfsUJt5N92jj8nNDyIt
qw7m8FJ+2MQdxtFuzPaAGx+tQ5n1zcDHYY4hvGuvC+/peph9tyqz2xt0UPMnBI5WcQEZM15nsPT7
vWAz+DqzuIEdPI+EgblBk5zrbEZkO1Oy5TFRMT7/dSFIsZtK0yIy2O1Gg7Q6e252QMcg7Vb42dB+
otkw2E178i0fhLnu5RqIG9iRyGbYMqUQ9xnXoNQPzLuBoXCSo8NPGTLbMTPFdMdtQueU4l4ZYoi0
boiZnPCDz9LIPPbz0LSmw1Rsa56g84f0biRvONtDBmjTS1HpdjjDSOUxR3YU+oeFJbmKpSi1PrhL
i3GlrEL3FseotTwWExhzahBk6sd8gHzy0XE7l6RHGNDkTSxu8F6ZU8I02KM/3mdeByLP62czgmU1
VfEA2frTUBgBixaYJ4cVBQkR0NrH0YAQHw9Ngfu6ZvAfruSvsLk2z4y/8ztQ3HW5w48l7bvRdMYn
coB88yTNUX8ghC59gMflfanwwJA7AlLPRGaN962w2Goji0lYkKZz0YaAZ0YH6yvc9m7v+bMmcomM
Fm83Vdjv4ANlLfElndZYqiAwPxYycRf42nV+7/U59KWmg+bGmpgh677tgurT3MAjjZbFsz6R5iNf
gbWgFaQuZGjmseZ/LxbKyHPjsWM/Fzzn8lCjlyuO6zhM6uyERcDKJPV5p6ts5HUUZPK9kkUH8DUg
c/KIBM5/DOcsZe2nrYLWKliSBM1oMq2ovVYAMzBbj7Ma6ouHsHllvpQMn9qZLRrITkNfAU8QyA3y
pEReOcxyPS6JQFNUN77xpVfr+r2u7BkpLkw/6zSuSRArNQq2LnWKqKRaiEOJmB5VGYBGj2tJijW/
WcMe1LTQifFupe7wAffN0p6XKUGTZcMOjHIL+nrk5Dlq8tQwxQXhn4P2HpF6ubNtiIyHhMI9j7Sy
XZJcHZs30Vg3yyYvsgBjArpCWZkSyZ1ETjUZYyQzig6ej0W8wEpR1yZo7RcXTHUHTKcm0RALYHdY
2n7Od3OzkW6LMFtfpDUZxKK27GlQT2gslCxSPRhnHWTFsPEmd++bBctziAvtEA+JxplUpepCkvub
dCgr9qSc+LdwHBRz/6p4hvafXpSbEmG/6sbZJFxu/eJOJc50A3nmDW9BNeGwWvyXxunIjAg7Nobx
PApW1UNYOmhei2pgKbSSlXtNkKyr9rCe1I1DGviD9OfuKyhIcyQwXgX9p8XXSXhsMcx2sS8t+WaM
kkxaYwys9LHq1+KO9QcZJRh7V/a2bimoR42yeF0wMp57T47eHjYZhr/Nlv2wcKwdfC9Qp1GlbJMX
Ep8wg3tT8ZokOWYS2NupjBRET31ppnmrc4mL51vy0GZoSrirxR/H8lw5M+p6vYbFxRys+atuF3Fq
g4KtXu4gqosBuKtq1y51bewnRCOPcvang3C4XPaaLd97MpgaEwxeHb1jshbeE23qpqfVnywmUKUZ
ICAi5cOP29pfyh0VU3BpSIo047Un8Rz1M9+WCli5gB1be+vGszyliMxp8WGtvR1K7AsBOzSnxFh/
tDwD2v7s2HZ7ZViqzrhkJ9RWLmK4uJoJfo9KD7DzqRMWe7KQB5pgq3Va0oMgtm25dLIMn3TTAtEM
XqgmHfsG1vm2gE5xI9kDesRsxfXngmqarDl7qp1sBQDUN7JgbOirnJQvZ340EBHuHaBPD/Wab4uq
Lln0JaX+ftMUokyDvFQ8EG0jH9ATqYYCv6w+r22j2zfE8ZgWnWG1D6Ga5+qmhpOJZoQVPek/SDYL
qlvZDdcKXcA1ghe3vZtcgCZ5grPk0Pp1yy2Gx1CfVzxXfhRWCzxQoyKIpcEQ20XlZG8OR3fy6ku/
Ng0iGr9lsmDoTkloaFkJwCoZjOq2n6AwHQLWTWusPTWNp1Z3WIjxIBXpaZG5BjvdOU51LttgrWJZ
6dIikG3SmJLAC0dzWvfBFSXvkJ3yPlyJoXHdgFAtEQzP4VKxzmP1hr8hQ1l3BVjMVMdC9hWVTZDI
E6sS299hqgSpqufUPhnabnitoyYdIxjg6sWwR+u1HeREXSQRRa6Z29s7PbLijqfUqWTMWMl6MNHj
LpG34sWNy4GFWbQia0Xl5BDNihtgrA6+i6zHQI/OzroPOLB+CLc2cp2VXy8VKThDol7gYswFVW5M
7kGwxYIlAcTfts0/5B0BWbD5rPokFC/GE27wdsL1HfJnkrAcvBGT4i8cz2V+Jd8ZlQ/fGjcfSGiw
iGm75CA+c3xEcHCzLkOk1lQVzBpjk6+VviZ5tyLROer93P5m11n+PBUMg45qUeQyg66ob7IyCfv9
3PoZ+KnJLj/nDFZqEHXQ0fZZMPoFoyotzn1rg4kuHEpdyknLwcfje6ODqanykWMEXQewVwGJi0VO
RBdV3AxmyyIyJT8Hq+UfTbbIITqwwh3u0LMGv8d3ZSgaHGVQhWhNle1m9LDsNNplv5AD5+46rCif
wX9kM3hhLCSjM6MFNay2xLyMYnoEwU2dSUASkXR7QamHlJ/qNZrsortPq9F/kDOAdp/9LDphndDo
eeZM2IfjGuZ+5NHGv7lZ4CnOiEjaIeYgaSHsy1NtKAGC1hjHp4KhiM/ksgXbl7cYWY+NhTA6Fnys
HEx/0yai82m9fYux6C3XjB8vjlEr8yrPOmW/BcGwnJwJo8k+JyTnJUCJ4RzGZK5ec04pT4ozknVs
1L7dbnxQJL0OXHpMG41VF5Fy/NLZXGzr0Q8HFCIobCXqx1RiYJ/JpTrUkIqNXauHhiwWr1xPk18Z
r3ymuClcn7AU5GX0vlFdTmArm3n5SBdLZjh4QYojeJJTZBlizu+MNZzOvQC7DQldrledu6FNx842
9MmYfCAJZT43H4upHehdtQut3x35PqIqg7fNVp64l4ZAK8Xta+rHKadO4MdRBvEroTsgHC15MjzS
deKJPRFce0sgfnbwS8Z1xxsTDcQWtVTLldI3nZMK5C1ZojGgJv+xqMyMYyIdrj8GvGNEH5OJSJQl
3dnMY9ufIOYj6Fv1QEmXtjUBVvjVqVgsHA4z5bkXHNTAK6enpRt3finKLMY0n35yKxwyCE4z87EM
KrSYxMwH+xF6MrKDREGMWEhdvKjMDcNzkHFBIhg2ydRGfTwfhjbtD6OcWyRS8yDcPfEviDfczGbm
zBpOQ/S0td+hOCvWU155quO5QmGAEqG2XrxxTjWIX+F/CtRUX2fOsFQfTPL+kjhNc9jbfrOQGyKs
YBA7289469mMReQdyyjvwRkh/KJ5A1/hqBGy9CLFQFSxDCrYxAaDiysDziEgvnRMzCgj11Dvm2VA
SNZOQwu+FAXfGXq6lge2bHx0mUIEhalPBKjqOiDbRy592M/4cRrnuKU0YwCQobfnE02ST4GbF1uD
CjQsHvPKUQe3Xdv+bvQMlb3DM5WEh7gjd/Vu5G/FkkcQzbwfq6XjoMHOC89d7kuCSbBaLaRyDCiM
h9wxu30JHmM9yobymrkbIAGvx3H1AMqfIIgmGJenwMQNeXCtRJ+TpsbpZ8wUdPFMqOa3Ffg8ybsp
N5Inc95JZtaO706h1mvwQivXCNYCfZ2tBF4i5RModcuiIdMso+yYr8lkIHySTcGIRsxSbL2JQMWX
pOB9GOc2EPm4t4up+5CYs8LDxNtD3dUAZbvItVG5I630yW0MeJGR6ZcLX55q5P4YLQsj7A4ltfG0
85rQh1xq9IsZJ4rIsQR6u32YxoUwB8Oeq+9Oafg3LXGY4oDvg6/E7B3gCM7UeTuPFgsxvWQwHduS
IWXEMVBffcZhwT7AVYQ4XOkJ6Ec4aGAZiHe/BSu42Qtxi4b3OK/VCPC3EtZlHonIiXMW1B/8xZYp
/junBwc6AojYWY414F8jS1teh94sXpuqh8PBVUw4C8MC+CGztVlH+Zke07Cb5SQ+NLzMscMQznDg
bYUPHOxyTkcxtPLRpAIzYkDfPRL9QbU8LuCj2cCtOkiPpuuBBgXrC0xDdobu47UyDdSgS5ISKocc
WdFa9ELibC3IiLQoPc+FzY/u8lyPN8wSgPlzg2hoyxjp5h28hB75fyAqgWUjQ5zPmi97noUab1OK
Wh7UxvawtzBOk+hyeV/SSG+BQRZm0CeLoAl0fNY8X+OxwrGA0de/Xh1jAIrrtcn3jJv3pQKa/Eig
1ezEVYe2H135xMZlDdr+E3+ku1xQ0jVPxHn2M/rENHlLF8gdJ2COhjildJK8UZQLpKRuO/+OCnFd
Tt6UVfO9QneMhpxis8U9ADUkLhiBcPesQe9zLw/qNlcSqGyF4PLFt7INYEFl9k5WJWmnQ4dBelUj
U4s5wDZA5ijYkhIgbXvVMLhJ9wRGu9e5ZMF8GjyxZmdYJOYTiVjDZ2fCqxAtgy4eMS+bb51vzeK2
7WpGZFMKoH5nOvzgmTxleWyIdPcO2Gdy9IqSpBSIGxZqzNV5ZV94bHndiHiSNiwO/LrZcYS2l6De
p7CP0Net9x5K1vOSL8WbjUGXLAtcBy9cH2P3kRo69U4qWfwAeSaxCTvmDAXnnXYs3WOnphphNLQw
WWT/9CaVkcwxXTOqeyZk5t5VNhMbch74op3VM74pWkMa5hD/5dEndqu5ylZMn5FjTjgFQk0Rhc6w
hYOMdRuOvlKGc1pMMATtmLX5zrTLmXGiDSod9gqzBmaPGMYJx/VpXYt1goSQ+cOXyi6MKTZs3saH
iYyKlzF0eEMwwmQbRtJi9ykHyBFcYRREOyicAVehlZeaEwsEurryIModiDXAqu0PEq+2Kf0BOb69
PbOY06YLL6aqOHAWglPTtOUM2cgu7oicBrI2NkPfMBtTIjmKwKjtQ5qHo0FX5tFFTYyLv3HVYdfj
PMjbAujou2/IFPmpuXG4mUPnfGWdP+oj6vlww/LzOMSjs8I7MToSC1jeg9NgujWF4551OmwHvsa4
GdEinqzOpp9C4paU+24aQqAX/Qg4WhJ+OjG+83us4FPz1chyZz14yaQ/1psPFmXOSuKGkgFUAD+d
57MFHp6ZQ+dV1YmEhApV6qi4hyDGtE8SH751Dicu/U8MbPpwX60OmcaY1GznMK2jC/lEDimT6pAA
nUNhpUuGSh8sN7EYiUVolNM0OJUFdo/YS8aOxgXjLmBwY5oIgfOD4Y6kQowtbhnSGmbWZjRcV/BC
SQuEYFlTxeQ2WDdriSExKjPgrW7TdkwZRaXu+sQsh+1ZYELJSNeEuYaJI/oLfD4mDcJLP4/hOLmx
m3tTGg/0IV0kMZrUwF8390bP1BhS8rRMTCQh9rzlXFgMlXxnOeIZQuXouwEkvaLvHvl0rBaXSple
tayqwsif1uHKbyiBIiVq98iFQCcz6XUe47Yqg2aHahI3Oh0fUTJli7g1MlqvT9i3CL85UVmYlBZr
N5K6a7VM3kmZ7+logjyYEWWuyAmstbL8mMXnNF4PRbbcERSZhIeltFx14KKfmmuYKVVAiJEXhqd5
MkkpEHIIMPeCnR4Owmq7r8xzoekyiXMFUXN1d1p8jktMLmI5HY1OlA8DnB2gxa7EFYD2x0KnOQZf
C6a5TpwYpvrg2T0JunlJ9hGf/TDv8iAx7hK3sQcIBIlO4pYsFuoXmZPqZqrEuc6WRIrIc8F24TAC
fLJnypWu0QDGFSsSS/cw6kSVOIfS3Ozu5IkWH2FspHQh4LGfUzA3bpTVpE9t1oDpac4CAwfJihV6
XtkG7doh6L8YsqHdXpg7JBCPLL/eBb5bq12+6DSPWqAY42ngfHzrgX3TDk2qrm+GHBxBRLi0eCUS
Ld38cHXw6hWdeHDwHmBAY9ZLtLGYcTTnUhQHSQjwu696gFQbXf2zh/XyiOeKUWKYGGiBW78CDZ1S
vwF1SvFigoKiakXGpL8gbpheZq2ZkyQZGm9DaaIIq25d2I5gEnXw+vLPB+NS0v+PIdGL+6Zu0mI/
GGy4jgAOsktBpo8bh3LtglOlFvdjSGcEJFKNnrpP6ZQtxkFKkoYt1o9uqPJ0jyy9yY6Lg3TmhuqP
jgVO0pRckRc0JR8z9hNqh8Hb1N/JJQ4hpRMZo/xH1i2huysXVpHHBlSFfWUsc55+EBU4h1sCv6fl
LsjzNvzYEGfgXztgfoZvbhHamF6snOkyW0p1b7lFhSDWsVrv32mq/tv+mg0tUgjPsmH7OGBnft3V
OhUxKjSN885OMn2eBzwjJkL8PZecfcDFM/zQwPwt0e0/ldL+rKT93/9Smvv/ouhWoKz456Lby3uv
fgU1I4f5E9oqfjOFZ0JgB44KGI2+/f9obn9jVhSgquBB3lR9fEP/oB2GvzHqBu+MoGmTIWy6HvUn
qNnygLVCUPT5OYIY/o7k9nfB6c+bdVDQAX9EuEkP4D//lYifJyNXZu8g0jb5BQHzN0pgLG7aPbF8
rMZgtBdfGe2OJ0EGIzzUgX4w6iw2Y6bW85sqNL7zHlobM/biATEMWSpEEXpfEo3Zj5ifXoHxqvqv
qDCfHW6g198/6/9/7P6XhRTmn5+66Ll/eX5r1C9ab37iD6m3C89bmBYSY8LuXT+wOFx/sIL5nzbu
Kmo1a5PLcUf8ee4QiBN5gOgFOqvFlRFyjv84d/xPJtofdtwIYtwNEfu3zt12+/x07oAFu+Em1UNW
6JvQPP+i6ECop2rROkacu9Y1EkKSBbEnZ3v6lWTce+zE8WRCc2E/smQkylMDC4NGz6WfqjzRX7Aq
KFhyEwMyWL/6fTKYFaw9u5B96vqdRd6rpd+shGgZphbeYwMR7aZnUGX/kKf8TxzA/1zeq4M49Z+f
RdZD6fhcZ8+/HMbtZ/4gvnq/IbJ3WN+SuUHsHnT5Pw6jMH8LXQ4bOmPOqse658+z6Hq/OQ759MjJ
nX+c4D/OomtDkIXMylmEYf83YfV/uQJ95ItoN7mcN7ELv8L22P2soXQStwRO5rY73yc0ZdfisG8i
s4bMYxBTXuwauoLPZZtOD8RRfiN8M4nJrfIxGtO2WXtYm2ANmDFXV6QqVu1+VRUCFrRpgYGnTg5E
qGXdFN7XEqTN1TxbxrLrlTc//fSR3/94dn7ONmGH+csztU3J+CtgnkAR6CFC/St1H72C7TPTYbyj
WQWdVtmlI1Uvi4RLp3sGDD556W+Z6MMrnznie9YiuYplpymoMqhFJVP7zHYIkFnJuaOlkY+0Ptm9
lziVTWz4WF7NGEvyHTvc4aMpEcwwyQ29DBThEhSbf5I8boNIXHliHDZ3JyUGVjkkWpM5kmsp6efp
AL4kozYvutps2YHSSHRJTNZorqWuniClzKyDlEmqdbpuzFnZDOVrG6SET2v2kuUuhcyD55IQWiZP
2TB1UU5imI2my8vdfa0BX8GnIEoxroytjp6QjfqxU5AZjnFMtvcpFJ8yDkkLodHzpwCbskw0uwa+
5OvZH4IPXlBiAZUMUKd9bpFai45W4YcfKs9SJy+U5PggruqvqXOX4OK6ddIeLcW4jBFB2b4Fmd9d
ujV0r/KegOIiBwh6LpGtfc0xVDnAZaXNh2R0XR8FqVX7RKCG66nrR/nVZZR8DxyOaXk5C6bPhAxP
twzQRmvzwOt0x7VI+JtFphBDoyqZ18hYoC1GsG7zuyqb7IBNXL2+JQNiHOgU2v7eATNX/CVK/QCp
aWLBZKfiXQpQXtBj+2w/ECZ0i0U7F3fNXAsCtzwNKLZseAI0vzF8mh5Bmp+zP3JNvT4UeKT1Rx82
zBplCunVYWaHfEcYNdhTSyMCixp7IprPBrJwHSgqHWSazdbzVYSnH6zecZ9qLKmvGUlZXsxaNAX7
iqfPipt6m3NbfU1LmkJMgi9VWHPHt5cuch8ygrpbyTIiEnsT2eCYnyAhGgbCQRJ+86m/ItV8/a7b
mdPMlhR+qAndSh04iSaRXGrc2mdi0J91WzHao3oLv5JcyfKRxTiB4fVUNLRKVgvjU+dIkcQwHSnz
EP4YxSLEDuWGxrWZlN62pEsJS0CNi6WUBV555vxhkNPQ6o6GMwJQKdnO5DFrYv2ZUh2hVV8F4z0b
ecVmaWLWleRW8JFOaNUPtlD5l7xEtYalcdbfHFYUpHcbBqQ9pom87twaYO2ZEHW4PcCHCFqiPX4d
DbSikJXq5VS1wPmOqHjK77W7DDeVXzQPniDoRo0JiyruEDsqeYivzKTXL1UqvYtbkRZ6lKiIGLgG
Xwew2Oq0YgB+WIaOLxsIMRSmph1esRURLRWyplh5vuEgXkSbe+ZOmRCn9r7PbmEZ88k6GqoLvoTj
OIE5TOeQ0Me2raA1hhNqRsUWfnMSstvOE5Q/seUm2LtBAvr2viA1ZzkvLADJvVHdzCVlGf53NZZW
fp74vHdB6jXZYTT8wdordwyCndn3wPQM7m7UwFC5N6hEp/xoDWHd7HunVC/oztRnt5YEcdulmVy2
Pr84VqZvdNFoO0Ozm0optz2SJR7oKnmYF0+PYClWuXIQdWowOdA+zINENPU+mct9HgpHfmhsC+Y1
Snys5TAFUBBls86b/eT0zsIkh0MDs7IfPhdcrSjsBNuWKE2AGMWgGKGXDNCxcdv7VbVXGeBuNKEg
UVIvKT5nizaWA+6miTU2XCU3amH2fExDVG+xRbSUjC0V1PVVaC4thG6XcXfkdPAqo5lJiMsuyB7B
qnizgs1Ceol1LxPLkYe0IpYowkBG4IFXtDkrsHFy/MNQMHc+EFsqb7HZAkY1mLrzCfnaD64reH6Q
/fpSPwvRpw+BrRyUPGXhvQnGi/PeZBw3XSNW0tWbl7H+gN0giABdkwElpwWxKSp7Ea4XBgIlLv7c
q5xdK+rlip0vjFEdmPNzwRbhJpsHgs24mJnhYhyEKMZSM8LAxpXVZOgWIwDL4lOI1uuKWcHymC42
1NFCqfoDSULBnZ8W4oNIZvWdJEoUO1M994eisF1mqnrLPEyUIlyYSE8R8oTZPP5DMnj9vuTiJvlM
p/IuJzmeFYx2a2ANnC5GVYm0roN2UM8UpoW/r8cQ/isuB7QmPTQDlh+DPzyyRmf5POOL4LBPvruc
GIGsJv+obOwOATnN37rUzBnLANwBkJMW2Qyg0y1eGYmzOiARbCS7qlFJvmN56zxkycL/m6SnKbgM
I8uS2OH5uAddhryNlF4mMh0zdeLtBFIZgqndKY0kR2znawLl4nLM2AJNruMW16JvwnvdD8PDXGGa
YBeik3v87ZtKEBExQ7WOLcoPJf//RKH8Hxbqwur9p1rtv8UhXGfvr+nwXqvhPfslAur3n/tRItOT
0YGTi+CS3W39iD740a/RyNHpY/Nh4klqGXLaP0tkx/9N+BTWmObwzGHVo8v6x5jAp10jMYH0pd/r
apq8vxPtwt/np3aNGhnNEg4jhgX8ObBA6Qt/rpFHU4Ms6TsvakXVg7ygkF2BzQLQpDpIhvEg3dK+
RQ8O0t+B7cirzN/ZNYljpjl6Dz5Kgl1XO+PN2kBBZEWBNEW+wHn/wuK7jwWvn7jy3DvminpXcHkT
YH49rUyDs6L/XHhoXPoyEOeipbQO8hbSRskVs29Bqomoy5IOpE7VfE/dst05DXPxuSoTBuLj+mhU
TZ1FhfDPbc54D4uLF9UyqA8Uqs4dkPiNMlQxDTXTe8NoYB2b7M4LS+OQ3yDHQ12nhxCi+hFQjf/R
6Ubnh3Xpbz0Z5J/xr79mf/wyN/u/m679B0WgITz9l8/NOL9XL1AB5a99JT/046HxSDYKHA7m1h/y
INgc2x8PjUskiOMyWiPDljU0jeWfD41r/mZxkOlG+aYJDdmMNv94aHjWsN7QWDIQYwJCB/U3Hhrb
/XUEy1PDk8KzsvW8xJ3gu//1qVlaN5X2SIqxUAPLyHEGMFKhUQdY3b92LaiRmXn/Kc0r68OC+SF2
cSrvczOvCIqu8ngqVuqBhDYp6wNx9BjPPIWifHHVOhxXS+udvW2KQjk8Z5X33PrJE9C2r+uMmL2z
/UPgZt/ZITyYSw0jLwVEaqUtOdq9TfR7fT2kZGb7i/zoG8Gb42zSJqftzvPaQWBKESlCcvNi0MtQ
BMOFsV6avHRzqL8OFjt69gvZJxQPC2shXkyr3FBJ1qa39haYZZI+YarESKheA/mrBT+21Go9BBJJ
d4o29s5MzPCUeCSPbEreWKbI1hRGC8Auj0GdfJPVNFwKUXxIE+i6EWVaAEV66o65uxSX0YC1WWSo
LqrR+saIAY19Ph8p6V7Z2pUXaN95VBGcNFvJVZDOEC2lHRzqpnpBfmEfs4F+qO4BIuYiTFiyeuvB
ZCoOz7Psoo7VGh2vRGBRuSZ/peBZs6COJp0xqPLS4YLoUV6pIfjWqp7Mcb8XLw24QRwSve+eHK7J
qzRHCsviRoDX9B9rs8RpYFQLYNnBiFuBSD+3RRFbRg/ICPg8UaDXOlPWAVNwd6sbWBwDFoQ4I9V1
R8jFx9SZXcAboWJIwY4RIdJN6aqcX7S36IRTL+pmVcVu2z/ZiwDyRW/Kf2x0lLAD2L7AyZfLghTB
ffLG5gEdRxBD7gFtl05P1C4D+8nlxtWwuGiexluRkKDdw6iK+aQJZUkXK8qM5ZQBp2L/iLgitabP
gybrxhHdJ2V1SYR86WZwxiFqatK4zR41VtYuB4RRB3f7DfKgfE62dJvEunY70Iw55eYG2bxdJ4TZ
KhEv5iK9/YgZDq9Gc2gd8+vo4SwtBKKqKq123ARXxJGskdyQS1idXvqJdr2s1ztD1o9r4B2KbTgg
Zgxayv0MuC85DBACDmzuu/0wgS5pWqiovajFvrIBzegWj52d+lGfOG9Su9R8tf7sKTK/cHgZ5xSV
a1QGKEDCfvzKMOWhZX37yTU6jHYSv5mdpscAP/1uccRFqODES55uMWm9c9P5kPj4W1qHrGEchPqa
uUOLeMSsAQmSCPqVOtSJYAdYlIN+csrHRSIemC4oAubTNNhnk+jjU7jYx5Y5JgBeUX02h/5l8MhF
sOpm3DXblyAxbkE/7xYyU4Jv5ihfg6l7nJjLRKT0gPQqTfBh/E5RFa7h0RohlqY+v2c5lbctmPR4
dfigG+VfFaMVnpkBrddzKtsL01r6A/zdu9xtEFXi9UNIl1HDJnRGAd8rYWvmzvKKz33Ql4fMgSjs
K/2J+J+vWabJf2jXXSAm+2jYfbmDuYFA3KJb5m4UR0fRAjab6DasupQJloVqLjCGW7dfgRAIJ0Zy
IiMC5uyTi03h0OFLYz5jUsqDqP+4+Mp9wP8Q7AqpSYdmMDdFK7f/zrKWq8oezioXPY+aR4IA6djk
m5K3ME7ZBwquK1FrbhUjs+L62WE5/RGJ9TmxWwFl1+93CVEDUbiafqTFcBvK5aVPdHE0htULiFNG
TyORsnYt/86wSoSsMBmqcfxkMkQZFchY+y8TusISWjElvfSg/XT2AXTE51KHxY6ZzqlGALGvOvMF
jJh9LH109qrMEywKPJ09Qv3GGJer3DfcHSJL7DgJv8/mpjglmf+OtsFkIVtsS+PpZhbzW8OAIMrp
1Wz9X+yd2XLj2JmtnwgVmIdbTAQnkdTAlHSDkJQpzPOMpz8fqo6Pq+zTdvuyIzrCDqczU0qKBDb2
Xv9a3+qqPXlBwzMYydi/P5D/d+fyb8pbGVz8q53LuQKfPP5VDt++4o9ti8IOZEttWxB1KDDchix/
7Fpk/TcubIgJCiAatiHb0OZvE0ETdM82fiHfblAtsIm7f9u1aL9B3N3ODkxlJIR26z/ZtTCRZAP0
l80+Y5nNu7TxfmTDkK1NZ/4TVGDG0No2MTElUR+PlCYVk6d2S39LMwo7bIx9cFDZeFyBCpm2CO3X
S7JhdIxJ7y8ZiF5KpBNd7Px2SMyKQFHcy4EOgecHZnFas8zxJ04JDgp92vhiF2f4uiPWrm7W7iJY
badq6yOuqPA1FRVrx8YofVzHEhBnqZ41XbB2eRZ1B7EzB7sthG+SQfNZ0pcnvat/0mfKeDsR2Vjx
YOgn+i66YZR4CjareohZqomWysPLClnuQdXCzjWQMcUr+QmsSFI0wrVLxVBm9WkIjX5VI1SB54zK
+djHsK8HWFUyR8Mi+bwW07tc1cRDeplNjr1K+Jl+T1EYvjRaYsDySgyhXITBkSOtQr5cF8tp9Wo5
j3Jzx28rtDtZXsLHuuqi1RtnZl8EPA3VJsmX7CVhwGakpzq2Q4DTl7TrX+Qiln+Y0aCeZr2jXgFL
A38YLYjVSmnl/LTUqGFbI4sLwI0P6yPPFo0MbiWOPFJL45KPBS4GYw51L8vm8NLFRf1pEv+kNW17
TtQ6VbeaEF7QyeLx0EaW9qIVnD/R9JuCnjQjnJ8tQdJuHXhDJBPwH18iTyVXx1lmYSNvukPY03Zf
tpmcepRHj9joB/BhGjHpU0yt7oFIgwoHutFaO7fU1GvMekT4aLN9OvB4Sdq2fM9CjYdjRP2PrbXb
Pg/g/XHs6QCJ01a49FmtD/vJCsejMRVU0HIieMHHGvSDrjt91HEW7ZYMQh3kqsfFulYR/GI01NFy
Mxhy73LbxdBwEWY7eP50bS+aTcQkoVLHSvAJtZgsOXliPwJ2rgkzbN2y0Gmii/Rg5Fa0ZTHX0CdJ
eYQdANq+nakHH6rF74rhSC7vR6SjKeZI8/YiVr2tlZMvIP/4Wqu6UbOc9WxR2JpBFa0MMEX1pO0s
IQw5AOOE7mE1lshTrZ766oLnzexkugcE/RZuLG4qpU5cXi5+VMTczEi9bE0kNDKAa4K4Ev0sVzjs
q+wmFVcDQM9lV4PMdxt19HFCTY4m4ZMcw5Ven1Wjva0Wkz1b+dPUhwcru03Ye4DJ4zwToSjZSqdp
Lk1S/cFsmLHqyiAcepn8YpJZTxqO0p1qio3dDzm9NNbcB9qc36V+dNRexjloSVttoap6kwC0OSkE
zGkYcCN31qE7E64YmU4ZKR/ychTM6tItyWWZw1NYARSuxn7yRZWGlrF1tApNX8hfLLFMXqYqT/aT
mpJ0k16MhbYuDMqEgE1o5FErb5Rp4M2xknyvKdGf1pw+19oAsDq2L3IrIYs2xm0x4tfIGvNzBWVg
AblKCp2pDdDSeb7F9Rpf6bBY9lGRsYFaRD/Rdf2zHze9XIErYwst+kIt9EEjmOId/w93YFlqL60p
FbAwa4OASoMKyO32rYUlQxumSMxlhnGmtyQSCdPoWVo67DpHv+4qRNAweVhXbnWYhVoIdTjFOe0h
GuYvy1oTrZOHroYWTAXDpTRp05ayU45f6aQvEwp/V2j4vPLdrAByRPy9rUzHbwyNTCeZol8DrrZD
HmvkK6RE3+VU0on2Iut1UEfG8iAliLtKKOnHhl6GnAQ4sZOaYIJcDdU5meBA2yUX/F3DVgubkJTf
U28kcwMTdc4VFh4l8tFNG1tpVCAwWpbeuFCIgK69/KZC0t1XXNzePDXqDVB/wqfe14iaeVvfa3oN
WChjGBT460fL9IqaEhFT5lAm00jT2bORY6qdcHzvphXSec294RMVkPY5R1j2iTOycrxsW/y8wgfd
d/oHk8fQh/pIYCcutcCoCJHQzobfxajAgasCg0vmCNIAsB21iM2VVezEsUYKHueQBx/DtTEzNvux
VZ+EAgxmzPnjMRoF9TRYZPEtkUWuHqfoRKdN60atOpD4VAXlMWE8XJExTlTN7UcjedeX1bg082D5
olZAMddAzDIzBJG7aucua1+nZT/mvHJNbwNFKmmm1JNzrevXamgqrxX5u2E+rsdMkPML+SeVKzBs
scRXxO7yjDRio6uFaw667BK613sfrNauB4/dNr3wowwj4RCLXXXNI0nzAaaHVzKepp0opQctz5UH
TmWKXp2SRuNaLahiGxl1tFjKiE3RLTMCKRknV8xzHncCJFFNhtUXj4q3UG9xCpkq+uXA0EFMO4rE
JDjmHSOLEF+tYWhPjCw+EzAqTjKOQtAZVrvTZkY10krpsN0uqZV7dcw8WOHSW+L6QTeNqyJa9QHW
BZ29s6A+pXnz3WXS9yhJ1anG0Py1rANSNz1kxEEeDHOOd02V6fB4MvmxEfihbU1Yn8pRQauYewgq
BEJ9o5PlwNLT4mSQyL9yqk4PHIiHfU5SwJMLcGdpWdRXIRd57V0hfUomKmhVhqMvVtRxWKl6Tgzr
2SqX6k2WmjjgzMj1OMj3Vlhhv1c1z68kXWTEFY1bIg6DgSwIa0vd3Bq0r6ccjO+duPb3wKHJkaep
J8QwhQ9JvcWK0Xts+G90een64zjX27cc4oAW8GSHm17xSHrkn8ToCNbMQnto+kl0GrXrzqUWn5QC
qAc8isXhfPoRgxN5EsUxfcqyqT7qVChx35frXqzZKGGsn86KNhQe74fmo/i+5Qn3AR8SSmq5SCzZ
zNlP4UYtrMX5UGEkPokiD/KEg+FezyhRofAl/+omWSXGuVAgKU0vdWXc06j081aZDqMEtKPTrPJq
jOHsMSqpvD4ujZeJIN2lZFN8Qad6kUxOLgaxSswLxIl5rD8KS5h4YjRWQSVa1bFlWXkiVDBvLW+0
pQG4pRvIZARNOthI3hpFFdBPuDu0XbIkZG3ptn7qewpykY+00imwhBxBERSV27fZdORGQjvW9Sr/
IH1H60bVWh9ra1Wv0iQmZxyj5rTvEUo8QcnXj4m8H1TipRvei46CBeqzufn6uboXhaZel4Folx5r
Hd4A4wXBh+JgnuZHvH4oKnMs3hj/Il7UXRw/D0scvU16PH5TP1t6zJZWt2gLrAs4orMHur6bYGUY
/E0t4kgeoeR43qBMh4K1eDF//LMwhuaAVzD+xgTxK6UpGDSyPgTtUOj4crP+JEaT/tgrWk+PHg0X
JB6rxR1pk3PkRRUjB9aRHCwqCQR71Uzh3DNhFVxic8ZzSnSUKNHEIkj0oLJpqdTckeIlv+zwd3m9
xnHBDoU03YeaOR/nHmyO0cUPczK0gW6yMgrY+Vmf+tUn2aA8rG0jf2U65Q69gi5e9mv3zT1Skjxg
uusnjYEppNcs9UBGlWI++Ettmv3qNdbmKlf0e98w5Of6q6+T2X+mxhjt54jtQmoAjxBkHdqXgO7G
ZnF4qVH0fNVM3gz0TE+WrME3aRWIqJeIRiD6qrjXZPGg6ZSnmpUR7mK5q8kcbHPf7FQMcsM7KHbP
xKieSIc6ehWfed7ZfZpexQ6IfSqszrB2DyaGdhTW3thFsmFRDBzru7nsrqUpDkFjrB80kz0ksAap
ZsCtv2Xf2NkWoauyp8TPAoqHzLcnqB37a9nwOpXJXNHu2IIk+xJZrU2VegfIogPPq2YHruPiUk7K
FJC/TZgCq/1R6LnrqP0Cv7sQqh1Ew7zFUV7itLYEv1jT+EwzBipdYtF3v5ZWkEDOdjFWJLY2Syxy
8XzXtvoItjokXrPxJJhs6eJV+spm6o7DUb4tqVaiVdDXN8+Km+s5857Ja6gI8UV2G6WYDZ7I9PUA
auFbSutDg4ljH3KIcISF3iV8PeF+mSSTRG3UukU25oeeSB5NMaF1GHBd+FkKobqKCSWta1nDNAlD
j3hxEmiScBBmrm+FMRGtUWB3IjBdhOo0DA5i+0nAQiXGMtskXMC6bsUn8kprXTMoowO/BFgG93PH
vsHU6fGePpiAp+cClNaFlfhH2TftVgNJaKWX2WktNLkaixpgC5ld/hIP9LxvuHPy8lSTCbIJK4Hz
hsdkiqjUrTFfh860gmpSn/OYnDau2aDdWlSUwZlMGv1CzFVhm4KCz6x7z3piKYJ+QlIH6aSOuq0t
vPEtIEqP+YFCf9GMcWUVWEArYKZaLGzRrfJTaCjfRBQHTD2X5kmS1fBimsubSaUILYLzAbmHCLOC
P/4H1hoq2NouoAC69zktGSAulGoXqoTRdSX2NDJQfkv4MSAs3rgM6NsgX+oX1MCBVBlRXAualWnF
8UsuZPm7FZ1BonO51Ppk8i+N47HMUKl7HRBTmMaMm63wkWf86C9qc5ImvnFH0HyR6X6O+EighNuj
IXjNUPGRli9ak/KIQ0djj9IEFXKoJ06DP7cg+3T+HkfrXa5ki99myj2H6cHtN2V7dLbhKAz0xYW9
RplIxpSkZ4dhEObMpO4wG6kvZ8S0jDUtgV2vbLut/LmMBE8Q2eaHRRi0Y7cF/HumD2XZexJqZzLh
+heoRKHfvc3cZpFzXxCGmAb1YbVnlRfPmr+XsbspJdyTdNGpvxUTjQbrrgE2w8hGlsrrktdtkK1b
kUTRV8GSdmEA+q1n5YZVC0yM/abBXnn1uqhc9un8eysRaP5ESH+CErh2ql90enqNNDENpqaISSD1
r20NukoplPeGn82lbFjHpaTUJ6u4DOOvibOqLSiQfZYtmpSKbiOFPH3r10wfZ1pW37O0roJVpkQm
n1BxqPoUS/1n1RfvggHUz0o5CcvF8JJVjcwAhJ6mTiX0dp4G6yEx9R8EjT/DyEq8BU+cm2v6sd+6
C8Z0Pk8L4TcrlmZbp1VLkFPsKrSX7BWAfUR7CG7yRLfcOBbnYyrNvQ8wRbFF2awdMKgcIQYmB8DZ
Rm7oanEWOGnOOuC44lxbHGNRhK8F7AWr1uCk/fggrf2bARTMgYPwBJ9J9Xh4jZwq6ZCzCIeVYjPZ
WZXAMRgpTADN4/MuRBRHSN4QZ5GXm+ue1I+XMTIMDKnv0Q+gf3UIYGwnYimAwVIQtl+wuaGHvXJH
PGxWyWomMyMT/Zsws7CjrBWnZp+KXNM3HrQIarCKjinF3bSyzB3HbrrK6FaseGvrqlJ1zENNh+9l
kecDA7NfqkLYsj7VUSpmi74Sge1M13JQ0dMOiTiy1NvCSl3CFpCaxoSNDTBlFhqsgt2lqKdLlA+c
+nhumjDXSIpPsJ6M6cB6E2EBmX+X6o7jNhWzgLEkEcuvbinPiSKfAWlgb9HiwaWRV7BX8KEOmTXT
k5ZKDcxCo1J5LB5Lmg64T2i2nMaTWk9ZgGvrYll1Z8edWX/WMrF/ZayTh7lOY+yN6Xdf5dDFGjHF
DUkRsQV2FiWbn23Gok4tBktmiSXCLubyfYwnjhopb13Sq8IBbLV+KPAXobEIXxIeBaYT1UoundlD
CXbFTiqZzj9pkZ1EIygZ4830UoUJ2JD08yVcRYs0Jf2vHDoy+slxRymN8sSVezPNwV+ysD+TpBOQ
PqLRCyGm8TJSAmzYv4w6PE9EjMJK+8JcQFmw8Eizahw0ffLIgAzpUcwfW1yaRznHq1ZEN7MqIRsU
xYGUO36I6I5h8KdY9Jkv5ZXiAjFpHbxRk63WLcQHlS5e/IP6rmMwU3W03S2qH8sp2DOin6teXBtz
+czN+hetb6WDMUl0YuLidlo3RKbl4rmpjW9rMPwGk2U5rw9VMZ8i+jo7sTw06vRhFjwciOmPO8B/
owffTAQ3MhRuBi7EL8rNzcYBmNGG9KbQbLBTZeHaxeZ7vuC1B1mDOgOTuK6vpqoxTGDhIpjeIC0N
y/fYIHNEKtNsGF4fSx4ewVmBn2kZhZhbWfLQsEeS53ClzXrBDIJDKkiYkPnDGH3kCsyeeGZGojaH
tmWslTIJHdVRRqnLOLLAS7ML6Dpdkm2dKcLbaObvuJ+vSNCQ84w8cSkQ8mH4UVUXMdOOgVmk/U3o
xzsCBCUMNWnWuUwgQOn4jg1MzLa8UBmSr1m4y5by0pN6nI0fS1V9twxJ0QLorA3j4kqzVwIuwMiv
+NYFX5HyZhdDgGGgBKQhgYkkLtR310nh611k+foicZpgLxe3FHRAPhCT/jzk4K+krPk1y/09ajt/
TuWPpchAVoWUPJBvRBBMjKBFd3EVJC+6jIvGJV+6OiOlQDkoAaT+z7gCmKhk7A3x5n6NRm1wka61
O0Vjz7aazSQjKsrhGszNpUz3NY4xHDLavo+E2Vml9tHsRDpLxCYCzs4lTmr7KUdUocFeroCe6IMt
YCVEzWwGZ5aQgCmQlCBBClB78+ZFmMT3TGXbFEJTes6V+s4BDZv8oBu8rvShqYSnalXf+778Migd
jyTYdboyMvFcKJnIkF6wDcutPSrGT7Igk232NXFWGN/tVFz0pc/dOaJIB3E6cahUvQl8IQKuHNKq
XexCruZSGxFDgWMRCKZIsaQ1ikKvOfJEuuM9kPOUh1cZNIIVpOS6mIDHCGH7TSP8VEPStXKiYVI0
SZ0aCjW5ekUd71ginMQynkxZ5aGvcASHWyjXzbcqTMwbY6ywHbWUThGiKEJzDICwO5wcL3nLXFGN
eqLKZKuc2rK2bHPYO10K4XFZrAYtV/g20nFP+eMvE+euCEE9nLN9awwfkQk5gwDePTEokVIVikRI
27b0BQ1zf8w7brlVamZH7Ceixjz5L1lVhQFhbH6vTEWfpGvhGkW8+LAJLQ80ITP/tCLDi8/DMebs
EXnChkrktmq9B+ql3+OhPXLe+uQgPe0S8TTO4y622utW3TNni3ocx2hTisMDUE6ypb8WKfmS6vQQ
a+PrEPFxNR+JbP3Auv0+qqF+Lwh3E5hYjYMk8tip1HDfNzGEHRYfB0Rdtsuwo9qNpipuZ5SBRJ/k
3Ot3TVY/+166Z2kXBxsjgnfLBPzEk7/6ZbKlquOcUUaeuXK7vPfkJMANya+cGgtmFrJGiyrebfQs
UFYUnThc++6kK4dOr79qnoL4JLL5ADEj2WUER/ZqM9HFHVpaoEvThURb/ZFu+m5TtLdlEJDi82dz
Um5mLbxqJCntGsKwJ4MT9JqanY+mrT9jkfa3cBT4HIZ3s6pGumu3catJ8xil9JkXwwvjA1x0f15N
RrCC2h5R0o9zbpEjtU60QUpOYqwE6QQ6ECpIJpXBg5CsaAZKUmh+gbmZF5via7/FBacacmp3YXab
h54xjAove4ieq1C9FoN6ndPoyp5v9sZOdDRzWoOy0EBoMriHxNjYGLFVHjQ6oPeph2CyQeYEmI3s
h9iWabRbjKAo+MfJXZD/dfGFuhT2dlxc0AuJrGZu3BmYjXWcr6LZWY+AwICIllN1yZvu8z+fIP/3
jG3/42Kj2r8M8J2r8uOr+ouzbfuCP0bExm9cF9SqGKZGHzm2aGa0f8yI+RMR3CapKWjY2ySY5Nzf
ZsTKb+C5CTmQp5MVk6DV32fE/JGsUnICpJw1FiXoP5kRk8L664hYJj6oKcSy4L5bIubrf3C2GTFn
ffLYIzvWGxIvHaLHm+bS7OzHTuqOwZkn/iCybD6ZDlEfr3SLXbKjcnTxV9beabGP9wgkR1E5O2XX
eyMOqFc8WocBW7qb+tMrSJ7D6PWHKQo0/SAOLhvY7uHeeZ1dBDTdeaa/tic8y3YN3V8P5OIuEn2A
+IDnwqYSkBvrPGqPdWKPvDD8av7owvCefbq3o3fNHZzbwKu4kTf3LDffxXvdi3eJm9nVMb4pEwDO
03CkNXaw71AQT+KDfMv3Ij8ORz1fPtQnfSfvald7OwpuzjcRXPGHGrSH3JM/Ez/0huAOIemJsIG9
/QucMY1LxjPzFPp0siWGLT6Ob/J5cAb7BkDQky5YuDX7frjd75Z9Pm7/Z3HaU77vvHfVAbRgt6f2
hP52yHJe1ZEdkv3qPz9H9ufs1qfeHTw6ZfnN7N6AtgFQhah+FCnSBDsDE9CxADTdYx/koMH3Nuz3
xH7mvbLTfe/2/N7sGl+WLdi6w0L42b4pbvbYu8RhTnhtHhaL3q0XCR9aQncu/NUe3BMEupJ15NZ8
rTtxXwf9cRvGof4qPvA0ja87abfkGjn1rgugZ116wF9R51F7Kl8Y1wzdgf/o5mUyru3r6ueu6San
aM91cJ+9xdZc/T0/kFMANw29g3E9G4Hp2kANoS3dFjonu9Wf6sSsxR5+1ReJXupfmt/cht2wy93+
i91Vm9nHMuFjozD8fS6ZA+Bvdxc+azYp66/xrJHq2UHcAOtnWz+g4NjUHb4o/DS8cefRCWWvfUdh
zN0s3uPEiffXMt6/tfM+/h7YGIN4xcbmRx4Y3z2Bp1P7trxPjKoQ/RngssNu6GaAVBLx0HIhEzei
a5w60RvHHyvwv/zBuqU2NLWd+aM+xyf5rDy1p2k3vOjGVfi0PqtVdEUzcfD9sMnhF+KBlh1XuBBU
hJ50niZPpHSO2RM9vT6tXaJJgRvVQuwVbb3eTSdjz9Zs1SjhBETiLsw2pLPS7QdSRro9fDPAZIeG
GY22yPp5+AALoZ36C5JcW+2n5UAIpooDxQ0P8TXdpyfsG8N3eONbup+ECuzr9XTg9TeO+ARAiiWg
whXBGO6VTWT9zEgaWHLCqfpbf9fPnON3yIEmPkdH8CCs+wIX2OZyRZv/6vhq05V2LqINCT4nrHwC
NjAxRlsH0Anz6ZWrrgF78UOiKsbR3lyGyeGT+JX6Nm5Am6LCQD2PioONDH/WFz+YZZd+7A/+dQmI
ejhRdiQGxruDDw8h+EG5hC+w+tztDhaVl+VHnBFnsgE3ngo2r6VTv9JIGRrO+Mow8Bod55+66TW/
hE/UXzYBHDE7xW/mQNuV0Y+GXeTyzJlMCpYzaGzHX7zFGxGM96t7qX3t+EnB3ZnbJjmmP7MH/SAk
tv6B+8TOfoUkglC+HPMNsJNgt4H8do3O1geRKWTj9Co/KtfEwsuJN+9tXfa9I92Us/xmnmqiflFl
E0v7EvfSejYv3uoYO/M1tIVzcWIQb9ef8nWvPO5IWz3E38qDeaU13FuelMNDs8e14zNxELEDZ3sm
jOpdbfmB2oftdB9kLsuy9/ERB0g41l60n+Kguh5ST3F+eODa7YfF9TQ8uN4XQ0c3cqiYPvErW3TV
1/LjTWExR5CHKuP33uBOfvyBvm6zlbNhdnk0Rgeas3rT6UH2JeeB/fCd+jj1sh74EexkdKhoPQ1u
75mXai/yV4gB2LU9OjoGHtvi72AL0u38QTtMLi+I//w4QfsAYBCwJ7KUvVo62Vl/y/ZqeOi/Nc3m
l/n3m7H7/VU89HdOcQg2O2yud4PILq4Dm/F9d2pOZD2x/tLObo/fqXzo3BKjTWuvzuLj5xv4n94r
9vzyRMEujjuNR1V/EDQ7vOTwruxe2g2LP7h8DfLuLtd8gOgrNF4uT/GsfkUMF2vNV7zoqu3ehDO9
qq6luqRlMdjuuCpdYyd5lfuhfLykdnp4coJvYV8OrnzUj6b/Aqaes6SDU0L70BxOGTw3jbP0AB18
uSa8RYPfuND/dtt/aSS9GbUjvPOM5eUbINjt6Ln8yAqns3bdiRdlvuIIfZhOzPl1wIZ2TEvq+xI6
wk/O3kbv6hGMsUvo3SyXURKhpB1ujTEKVLBNPA9zXrJAApo9rOkDw1PGwHIleLlqddCh0v3nG8j/
Rnjif1IsQscR+F+n7c8fef9Xa+H29//YN0rU+DHGUkgLGbTLqSbevT/2jfwJ3kC4IWwLiTZQkPP/
9o2K/hv7OQbohsxuDk/d3/eNivYbDTOwGiRm+BioaB77DxIRv+9A/2wt3Mr96IHSVZA0JJ3+qeRE
nKJCiDJc2VQmk281PHlSEXSZVurDraxR/paPXlGuUv6B7cYcXoZq13MY0pf4Jg7pTkGem9MToprX
dU8T1piqC1rxzl41QCTBWCR5UVPRBYHFeA1M6bbKYLW017U+6xhNtn96qp/leYdlxhmPQv1VoUoK
CJ1B9KLPNzHfGS2Xm1ugOMD0RkZBNaztSsblVYVuhXAOl4hnqo5akFOtWvFbRi66xODNomB0wpQU
mSVpf+VF6jKmpjn5WlMd3qu/1OqqIyYnjJhGDHNZ/b1OrBLW67IpIkXzKYXLpReXPSNmCocxN0dB
qynnTCz8REDPKl7N7NPQEDyrCMgbNcSsTLBZXSkkWWh5La4KMfuS6/pUaU/4GHfx+MGk567BK4RB
BVKfebpCZUsR3ikk9SkG84sqPsIK8Ax8O9Is7clA8SYyJ5JGv4q2ARK7YkqFSSS40vw9T3gCqDPH
OJUQT96PMTTe6m2IjjHCswaKSsyAq7UP5EudjX4dIo1M4RfrTLFwAJWDXPwlrV/m+ixYH5KOZ4cp
1Ua9jJdPDVMOY6CrFTIWBxCYGYFGr1abZeB82cQbr2KCWC40DmNCRqWCzTiAwznV6tIurGIPDaKb
Jdcqqf5dsx0i4YUCF9YrGj262c8UyRliZfc7zkwfvLambnKuHxQOKx1ucSQxMZ+8GKPRJJCDJC4Q
Nx8lvSqoizYmHkc8TmN8SOJuR7zD6RjJjUtyrEWZGMaTsg1/fnLed6jfwL43uRhWZlO12/ZdxEEo
V1AWtQURroW9q/P5KpDzub61HPBchG6GcZNvpUTdXu92QiW6M63u6mSc9AKjY4S9KlTZklAKbV7q
XnMUw4sSzBtyfoj0+zi+QUEltn/OwVRAUHdK7oTtX4y0d2kgzlLitirfKAXgbdrm+fs0+SLN7tXt
4oLcdhvuNpNhRtSs7shzacWfC67f0VTB7zCtwxIPyngbo028+giFcXZR291S+SqyBCmCofZcLjCz
4MwjUTWzxL5tdtE0mHVddXxKAvqT9FRn84XZ959Wwv8PBGNLPP7zAoOpWt5iX6q4gZP+7F1GwZGt
uCfKJOffCYeTrnjJ2IlPIVrt5K7yNaKAFvequ7bmSW3S/WLQ2jHCAVtnXwgnOmlDHwXeH+lyHnHq
R4guYezTAcmXwYCXPsv5cc2R/tz+F3I9jjpGEMAK4BergA3Fyp8gobeZZcvjsYof18an58DBYeYs
5DtULJOG8s6wV6ZUHL+gtelN3M0bfm80uccRkNaTrv6MEZDTUjjq3bHBpJJ3+zT+UKiQWGLMaDth
es55EaXZEeHRiSjh5H0siB9r8+5fv6nSlu78O6yHp8K2av/pTd1ybn8yhA8GunWFuc5e8xexz65q
lYICz5h6ZXZRvi81wQnxFT14NXfS1hrZFP/mc0Wf+OeXoJJV+13zIAb7D4JDOUJ3+L9AdXgNOjJr
DAQe0/iVgppU/2T8Q/PZGhue1nqcfjT5UdX3pfDaGPs59DJApKxL8l1MTtz1wgKy5BiZuxwvsJ4g
zwa1iA4+XP71O/cPAcDtjSOxK3Itbq8cReavb5zEFZNIVs6wyPoc0LkHkRmWcVqy9d+8P9s3+odP
aIsGY6KXVZoerX/8hKKBluwJIC53mcwZOoeW6ZjzLjGDqPl3/5bxTz+WxCYBydqSRV3FJqz+9cfa
IvqCTFOW3Qgns9QfjVDaJ90UkMANRn10S3XLCoEITpXXqaYIXFN2krbPKk8rRDubzrmBv7lEosmW
9IX5BIOS3AeLSAyOXFMkuBHPeVDBPDuLIC+rpzTCFKvcYQayBvc/cdx6rP+OlTf7ZEST2eCUAyal
6GHqviSV0K62XFfJBQ9/nml+ny+0UTXm4CmcBqPl1sIZNSTNtfTvRcNzoND6zo0pGBmzEw6FSNci
cH4yme9joewrcT7NOe4kiaVkmj0DWrsc3XPOl0Pc7Os22ga2QQQPYv0uhGuUdYeWPFhnINDKEC5m
rJ8PRJLkasspo7RLBOl4IJqwEfvwWcz3iVnbWh8YsAsU3HpG7RMFtCWjwwDOivE2Rq0/1T8EjeqH
xUX23mmcU1WdkebikFAKrBjAufpUGwAIkhnH+XmaOSwvPyXxlJmNq28beeF5SXEZ5T8XsziIm9NP
OywDUxrr25R+GrwFQBkFzMpT+QEZjnDYxZAe0+ICxGMQ91n/OPLk0GG8N8KPKBuZXf/+BCiqH/1A
n7mpOaLE7I+6k04+TSCgU4gY0FCKCkKlOdhTvOxWZXH1uGbgZXgqm7bePGTR7HYYbMSN4YHnXuXY
pQK21bfeodluVmXfr8Wzmfe7mPkJGFTNVbGg5oYazCRVOup/UgwW/PBKRjMGj7Z1IJWefskN930u
HVcOUJLi4OyP210E4oDqF+i70PAbN2XDo3CfbKAKEKfOgMs8OgEbdyts1yp7M/65MtbJ/qn7dAzh
X9xpyTpM+kHudqWy62LNLhFcGIxIYeSNQxMY+rWnrMBcDYo8UrZcvw+XmWixclPVKeKHA2HpWPqD
lvwMB7SUzAvJE0hpv+PS88XML+RXUyKqpqVM26JAmdVdpJnOSArCZPO4xActtfaEKsjA6XamEW1Z
SXpgaC67x1XWnnLl5f+wdyY7kiNZlv2VRq+LCQoHIbmojc6qZmrz5L4hzCdSOArn4ev70KMq283C
2w3R60ICiUgkLJRKJUWevHfvub3bn22no/coT0Lvw+jRj4tV5dsIWAhSi7fYMTfwSFZ5eJfyTXzj
hkwUuCJoU7+iEaL6gn1kQhQxT/1ESQBWZPB2gw+XPuBESBVr5T+6QVKPyC2YjbsCclumh6OgdWLp
H6V5kO2drvtVQuQF71YI1GVgpAFCG+fyi2IgPpkJngFjVZbWMQ5uKP8G/zsT8DV6b4REa29mixRP
lX/duWLjzgdgG5j62MTzgI3aeHDVczc+mLZ5NAjrCob4Ps0Qd5O3IYoWl+d1SBibhxana74aJb+X
8zJ0zjoO4g25dKc4jO6XkhLVz5aEim3eID+J+12svxbNs071waLWnNJrR5q7tvtkqvjRQWs9M4CR
zFWp7+zmYITnJthG/lPvsVPWC60VbxKlpovjVnnooNc+AkGK7omCdGpJIlgEwblEi+XxqN5kWCbJ
QUIVcTdTjvrds2edI5bZpn9Gjr9yFM8lLKPWmbeOtJaB5mayXkrz1BhoxXjn+w5r9bGg3xYahKNZ
N+KQIurAdmHFT5URn6KGNbZMnwK4VgPiOl+5i3SWhLjs2vOwdWAdtYt5XxHq4SKGsif6afAO8jgj
GweiTDatzLC5roS/juR4SIhMyuTRrqlbJGwFyWtMqxQyNWKeI78WwvenLnkUxY+CWon8QFTtqMZN
cK6gYFXy1Hjmdi7FJrnPxm8ux54K1uQIRo27YBhy307zKc5pm2CPN+P61mjuqnQ+hhY1LxMsWYOH
VQc1D3hPaWSgHoIls5rtcesX92wNjYhhHWUP5nAR1zyl2bH3L0BRioFGMJfSlu1GGDcprlGP8wqO
4i3wmjVhD5RV+Hncr8Pgrn3Ba2vWi+x9RSNjGkl75eMq18AVhmyDqjaCF92xD6WcbHHAbiNaTJb3
7E73uQNwt0HJmJanxP8mUBKx5HWhuKD02keMGGIa5eQqffHnUx8cBocmjntm7HIRto+peegGOk/1
Pu0PvfkJF9oKPW+l6Bl5xdF1rg13P+IUGW5rY6N6Qsn2OiQW9dIe79FgVeEhoyrwxaVHFInV5mvG
S4eGFnRjfG/Gl5CzF7VP4NJdTy3WgguduqtE7ofq81w86eVz8uwqr5PPBhig3q0+Sz9Yh+RmJ0/w
aTY+Rmyq+10zPtReBNOYgwQPbWAy9k5o+UXmuhuv4dBjXGUArwnB0d6VwfmbAfduxoxLOu9nXx3S
3iL9sbpoB1xj887hDJtuI3N8ECX5ZVd9+qn3PgsrexS1XDviR06HaUJRnJSbhQycjTynDKDiECQX
B5PY2syfsXGt03lHWzXkQBSro42Azwi34K1WHfo/fBIwfGnzs4CnrEQaOsPtzA+WAJ2EuEISDrs2
j+rYkfHB0VXLVYK+TLDJoMWB6bSrljEwrf1YnGoWU4Is89Y+9OJxRrJlle529GNeFibidb8b/WAR
dT9XLPVDiTqS41Ws78fmsusQKgU4lkJ9KcgpZVdumRb7Q7wNvBcO91c20RxF9RiO3w1jumrs/Ggw
+LDQ2k9N+gP14apqMdnExyLY0pXgh/lE8tCqDYJtoXjxQG+3ZnEOkP/CZV2Facfcl+P8wwD2ANU6
7YVu29icV3istYQJO6KQ4fv7E+ejOAL2h8SStMiS2MmuSB5UWbGaLJtcepoxdQctJsKeYMrR2EoT
OxCyvcAiL2adc38wpW2BFKwSiAAjd9fmG7oIFaq5OFuW3soYBDhbTNYzj+nZz8G+lUGO4g31ZHJq
TeBLemIEg+4QqZtdXvQFm2+5Jo6S4oRep3LXuTleGbzLMX2VNvxRjfmGJPlDXKBa8m4ga2lMKD4Q
ZsXkXdpr0mP2WBE3Hi2f1HL3ZIqu/NJdzfl8aXPiN8Lke2+6RMeQDZjrfc1UyCFwLDf9q3ipUuzm
mqwghkXkbTsHMeU7AAikpvL0mPrsRISYhvg5IVqn3RPhMky8kq0MeVKZBxHVJZPxKkspO9P8rNvr
PKX8yIlHWk6tY/GKc+wKk8gRGWq4ykE1pT2FRPetYcnsZXbC23qMZLTznYHjar0eq5t5UtsmT3aJ
nI8BhShqA19HW0/m32wvxvGXrQlRoOnyGabBzhob9JEVsnqXdF12h1zAJ6P65B75qGZ6VON625oX
tjkjNxwROKmdIz/l/j02ITIV2P6KF55mJ1yLydw7eQO8JybhTuLFJ0At/NwIKhOD+M2Jo3I5b4by
qbbmHfbSbVY+zsUjhwJLN+A33B1haqxhu1q/Rhmt+f6cz8ZLVMP7cMRFlbxE/kueLpC1fj9MZ3ss
kTU02TVhHVcD86y5rfbKGvY04VwnO/WUTnmh7n6e6v7H9P6R6X05CP6/+9JX39v4e529Ft+aN6qG
5a/+W9VgYXwAgmG6nrB8jpD/3Z2GO0yX2TWXw7L4CXb9d3ca2CvAM9PkDx1YwYgv/61qAOXjufCN
McX7P43vzj/qTr/rHZkmXXMkugGIKyiw9MPfHmuRKDXjlNZ0WHTFQalx6fm2dGPJG0QCuvHSFiEY
QVMtYR7QPqDFJ/nW8EhVcQfLXlnm2NF+HKyTL8Pg05yMxXM1joQiui0eih3ESvAPkQ7CB5Kw6mOg
TSR7HFl2v9z13/TAlsv8pRewfA2Xdg3NdUiwNj2It1/DdCa/sv2aZKmEeD5t9/BfzMih7Ru14SIw
rO5K7KQHInLSozmb5vrPn28vH/C3CyDGXDIzsC0MYG8vAME/QT2g6JAwZcllnZjpuR0Up9i2ajGQ
hIs7vYn68KRT3zh4HXDEODLuMyJ0jwVBbP1cezSOZ052SJvnPq2urWBs9kNdLRGUTX1corqdbdkU
LCyFNvAC27A3HRl8Srpmds5OLRLMHR47v/vTzvzzVudgx/78VcV7VAL3eiHu0uBByEbn5V27sYBA
0nsgAVedSvVdinP8qhlNgifmWQcE0pTzeDX4QcLxjAQcRFR6pABLnZBcStwUzwE+klevXpyR5mgH
DdoN+CXUsW7nGhyXEp64Dy7ZXK7p7c8jfdqVJNsj4qHJwUv4azdvIAQ1Ey0QzLarsishxu9Y6Wd6
6bazRT3XX+S4D09tMN5bozMfvHzgiB617pcp72kE2CNJuCQv5MwC4moP7ijTV5jAuwuQL8MjVCj/
a0QYYrslaB061FTn1SOCY87/STCcwCR2OyJEzBsfamqCYn/Pz1jtjLyVm0I39MNVWn1Jx7Y+i8AG
/mbZ04/SDoy7SuR4cRT+rTDUeHGNhiwnPLZbrx/BKNVpcwFUx7v2p8Lflt1Q3HtuH3wrw/mxTv35
Cfts8VzGRfFkeBlDUcEWJ6OsulARBzeiVybUz0W29E/Kgl0xH0/s0vJKT7o5l3NRXNdWFaOM7e1n
bPfhpStmzA5BekfOSXMVtmqAFu3lepfCx7y3bQM6XmyEx2p0c6JAly3f66fh7Hn0zcjbOZLLhVY+
aa77LMDr4iLRgY8ZdOYndKgxjSOIlxuqKdoZBVjHrZMF5i3ZvpxdRgKb9+PoRpucNBSOiRHmRcTJ
6zBAqTHIUk+rqqYn4af62Z8MDsqyb28qD1BpananKq3Erh7zcvvB8/V++RFLu1PajB5RNfJ6vFt+
tIwIrXLhFzV+PzDwHsGcuWUDt4upVI1exjIPU4tu20gIaxmYFZ0n6T238N2ZnqU9GuoRyoEg/gu7
g7Qjhu1BqQ798vZbHqC+CQHc5QdX/a6/bHLVkrkk7Hu5gE8Wvd2vL0Xho072SlrwuTbMTaJBKAeQ
gFjUJzJjeII8uMrfBTFBe1zTNkbUqdkEmQo//flC3i8oy3U4pEKA2g8W5uK7tXO0DULviFRbo9Ct
HgLF75t4RMPH3SR2Vl3JB0eL9qPf7O+fymbheQ5KQ4DrlrXcnV8a/KaQkWV0OD/yycKQFvdD9eJ4
dfS1S4HHriTQugELBKVampYBkmyM63o1dl34qa8w9rRx4Hyquqa5NAJaUdoW/oWsxg1zS453f75D
IGnfLWACBs6yvZHFs/TXl/ri16ut4dAWTEORLjHBXLudd83Ff4knTXcYzGO4D2IERHUFXEMrlwFy
Ly/62IownWQcxSAOCBpX1is4ihLwS1ZfpdZEamFtqT3JxWIzOGH9pbCNA9xmdep7giczt3i2pwoN
g6jQ8hZNeC+lheijys09brXH2ohod85+OO0dsF6bMNL+fR3G9BCHSKwa+g0Io1uvu/JN/scaa4EF
rcVw9kGUwdjCDmA4tPJGEK6rueq7Z7y1uFIcGmKugBlRk6NIDFUIGGs25/izCrzpVEpIz/BjyRcL
onCXRilhblCcUZgMlbxvcJgdDBhd+xSTMhoR4LZwM9iZsTd9cjkkQfwisGg1J0K+jKXBYKsqE7p9
UzpcFgbz1bUn6WUPVn3julVz2xpF/42gBrFjOUuvTA3kilN0P58IJQJEnmjL22DIREo4VvY5di1Y
vAkRXpatX2TIaD4KI/fKbTp1YyS2dYrCggMjxd9xTLJwO5YIaMZyQVykeYysu55PdUb+ac4kGZtT
jyRNmhEt2XAoEXFpzy0PjEWcL00lxbaNJPJwsqntrZvYfbnrbK32UMOGVY0wYT05RoMT0Z+2vkpV
uCkKThoiKvWm5Qzsm3NyzCPVXU1qkBtfheNl0vpHn+yeXR66LyTb2hd2FT+R7EgkOT4AenN4wycq
xSpfOCcEJV9lhlte4ltv9+CeA2RcXrYvZLX0/sCpL24HXdJJ6vid3dI/k9D0OGOgOTdgMa79fgkF
Tovs7PUFvg6h3T09shuzMT7HsKHvJoxEi54bGavu6ZjEFTYlKME1j7y1TwTekCYJX6LULm+HAWVl
JhcGP7XQIyYR8bQQU48lyLoLM0qPtv1zZodhM/bT6QG/g7GO8HvftdOYXmAsBe+YyOeCMzWEdme4
qaWebvrAUCej8LHF5pSzWekTadYPzGAAe2wgF4N0waQgVnHvFzxhEAsTVQyM68b2M7/hcJ+57eeQ
UzKcxtG66XsQ8S60xhPbnPdSpS56SlzcOykZEeeRkWzsDlOCMRm4iboRXP5oYytPisw6zRVW5hwa
31omdKfxon8vgc5glMo9tRtTGqO6Fw9hgatEEQ117kyq011tlcZtywtzO4g5/VKU0Rlu6Ajmoi6/
UovhuOmD5QnyJcmnoJHuHABF69mvu6eisu4THTmn3GpMsqptDs0WGQDbWZUJbT/NQZ2My+mQ8QNc
FUbsvAoW/WcDYsOhZO159LNZX+vGKl8oVePtDJzxsiG5lcqYbPhkT1sA3Rj+zGILa4WkVhdPfITp
VTDASoM4fDEAQmCTTtT32qvtfNPGeXFWS6ChKp3hmEX0FnnGqi+01L56VYGsq7YwYHsAILM4kHsB
NgpFQdReqEzN141FprrnApP2vfnZVvJHyRtPF6HZszUGu8i08rXA825lBAfnASbFMBNy3wWe89or
eSgDpiomWMUD1UzqPXnBogchiIDMqX5WwxOBaZWNnoFOI4dzcuyUAb9mAIj3dcJasbUdZoa6GVIM
MAUZuF1U0YNywbcHusU3nEyY1CkFruJYmrx56WBcDVVf3MeMyVkWdKP2GbUD9bUJFm/uME6Bslj1
oiVg3p9GwPQRzV9dFmdDuale49hPwEGO2Tcldbom7jJ/9osIU2ctnS9dOHX3cWew8E/ONmwM/zXo
neGcyKo+8EIjsAt0sB28gF+mR/gimTdC5jz1Y+EgMvW6ZB0VLp0w5Yx1uIckjgGU/b/8hMGSqEfo
8vVJsI4la0T2Bm/A8u5rjeLSwv91gJCaX6tsoWhpwmaDbR/a1rRV5DOMj4qp6k6bRd5uRrfDG9Ta
pvg2dDTTr3vsHvqvT0qGRJ4RPURYN5fXYIKZccK7T9Oz68DBAl+bBuu2BmpUfusCmkMlV3zVl6Gd
I6q24YpE0pwvKdSx3vKubZumBbc/u2zASdKrvS668WYopgbRC1T+fTLOAgCL9tFYLPoSl8UXDEWe
M+cQ403hlRYLMV4Xd6t1VBO+UY+OvRt6VS1MGWqUi1J1Gc9rm3N3zVTtB4XgZSQH45J9PHjiw7Pq
zkzjJPkSjkVk3ziysro16bQQp2VPQuxO1aEJVFb4ukOwnbffem0Cwc0bcaUTVR9+XirMRYfpbUsA
nDWIB23mSF6LTFzlHY+xqCNxRWIEmQWCzZjDW+1vppatKmSXuRR5gTupXL49tH+CH510uquDCeex
b5XlY4m1FJUHqXjzyi778aZ1uVtG68n+bjRyJLhzSfYh5aTzmsCqob86TohZHcMNxS7hQMmwOR3U
vgmXf5FZZPWhwRB/6boNLjfbzj7pMOA6+hQ7j2fW+lPQ1W21rktf31k6IPuZeNwWam6f8MDCjDh2
quOLNMXMr0H8LVpOi6SWgX/WdIWTBHMdor7xJqs5ERHwPSxcn6E+1I3lXpfUiUwtRZCTnlvAYMlG
E0at5xrBUxCV3DoAEfNK11bzzSm94GmapxhJOC45hlfT6L5moTCfRdA3E/DQcdQ7XTr9DZaj8Mfs
G8mZjEx/B0zIW5U64AGNxw3ZuSeNP7Nm0u4GN0UwG1swMVAwPWdYEj/bbBcoA3xTPy2GuOLWrGfn
NUO2sCAPjoNRAJyZmwLgysgAzJiHq7iLcZ4Rs41AePTCB+xm9bh1EhcxYCuQGHCagjWUTQeCDtJr
D9XhLVwz5zwHJn6IjO5p1tr1aciE2g5BsJzUwKFg647Kne+F3hfRVBhYbY3QrmoyfSHaidCQUGXf
Go+qo7L2REEGyaU9+VQqussPgljGH0CExnMetiZ02bhLCcBZuLeyrYXaFZXuPs0tjJrW1gy1hlKw
g4QpbX+VV6DMZruY9nVlH+iqODx4HmTidVHOGQPYOJzYQW11YVVs015bimOSOUiWpBY1d1uEEIa0
FOHBHBe6TGOM38mKbTZOBkOgtsFJiKRHCeDUlmSmNqL+dubo7KS82ZjNpifAi8/UmPdeHKGusBQR
rbq+aCZT7LOuvXNsj26/zXSxi+svUUnbHvSPC6jLi671SCE1ublxawwTVTpE3P00G7fxYKLBiDlL
GtKdGE2AR8wAcq2JOx+vo7bvLsoyARaXz+OBLoL/2Y4L6yZvg3JtDql9nUR+sXUg6WyFqxA1THV0
brI0vJKMc26LuEoe6cE/69J0Dnbjl1d20b0afUiD2tW4XIxYAyNMlILi16pDEDZPxILLTyCognXj
RPW3WqE+II214TloMSPNcgAMWPvO3jL0bvYRDDLRb29hHJlIOUgP38bC9vYAohx+ffubAhQXWNN5
xnBKE77e/gfz2HJIsFyv3Ma/4vCCcXdwkJa0/mNB2akm89oEV7gqRk5stqi/NEzY/Q6nQyqeiczB
dmnquzrs7lMjeYhjxH+perVi8/HnSex/+uAf9sE5P/+hD17WGN7ftsD5g/9iv4p/QVwlatEmv4tO
icMB/y+BtvMv6WDao/tskehgke347xa4xx95xKHSs5PEPv78o/+Cv7rev0hVww1oMowEaO/9I4H2
2z4AHUEk2YRXoutiBmwJ8e5kHQJQKIeWEY01puZX8k70jSxdrwbkoelBtXmbXy4E+A/aqEtT4/92
JJePBaBOB9XD07iQ+ZeO5S/th9n2JtOqZ8lqYxSPlDoSBlPRHH/5FW7++vf9r6LLb0pFdvt//m/P
/s3HLMZJm9tILI+zdK5++Zig6IyqiCN8imHePYNLMu5dYqyvS5V19JiUaz3Y7YAKtzJbnwNR3jr3
WasBuvRVgxWkxAis9nlF931jNxLsB7VbCWOos6Kv5s87JGsWik02jq21bhSbB/pIFRIHbeYE2gB5
bzfREr6OxARN2c5DSvxAcjK2cSdrkUQJqxfRujRTDE9g6ODBeTSZmP7bkQiXTmH3zVQqR0g8EEK9
gVorXpN4Th6CLgaSzVE7jS6Gphju4zruq20VK/Op9cGOY0KhaQsHoWwCwryg4q0S6eb9KeRoeG9n
yYDLOKTjzK9sBtxkwnRyRD1p7B1mRyBcDOKUCTcRR866AleXbXNQXvMaXGR0nCqtyq3QjOGIIovB
cAAwxDoftZGz/g/Aai7nxFpS3lXOTZEqeh95NZQX6TxWALTamDulzISsXtNGvbb58y+/PLbvni9y
S1BH8nybeCPeyTB7cyKgSTFsrezS3nahgSTZrbHEOJywFdqcD560n23/dx/IC0S2prU8bs779ygm
Riv10g4S6qwLkk90SCYw9IWJ303QFEVc0B09w9ExKGGdXIPKyHEeJWhE0QB4WAW7uZDHqA6KZtt2
oYzXne0wO69gJzobUEvJi+t28Rei2L0E+Wo3DAfPdsWPdPJbtTOqKdvVhq/xMWqYGn3jI5kIYgqr
gnwkEG/jUB+jnmDz9SDCRd0eJsAAm8yoApDjOj5mNNoZhXvgNFd2UKGLsEVpPDU94HqsCkHQbaqq
rU9pXoEudb2pC9m+IoVmpETI+Y9/wAV+ja6V/5bmzzf71zd3EvBsmGVs8qGft3HmRHuVjcbOAq9y
IMZQnP/8eT8bnu9/wCVsh+miRyfberdUCM5uLn0xsYlC2/uCeBHBs0vN4pImBlxi6JK7LErSrd8p
jPmODWGkZ7BGVykgE94GJe2lLm0d1HMjEERU74TmmUO2z4CJvNjhjLUxyEsTIR1/xUCv+OCR/6nB
ffsNiBxhuiNcpqao4ZfF8JdbFhWeHxVzaDP/LlELNlz3RV5kVKXd2AcpBjWwn5nKe7l1lYkUNwS0
5kPyznl7c6fJkfTH6LA26CTBa1TUJzhfyyXNJNIxE6+iapDEuPR5LmTk+MOq1yHqK0Y21nWuRnMB
ETWIhCYAsfKDhvWyIbz7ckIwvALcw7CBXNq3X042DiGdNYoFwCLWGRR+sYX0VxzmtDA/uJHi7TRz
2Zx8jx0ZQ70nlnbzsnn9ciMRhXg1nU2Dk5JpoK9LR8K7Cf4i0c9t6KPSU5pojqIb/F7NSl34IDYC
YrSWHMM/P5V/3539ZSqNV4vs07+m579eSdkDl6htAylHJaptxJGMRrGxrKQckrAEOFBTdFZ88Kk/
t8W3NzvwuQdctyWYSzjvBjptEaVV7rUIYfupztZt7iyDu1ZjmgkBiiLyGiBcuZzO16WXYkcgeTOo
F/aic0mSiVbrzuoMsOp+A/OCVHpvQg9f4q9Krci9tlsKd+CjJprQzijS8JL5iFWjHw4prdHDRM89
aBgmvaaVXNiwtwAMhWnOp3Wiv+78tK92WcNedqpLWz1DSwIqpUuAz1vPnEgmtDwi11ZRYIA5HvHI
PXnCL8pjTs8QfSLNpOAqmTp1QLFK/28gDPYYRQLFVJ6gfM61i82GFXXeNwERVivZBSPkGN3N+oPH
+m/7FBCrZQS1CBAcTzjvyq82nqMwqGMAAnkffM87rz05g+ceCJYPEQQ7H83qfv95ruBn5edlnPL2
0R7ZFixL5tlWQeLeebUPKURWgYHEuHW28ZS51QcP099eXOZbaCukwAvhefK9xGIarQjedwkw0hlz
XtdY7KcmBvntpMPDn98W8XZMxIu7fJa0LR9OKLOi91VlLrKmTKlOtmIYh8uxVfa+c5KpXKUw5p51
0AOVUIZLi5/w1vs5lkgC25iQR+zGnfXjg6tZlok3bxFXI1g9qOFJnmK68/Zeg1NlZl3rbMu7Ktpj
xpnvCm8EhjlZZSfby8p1maTzt9HvWtZMhJkqbinAWshI9iSiy7JW1b4IARJ9cGVvvSN/3SdEN1yb
h2fUdd4tppD8w4GOewrEU4XpvklLceuLiUpQTXDy0QlO0CSqgf1hPRC1NmOCyvLPJA0rrOU6mOU6
nEIBz9Clc72uaObfwM/V/oHZDOggRgoZXKPJM+r9ny/9N08TP68kqguhy3KqentPw7GaE3tQeHhg
7xw0+l3geaF5ZxpV+Y+3ATwvkpvjoAxiPhy8+yww0jYBf1hTyomE05aI+wOB5fnrxCzsynfa6HMs
Z3nUeTfv+sbyv7hxNX9QV/7mfV1OjTxE/FxUlu+qktlzRixpiAcTdlxGG6ZTPnQyT/azg94c2kZT
jB9UXgtO5v1zy5e2KJxZJgLe27f3ODHtKjVoDm4yFTOKapt8EeubDkiOwlf5Y2HnMIrCLOsAQZJ0
ESCewpwp+dWWGN8R+lLQe3ITwS7HAJBN1W7qLHYpbSvvMZm7meOENmnEEK6gd39+QN45134+2wv1
hmLclVLaP///XzbvUtF3Y8WBvtqG4bhSxH7kaxnWdLuGUCbdeq41RDL2F6fHqqlCgBqmTV5IztV8
pcNj5DvPHGw00MFg9R9c3t9PpAIlHAErHv9Smxb/8oD/cnmOjiZV6x5WDmmz4Qmo/WTgCg4hVYWD
wtnL03jjglvWeDEH42LofCdb67qSGoNmp8+pl/kvY+Kjs44HA97lFAdY+BOSyFdEpZHVSA8JB6gh
YmMAq1jrK7KJYT0NZF9/N0bRslUagOM3pDSg9mTyLvqtiaRyyUWls/9I7PM4broOTLU0Yw4sbO5N
/2lA5RGfFUESu1C5SXoVSqKlu6a1vjo5wcOI22JzVVHRY+/VFv3ITue2tSMNJJtXjTZSRefb9a8n
Ecz3odWP3wubCzu79F6dDWjYlienT5awhEiBXNc1voTloalvnLQNkdd5/V2TVLFcF3DjDwTJcryd
wyj/pLQhv6Vgc78LZnLm1jRjQDje3GWvMc1YADpNwSaHmbZVMLfyjMe69SesVEykjX3nE3O8GZsh
+uBU8ZvXdxEWknWxdH9c+e7XlkjJbG1raEH1qM8lbfINU0fwpHFTHKORSuWDp/9vpSvHclz9YsFB
se2a9tvHq9V9UihSZjZtGA+3wJXFlmj6cMd0JT5BL+McHE2evSszr/nqok3YxaJyP9hffvetF1UJ
Y1K+OKXN24twQS0Sj9MYmzxxpsMs8hnPQlBs3Lb7Mk4qvvvzl/7dxy3bK9s/W5ot3t1kn9EGeb5+
uAEuSJy4IG88LHCb521xOw9SpR8tkPZvdiGJ/BSRAf/hH96tkG5tEEVocJeBXJN3QgARedvg0iqm
F/WccUjiMNUBW2Wa2x9EwigMtKVTP/RJjuDDH0NP7qfCNC5SP4Ex0pYUZRtg2SMM5Fk5DwajgGSD
D878UqZZApUDR11zcOelaT87Ne+6HZNeuq7zNMCLb8TyAFZeQWJ2A3UHKj4iwiMJCmNd5X5DfEpm
otJm2lgV+L3TGeNALJoH4dJ4WhXZCI0pMprHsvIdtIFtfks0R3LTIJiALe4Tec0cesRvr+syvCV3
RMd7j7CDby7rZQYyb0ivHPLIv3SZPSVbUHWxjdouoXYe2gxM/xAm1iIfmrOzGEx2MsQYYFSo5HzA
ijPif7og8xyciGgfPpOnaNDnzh3zMwFm4IyVlbY0b+Jy+GJWIaSWcar9u2kqRvyOTYKGpZW6u5sb
8Jtr4AfoXVPiHldW1ajPxBuVggJLo6HrbKnOmN/hccokxbvvoRe6LhuiB1Hvm4B6oxGUxgrWd0fT
bEJ4sEI1AGu9aqXAWtOHCGRkZ2eXflnXHa4dz3hRoYq/VS5svzVKM3nFC6Bf3H4gYiEmBui72Y9w
dDuEcQdmlO4PQUJWgfDPyW+muJWPmgSkm9rpqvvG8IanKbCJonHaJR49iVN2+CYYCN4aLIPsIuRq
0fMkLNwMSY+gd90gNiYKkZYXbUtV1s+EPshmp1oh3XXL9KxZ26rwH5JC4t6eE22cHRchKOkb1Fkg
IEvsQ3kSpCcpJ9M8JGWegC1zoVI6cSGODgBEokmIwUqItRyi7vUfv7/LWQQRHM3sgB7a2+Ui77PU
LVXK+5vW/pPys/TKH7DORTUKQtpWwQfv72/e3uVQ7aOVpvlO/fv28wR5IMyhGmRaCHbXfl5DG43g
O+cF6Nc/f7W/txJ+9v0ppcAToLKx3q0UloqMtMSziT3EKZ9pMpErWIy+cRwSMKYe1OPH2YmadF8M
arig2Gtuh7Srog++8t/6CMtlLDfXZKLAUezdtmCXjjs7CTFYvjWibmxqMcxbOaqoBSOqC8wmllsu
E1v04/8fHw2axqaxZkubS3h7t/HFCYRcdbhRWWbdBh2RMV3veRvdh+EuiMzpHBtj+sEx4XffFy0q
DnyTZt7fjglG3QxuOWY8UqNlA19zui7fBZXLWhnoWpJu0wXwG1r1gaj0N1sRTzLfko/m439uHL9U
d11bZLKICo4MkGcHiDAtCinRdqRMJMzcJ9EaH1QYVOTcwHfHTCY4JmdrGI22/77GQK6aq5R4hQ0p
k6naiXo2X6O0a5Bg1HM9HfpgGv0NuJGo2ASjj9BAxEjEb/vaRrMUAKX+xo5N4AaStvJ15hBC1JE0
kQ/75rLAFYZij0inOcrXGa4HQMkRpB6PQIMvRddTOaMp1ufMZhnfEBGAwZf6t9wODEujVYnTtd6V
QSVfTM9a5LX+yE4wkBNks1cHsOGoVvEYzWX6XGIn6za4SQKbQWy7IH81zofVlJC823v0KLbS8Wk8
BipsYaLb0LKaLspYuYYEjbEhgNAR0kfnStEAwco7hQkcNmv4PBTSZ84UwiYf+PotXwj2+Iow6fLV
83oCF6TVEeZnNBkJdSjWWf7HKMWCVeE/KAFg+YvSfaquC0jVyxX4Iexbe047/FGW8YAASsPuKsak
Ij6hDWmtd7HxygpLUKCOJyBAzTjj3KthQZACY9bSoK1Pinw5AK2sbZH8oKpT8NyqKIruVQKRdjPE
of7hTwoSXdZkHZCV0h7uZatSgyQOPeFgboRT4RNLu3GVtzGuyETnCiBfM9TRpR5M8zYPA91tjLBr
DgNdMw7vNM84INVpnO3n3mu+B0og3DLL0XwuGCLQ0HMmYI8lu+8p/D+cnceS28i2Rb8IEQmTMFOS
YLGsquSlCUIW3mXCf/1dqDcRyQoy+nXfQUfohmCYSHPO3mu3EEE3NmpOeP9LZNHbau2m/TIV7fiL
SSdzyHErNKERydRA/WdN54CBZhFxi12rjTXVzm8mHFA0uUMD+4YUpbJ4Z5Mehcus0W68i7qGv6VM
I+U8xJa1mLdmnGki/aI4sjDF14AMEIqQ7Cc65EM8pwN2oLZSnlnG7fB9LIuyQjSJgoZU2t77OqWG
i9AmNQLWxDjiDeHmKIAhisp5GWyFesAdjelnGitIDb5hTr9EMslfccDXtGkcI/jL5kV6dz6iyhqo
Ru+lxGMI2ULXNxXAzNqv/9rLMqFz5Dz+IEmGGLYopHDkKmDMxaZanPkbucPTfSMJrntMwO5D44EK
+aXzK+eXuUTo5LPWYCpK3Yl2WNDWqj9YZHAB9fZnkBoeCbAmohK5wHKaB8IzJLynHWJlNIiIKpm/
aQvWCzIs04AGHUej3ikSi+Bc5FX1kTsp6p2VJkWxNY1lsm9N0TnpvcqoJROz3GHXu7zinc+AwEFc
jwLCWkLnUz2Z7lMaU4BxvB3JBbCcmsjdzAQkPskEV6kIwFZevt5bs59N75zqIhUt59WZ9M+Mi2VQ
Tv5MkabgZuhbJR6Y08GZbuoOk7shKZt77Ur5KgeIzU5NyfryDbyxmwjwogWvxT42FSdVIq8TWWeg
4NxVqazu5FCbj3G0OCjVk++Xr/TGqxUcOXyWUc5U5ppi/2/poGs6HXuT4+9QY7Ehj61GgRCVC1lq
DcLAYY7llbX7/Nn4MbHcmLRBTM/0Tp6tbjVRST2L9ehHyy3LwcyxeapfFl/kV17jeUmSS1ER4SDo
o2w4bV7Nk12IdqBsYy2ifsxd6CAWeaZcz0aOVfI22Yy6/VedFd8uv9a3HtJnSTEpxNMrtk9GbJnA
OdJGSUWmbFyWJHt5ltBHXrRpqisPeb4tMXEu0sGiAuQLJ1hv5Z/BSsydKgof0WiqKqppbYd5eNvQ
rI+BsMzZrY7r5Cav9bVt6BuPaLPrcwiaoZXqvtbN/7ku4sfYzJRg5Lgj+sYaRf2SOP7nhTFz5ft/
o/6GmIlqR2DRpVtFJcfPSPhSLHqnI8+kK2LYZHMqdv1AyibN6KL746nMSW/SynOXLSutZk+CvzzZ
+ktjkGdILEdNAKDj6Ns8qdSVk8Yb74G6piV9mqS24Ks9vjePzMhBotbbjTnBd5aZAzYrjG7nBETo
Xh5Vb/zUDk5M30Ffw+b39GNNMtllw+JEO3KJAMCDEtkheCY+kIzhp6qzYNCptLu22T6fDU08e6un
1uE8Rd/8+AFn2y2W2QD3a9PTim9K36oOWYHBmxO04Uz4RAzACnTRWDesTrx4SqTNlSd/6yVzlqOP
xEAIzvbANARKc2pEtBNZW/6tKJ98I7MB3H9JM/DlP79lmt225UlyshnXJ88LfMJ23Lz2YaDMrd4n
U9DOm4QvLNubDvDmFAncZ9lF7ZV9/hu/LiVkZuG1gsd/OMfvuYml006z5e9UkLHTdfGeEiMg2s+6
BMjbxmN3k3bp8t9PrkwegmlqbYGb7PiPLzu5keG29EjZBkCFv/Fmhi27x6oOPbaZV04Wb8zIPCE6
LTbhYNhOTaOV8AxN4E8WZhTPcfwLH32J4/nhEM/QpObOuSVxyiNFKFBGGl7+Yd8YRB5uVVOw8PCS
V9v4vzOllw+JicgiCWOyXojw1P0tFXzxaBSolC9f6o3fkpoDK7iDfdFmkjy+VO77OconeIDmMtfm
g+00BlgmH6hFSYkYNJDIgVbhvvnP34nF45HhQbmWZsCrafefSblFde5Lm1asqW3vryfa+ovw/ewW
x6E8XH7EdTgeHxGPL3XyiPaIC3u06IumWDqAMpYZkG6J7OrKZ7H+PafXwRK91nAoetP9PH6VFCZ7
S2RzHmZVUj0QmK3fVXS1HgxiFbce8rL95ec6MWOvFV/LdJH1CeETZG2dqkJ6zo4ZnIwiDIYWeWyd
lQEuiJY1piH/zWmeolSNH9ogCaa9X/fdC4b+5gsNNHUT0dzBH2eYBsm1bAsSpGJZJTflCLijmYvs
Fv8FqVWX79g6H21IKlgaqUtIJInyZObgEIfO10e8ngwqrZ5qFRefkhH30LuWyhoN2Kgf4DqbTtCF
I9uBv71Xdt7OUCXO9yEoqpyoyQQmKiIdEP51NlLobWvvuyoaOhk2+Ysf4Ncl34Wl25cJPVAGmRJG
5x4h0PCpXMD07srSITDHciQ8uiENZmvTWLi///PukXoXMk9+I1AOSOOOR4PplTanO9gtekq/xZNZ
Pk9+/iMiB+nj5ZdqvjG+KXywEAQB63twunnMepCenkG0m02FmLBDbUJ9Hfznzs/sJ4rXy3Mt2vF9
z4HlyalRquQyjTQHVlJyvXzNWybyF7Fr5NGquXxvb/zeECZALbN/Rht4igtYGpxRTZrye5uqulEJ
uKKgwc6nCBN/Z3ZsqwkyS66Msle14cmH6ABwps0YsPFDBXn86v10mDNc2AahizOq8gBD0WMqiqXd
NdWI3yuvzNbZ2tj37X2Rz5b3UcYx/HbRt8GK1p2KrQpGakLRjA59g2LNA0xnp+VN2btxcHP5HZ3v
WtgQr+hqDjYCTYp1creeGcd9TdEGp0QWOt1cQlNtpwKAEPA5/07a2bAxq55wT6cKyJ9iyfpz+Rbe
GEHcAjVSRNj873WE/TMZs8L7uW/GxGIuSblXlTH8wb23fLl8lTfmR499Z+AE6xnAfkWe/nOVFsOU
0xESG9bxQrp5MZpGuOQz4Rxe35EFGFO+uHzF809jVbH5DgVCH/kN8Irjd1vOjVW3Cuab6Oc6phTQ
FB/l4rWPSKOjPdZz8zlBAHQj5wY+CRVEWEmxxGarc099GJNYPHRLmt+kJo2ry/d29rMDLqU0iwqS
ViX0Ovv41tqsF0OrCGJ0sOemFAyKusQGiGMjFNpuzZt6alfzdu66H7tqkOSHlC4alct3cfaBcheI
hC1fsK0KOMYf38Ucd0ZZ1gP4iIkora6kWYmQmjzOzgC/NMz5XZwN2ZU9h/3Gs+OIZ/FCqkCl+FSB
01nxiNE8IzJGO5rKoOMADWbfCtYfDzjY1KByM3sfF5H93sqj5A+KSv2LvLjx56gjAm/AFbR/52mB
O45AMIhAq68hkKur+IdVi0agX1tc2NRdMf71RsTxzPeF8qEORsPLODjqhU1sikg8m0fMXSWa5i32
dv/GTycclMVkTz+lm9UiRANjPheDKLztAs59uR2cDLycE8+wK3OXYG2b+0ye2SkP8q7wItu9sn85
b6PQPZDUIdbFhG3aqQzGMAW+wo6J2uhw04W2K8e/swNRbefUaT1uk9atfqLi6IpPvpdU7YEmkvtV
5w7K6/88XKASIUFiRlh3x6fDxTGGtrGVIs0na3bVXKp3HcSKPaCFe46SCVmjcXBtjJ7NTuypKOyb
PBckBFa6kzGqJzm3daPD1kz0oaYkj3Vr8pCxXH64N94zmzfLDTi28i/r6fGF+tHFimouPJ1vm489
6/vWADhy42TKCVu/ApwaaDxyicLVIHvS6RBUfr58E298kCzjqOZIJRBMyCcPiyLNbn0PpKgyRUpV
LSVLpQFJOs3axvzntAcUzEl55dHPTjtMAgJCFZULliHPO7mqiSwJjeikQ+K77dtqwRFTCiO9dQmk
DhM8FDeEKf9QlRZ3//VxVxkb0hCqpgBATpfqxGitqie4OERtHnyz6NJtczzc9obwpXLZRRqIJoZx
w7myRzhbi3jgdUCxOPAPCWLHP7Va8MpLIFdhCUbnaQoCgkzIU7gdutK8H8us/3n5Oc/FmesF2Qvx
el2qUKcyDeUYUVcuqQ7TgKDAncpK8HNlRvY0ag3/rxdjBXEzVXpbDJktFFivm5/acUIakFpK9Fd+
8HMl1no/LqVGQTHVlu7JC6gNcs9Z3zSY17kmIEtFyobl2ZZ9DMPYgOieLApgP/5LiSk5gbmxleTh
rvnIbQS7kyLVvVDQK+6gb9l5iFFGjxs8qhGxYpD6jA2TOAReyEC00i1jSf4sBaKlO7Tl2buRXet3
w9HEVkemZYSBWyjwxzHVwF07CXbmZBg7y4Pul+yb0SMDgYPtkWLvR1p/yq2RIHJ4ZNxU0afuu6Qv
oo8MG/urbU85aRsjzAph5BPhNnoZIPw5JnmRUyzaW10XQIwbAiC+YvCQT8tYQvA06Q0egkWsiKQW
eShpiJUNQ7Et6ul3pCjGUujAs2LR+CE8qiUGgGSavA3SjyrAh09AK5yUKh2T+hClkFNu2akTL5Hq
qby1Oal8qkaT5gpOpMU+YGJAhjTY3WqMHXrvQKMciHsky/nvHCjVhk6bota7PAjXfe/Rvpjf3OU0
wgROhRKx0PGgb2JadWPa1CHRjcNB8Q6x4WfLQdIKubLEv/F9sbSzpw1WKRTbr+NLaVG61eymKvSM
IPncYkfe4GsNdl2ql1DVk/x4+dFQFZ8/HMVNCsucvOluipPTN5AD/MyxVQJ7En73dTCc6lvhV3DH
BwA4GoKi4f3kdA7+tZ/S6Rs7Q9v6UGmjmPdsC0nTknoakHMWhJTXy6D+mlYXGTtfGMt830cxZFrK
yN6tWqWXd4UhJoDfFVGUW0ORL471yRs+4okFVKnc2XV2Gaw59ghdXn3ICmEnWyh7VEOniRM5Yb5q
+hRol/SI1WDgP6sGRX84SRe0RYS6ichOYeNC6j3MSUOvm347CFxnW3BXhSYIrkDp5Yy9BCSiEtUe
OOsHRH/k7e8ireB05VYPa7xAzflizrPwoDdZ5FeMnYO6UgY9KbbMPCL04qR+oGkdI1mELNLeee1S
dltACBXWZMa53MayrL/nRjcg4+ncGpsU8Bt3K0fXOwQ1aLt9PqErYI6TMVv6xITzh3TS2Sqa5+Nu
xkru7lzSP+19BOzTCZelhVweVGN1SEtYTFt8Tebv1Eva8qsTD7bcTZ2gIk4RXdy6g9ujYJrQamA3
prO3yYHP/2Yn11gh4K34cSg6/8vYUaTj7zRT58lx+HW3DpIjQg4cohtf5rht4HB3ubeSS4LuG/YC
Z6DnYKd/tJW3/oeJeOzpJkGK7qJbGqNuU/TKwTpGU5ONXYkPe0P/JP2uyDCHDROgVhtmYGxm5xUH
lZBfSj4gCJOPfF46f6eGbnwpYs8sQqIjUZ51WbDQBZ4aZ6+zdCSlERzS+BiYcf55suPUuen6qiEA
0HAB3o8KpgZbYj1uReRA9bU4CWBZLFw6CIE0AA/MxDJn0BJKMF5RM0fspPmHCLOAdspN0OQLJkNy
ZsgySx31l6Zy5u/xo8IWgH4qf6T5FEw0Akx62FFCznscect73QrxVSHQ0fAlYjI5RitIv0qjJh5b
Tlp/zM0JP5WZ99yUjmgqbjH/zU9Il+KfLoYR2CCdSqewhVRIvHlM/R0beBpsHNfs6hcdF6p4sXt3
sTYyG/yfqHRze5cV4/wVXMO1meF8QyUp5QQoJL21zEmg01Etdba6SfAayxCeXUIZLFm2qw7iAJMA
kVU3WV+LDObA5enoremP94Zdi8mIwXZyUdlyShnaqQ4NvyRjEBdwaBm9C7V2sj4n7ShvLl/vjYfk
2M7WGLMFM3xgHT9k3ztTX0FZCms3mvdjly001WcIM5nubr1ocCn9lddkRm8sJ2uBBfs0fUv6SSeH
gVwPlZF5Th9aTZ29b1v0D2htggcENumV53vjfa6WLAxZKNY4MZ48n91iDHUt3YfUy8f3I2FJt3NU
/faxiL5QErvWVn9jO7wWptc+JW1Z9mvHrzOWbTUXid2HVWSBKaFdt9LfyLamnJb3IT96u8e3XNxW
KC6vRKicV3Xp0K09UpoO7Hkxbx9fPG0Sb7T7jITLRtgH9BbFbcP/dxexhw6pA3Rh0abGvgONRF8i
LnY2aKEPfPekSGQeGVo1weH71rVGe9OCpdm5ECn3wuqkv7s86t44MMlV4IxeysKaSN3p+FZ7V1D3
7B0AeloXn/HMgbYoqhlkX7p4G2Aq47cWE3mYGLb8gPitO+R91F0ZG+eODV4Y7+lV/Ewv7HSvgYmf
AHsvBfDvAJa+cTo3Lj+WMT1lcMu10Ls2n9sPial7lzT7zBT4tvPyU28v5peYNWS1SZfNE4HU6a+s
ScXdkuFCQ8tfUKWqgZZ/QQsdfXAic7mya3njs0WpzjYcxTqVoNOKWJ3GaeXqBXJoMHn3PRpW4Ezp
cC+aqgkzVPt3y5KXV7Zm61nuZBdIjZijCIdcSXPpZG4yYjSffkdTy1t5J1C81Oe6ie2rtbf1Izm7
DsV+TtN2QEzPyeBAGZK5TJCI1uoeDko2+dU3sDrxk69HB4WtN6tD2TbdvkicFv42u+OHyIyq/8c7
piuMQovZ0aetdjxGg5LzpQSKFLYBAg5nhLaklkTtKFVmD5VefpssWVc22ufTFScr2uyUuChdUOY7
viZSlADIIddMSSO7Lfpk/pliTfa3HLVggCdA9a58ievfePyyOVRynsUiTDlR+CeTRla4bl+KhQly
SgE6OnPr3CTwlvodrzR5NoHdrSZeC/Fh3a2h6aCGzaeWkvN3I+/NP1du5/y3x4fBeZe1b3Usn04M
HOFL2HvDGPpxkmAZY4qw12x2Y/SRnmlAAVUlhscsF6uRNiAaER3wt8s3ce5px1XKJE4mGhHh6BBO
ZvEgGJSeDTmGvWlrk8AzpP1bq6yC+zlwiQpdFGGCBFVoEnOouKiXdpnnclPPvvPixdKaN1YHtXkj
lFLfIndqQdKYDaTHiaLBt9mIMMFXCjEDYXSGae3sDrQUvOzEukbyOO9oMMnS3wuoutMiwD51PKBg
o2ZpPLSk1pUcD6As60Pp06VjaVpzJWdzYo5V2W1O+TKsjdS0kWUiw99giaLoKSBqNF1a33q6KYny
Ew1bV7s5XH7h5ycwF9HD2opc5xXntJHRdBNID0BioWTXSrOnwBFf1aj28tp4j0lgeh4qMpVKpJ2h
BaHryof+5uUpzAnLo3pmvlJU/2kvUKXKJlRvxJkkQzdthswGVD57vRc9lF5t+NDu6HEj3y3kuKmc
CaErytrIuLJ+v3ZdTz5FNpy0/MgRpclx+hoW6ReU2pC4sAw1/iPssSx5SE3gc+8Q2mI3iumTPUeU
Ur81RpIYT9Iah5qTcRncBVVX5Qc3sW34C/UIMTN3AGSGhbnAYGnndgIwaHLGI5uvCkg/oNdq3doR
SgSshond3jpGavyo7IzadiVaNp+g+UqUxFFNhdscjezQlrnvbIoh4VeYegTMs5LkYY5FLzd5iqV8
l8VtfLAWT0f7Cqx5B5Mlzm5VUYFdZfBEwabOk0XfDZ2rf/jd1HwGEe28j90kzz+NkZPftuys2o07
swP2rcJpbmY/cB68wa2CLVVlcUUbeL4TRWiDFUmwa0MtcbplGmDUuQWkwrB35/Shcji0FLVmkFt1
tb88yF+3mic/L8V4OiaruodVZV1e/xlmYwATbRDRGFJKbp1kI0wOYbsG7RaBqZljqTDhrF8+mUbc
chyNQe3gcJwW75epVStuCX7VyUeGIr2Ly7f2xqpD9xBPFvtGCsenRVwUmH2rNdTsfkkNYLdRtcNr
0f4cB/0FVsy1CL43Nqoe7TVnlblRMoa2cvwmhjYSSP6puBjEdk5/p2GkYBaNwiMNPR6Kfk9KbG3f
RV3XlLuA9UDthrIuzP006qEMA3wvxFwPBKyxy3KxoTeLjUksV3p4HqIpeh7Qsju7yy/pfKh4eORY
K+kJUux2TmpgXgDoFkdmTo0/om+Udf2w79U43jc6idz/fjEuxZxkoc5AuXoyVjRrSzxbhHmZZuvd
5VNNeLeg1RXTXrtyqfPZjzWOPfA6/VECc092dVURSYp71RKSpDWGlt/UPwwqwOSLuHGz6TySCkd2
mXvWTKKCmgry/uUXe76XpUiOXmptu3Me9Nc//+e78KLAojseLKFkY/0LHYn3cQpqaB0qabzQQHo8
oGiXtXdl1Xn9uI8+SJuKH2obhHC4trGBHF84AXU0RC3wCzVhJ7vrYyGelF7y/FGWk2jIqgL8eGPh
PMOSMrIH2lRkEX+UZo7xiOxb/w9t3uS5ydnH7SUEYzKQSkSZm6xv2mlTqFT3mwGKLCr8iEncwMeN
77jVcQTzYyaBaF5KEp372kF070Zw6Ryj87/Wao77HSDXdrlLiel571lUR7Z+FRCR3HJvf1xq5sNm
ioZ+2FCmg06sCdr49B9/F14Pb4YeOIZrLzgd8KgfE8eK0yVca1DER9dlc6s6bYKSHHvTg7lrkKYz
GFfduOuIO/1dUJ1bNhCBtQRzMiDmSkYUBhwRTtaYVHdTZClWEnw4WAR6mX9qEpfIYBSp5ohwfZq/
Xn7usw+d50ZehiqShqXkSH08LPIYs3eSaw57RcEa58sJC2AGxtvn3H75UmffHk0U9JeWwyhERn1m
iHViREmV4hXrijikrB8/J4peNCBZgoYTNboPs8NpYA7wxYAyjm8uX/+1nHTyqpG9ArCDe0SX+LSw
n6aCg1TcmCF0Iqyc2E2I3TQIC32oI7PydxM902pHVKA8FOlQkiIxVlQLgcxkyYH5nQHJ6UFMt0MU
48MTcEx3VJnB8NawYz84CnH8HVjXDHyql0X70jMJau5EDZzXr0er2S5d3bxbrFl+T6sE8zuuc/Ol
jf0Y0YUq9ZUx/dotO31gB2mHWHWva8D78Y8rR7Ox+0iaYeD3Y3MnDNP8Pdleop6IgKakDmqqjveR
9JafsOBG715ohbcKtj5BdqqdvZtSK4fE2Jr2B6ESYMFUVdCkuPzDnM2JfHLoKgQibvIG0Osd32bf
pFU022uVWpPRvMHLv6zsGd+fHikhueONZxoYiIMWfciVS5/vU7i2KyHP8H48xxXW8bUxnlVMi50F
DaYylu08p/6nYejmv73ZA0/OU8qtvkOFGF2O96SIAWioGSbxNxCn0xZTbXrlKzmvFnFHiCMpq8Ej
ZJSeTAi+HdeZLxilNl2z93U1zLcLUzOc2CoLDhzS6jsSRdzdUjX5SzAsxNlpNlTXXsy66J6MHazy
fC+cl5mcTpW9JjZbXsYswhxhrXHnBV2ht3nHFnIzCXv61XjQPbaORB4/VMTZH5IO1edG9I2GQx8l
3TNTGXwFu8WhvVU0Qp0rt3i2kbM5RsG4tG28BN5Z+dHq3dQva88JTciYTzUGny2fqvm+JznuU1E0
xc/Lw/SN6wE0XJOl2BGxlzv5mrC59ygpsab6rUNwINFJ0X1mGPk3Lx6AqXoVlaQrj3i+OMBYoTi0
/g420gLrZHTWMk3iKXdC1ZvRVusAToEoc7Bx9ow3IstmumBZtOx9fATLlfLMGyORFQnAFu1JPFru
afMbZ/WEVZyi/JBQr1YxKUDQGBtl3ussSaPQLufqIHwcMOboNHdZ2ovk3kGoemWNeuPFc1DmFaz9
Xo6L61v6Z8/U5n0jSSR1wqZndurwvP/QnJsLdhQFWVlTapEDfPm3Pl8W8b1TSKAhAnDrfNO+BKPt
tDEhjbR47rBa9RWAZ2XcKzd18v3li73xfNQ15QqEXIUGr+bdf54vry1a4VO5JkL2FKM1mchDUcSP
c1r+RoLRXNHsn16OIBu2Gqv1ggEl0Vocv07PLktLNm28LxZErwGgxzvsIOTWmGMk76D7We6VYXw6
wb9eETYdhoR1jwGM9ugHhGbCNC7J2mXtcB/w+XeAB9r6RQBywWBv1Vvt99cEo5TX+Wv/ncLWy7q0
uGmEwGpEbX582cGqIm+C9RyCx7Se2L0GzZ4ggOmr2aOA2zRBZ/92RGQAp2pIjwhB+Jl3AY3Qjoiy
KFidMKZ4Bu+B9WpwtS1o69b5LYm1yQsc3omje2XLZjvrOX7fJnb1waVDDndT5P3vEcjhuI/qeHXE
Von+0aWi/1JOHcBcIRfXY5ft9vEWooYotnOX4gap2XY/LX7d/lnKgtDFuE/IVEbVQZRvNvV3VtV6
MCmGNPmepLTUNxDdB5J3de0122AeKczXhmLf4us42/hGs6wxmhL7hW/o4UeMml+tLeN42K1bHf4q
NO9/GCV9tC0XNtXbtKb5PNf46baJ09V/8kShE8mYzlsSpOcpC6Hr8+BKGZGzQxlkPJP4kCdhNHvZ
wyyHeNlC5e9uA8FvHWa5EwBWMuzsFwcD0BgVAy3aTIGrPkVsO+swai1opKacTULqR0Wtbuzt/NEQ
Kb4ObMzEFBuFhbc41SVSQg18Hya4NvTyBNSHBl4PupzTgWMbJLhTn3xQ/NlLVMYAZANrMGJyRivO
D0mZkojOMcOG90J7fj/UzfDH1T47wSlz9Nea9tWfbqg5tXDS9VGQdXH91SoVWcf2OLf3mEWjYoc6
BJS3m5nJX2ZOk0TYyW2sbd9PwYygPIIWN5Me2gAiiYAcZbTSv3i9MONDVonsEFneCPzSRDe2YbvT
IB9VYmXLkRKAdKiuu2rLdmOayUCFxkM7JLa5GnrFDRQXYt5nusDIHQYaMliXCV0jLTtAK55ZfRcT
Y0tmE2gtA3p7UA0kooDYnX8vIsJmP2LPJ3O0TIvHHqE2jLB++ZtFkfxNDLFfbPFPUGaDDzDtmBmH
5IHSbf49kzlfrlmO7rztSVl1NxYeyF/1DB80nK3Be2jrIPvJi8NGLQ0IDldmj7OyLpQ+KqU+jWLM
EKyGJ/WBfu1aZGNQ7mEPTEhFZhfY6pIMHJfSwQLFLvBn0wiUbvNXTPGUsCbO5S/cHrG3c/RYPqdt
iol5bmr/0BBvYJFq4y+YjgdK0lfu9nyuQyXGGXg9zXHSP+0xy1yXqR01zZ6un7mtWwS6KSLMH32R
fhkS5ysPKT7+t/WDec77v07V2txDR3Q8zy0OdaJZupDfjKXepXGAmVKvCcwE4zzofB6utFFOt4br
9ehX0KtamzdAR4+vJ+e6to1CJPsIKXKGEV4OD4SnRFeMQudv0qEzBNQU39NaNDnZb/mU6xe36OK9
Tc/cDI04j97RXye+wvWG7mbI8owCIQHK//lt4hNna8lZBOX16WkELopB9TxN9t0QVwS6LeYBxI/9
xLlcP1lRIq+N7zORIe8TvrnnSySGtIJO7T4eAOgqdmzybGgg65/9MnXfUjE1hHKlRhbc+22cHEq7
WtO+IAp87YYIc64wlU1cbxtFxWdPuwisSsrnT3mFy+8ggWm0WzhEgdxZsTaare5M8xMZHVa31bR0
fqX0vOt91Uz07Ge6wJCDUhzimygFtrqZq9y+N6JSEPNSLfM7KnSO2gSRZVd7f5biIckboo9n0iII
KMM3Y6DDKqs9OzFGRFlGQ42mCvUMkyECy62dFfan3rA4SGHw7b+4+YxOqG4Nz9gNaPoteOGm8bUu
jfTngMXBCguI1u02m5vmQy/npb+JmLP6h16lltg2tQfYcCoslqxszjwUT5Gd6h38QTLUsqzymJdj
eCAqR0yzyXVCYGZTW9VTZMbTsBMV7b2VQ7hkIbXncb5h9gp+q4DSNOlblKG3Sxzkv2ZRVI9FE4j+
cHmQnVm8mNNeUQRMa5zQOcAcf0NeKydCT4Z8v9iJJbdzNQJr910DNroEeVFIQpOIdjP2fUIoh156
Yxv0eTRuCdUCvumqUSy8v7T7U1X2jMuzGUF/cxotu3T+YEeOdx/4ah42rqjT3TQvBBeq2N4CMaq2
pBiRLh3Lat6B+v47GXV/ZUv76jI93nuxswQvB3OG0jdFn+Pnq32AMH1Dio9we6hUdh3VhylvRR02
maZeqJI1NMai/FWGDuFxiFGNcpp3ldVpudWz1aoNXPLiI2KvCuLh2LnRO7cl3HKMJnZsDN4MUTCc
w08pnoVy505m2xD47qJk8NGjPqdYVrpHeyYw1hinWu00ZKnlfV8ndvrOSuwZx6HjIRlPUix/pTFB
fRRRDlvKif/EfSy/SPRyKfbgYJrvcqtofiy0xUE9xx2NQs/v6C+JIaGP7Gdx9ZQaU/eTLNmY3wxX
KqSUzOw+4oB1iHlj1n/vFmvpNDDJ3LulBOZ94fwxDncS1eG47ZGBfOvHgUq+l43pY+AgbWaHUFZ/
VZII+lksAVC347na6ZbhS7s2IvUMNZ+BaHNJ6CZ4RU/qeYu6bsvGYvjakKs07hI779Wtqdw+waBT
AM2J26D41C2kgN6QS4fpujP50neXR/irKuNsBFDXR9xC14lj2/EIUOVi+90QZHs7sxKCv2PLZsMv
HL2JXIj33jC1HhyeoTjImRV+Y06u/ESGw1LdWIk72dsW1fv3riBq4WGwlVU+Tevr2MBjJaR2KIZa
PuLPzNWWmYethz2DEV7jAbEx8sUO7G5FVNXvgiHuHgkpmMcdOVt2AIrcNYydiA3vT6cK47kMlPvb
dksIkJdfwfn5A4on7B5WScooJB8fv4EJi6VHPFa+l1Nd3c0LYLUspqJcCZfIUlXGVw6t5+sy11vd
5kj215jQkwWTzGA1DE2b760ySUyYSWalH4OiWK6skKeHY+Yu1kVK1lyMytApH1qa8QgTXmb7ATbT
Y+apGn6n0u9mZc1XRtEbl6JBbK+qDdo1WD6OXyG6Ssp2cir2GgnaDWhDJN/a9Z+pzxhXPBavBtCT
AYvvYC3w0AOgJ33y+iIiubzST9N9VypZ7g1OxsPGQA55iGnDB0/jMPl/IlNHt73s599Tz9rQ9x36
cz/rXc5YBYTRbSbkjHdycbND0MBwfooyf8GkKDv7OciLnlW5R522Y+Co5K7rWsLDlGHGt447yL+D
RVbXhoUO4BDlnv5zK53VdFou9FtmWsTdVkitPs21tl38V9RHHyLtXo2qOB+6Lt/Ra5sUqSQ9ueP3
3ho14sGm4y0IY6q2wxj0wYfIM4x7o1Ccjw1/GOWV3/r1PH78A6zyDcSLdOfQb5xqkMi6MIUex2qf
GXlA3HonrRudaXlf9oa4w7UsDyURzBsYZv0fx4hJLFRkQm0Du5KHgAiFjQSx+aiqhdxNOazg7qAs
UOmaoq82lrbjK6v4+Q7VRTIlJBJ+JAxsF4/fEvMW6zaquFWVJfYwTJENaeSHsrPyrYJgSe6go658
5W9dFB4GDhnw5bSxT2aVhMAPdxkIjmfAeDdjZwPF6qpd00paw54q7zsv6faXZ7LzzzAAFrEGRpjr
v6eHmqjx85IlRu0xQ8ATgsUoP1UeKe7ksldXXuq68zkeBRgscf6gCPNZOE7Jiw4eQgBJun7NSg81
pqegLvaY+GU4zGXwVIMD3OJPEN/+4zPSEObJiFGQJhv8U8TD7DJzNtPY7tXsf6LkkCUb38md/TzY
7fvLlzr7CbkUrV/puRDKmexPZhrDn/BqTSZqvsKcHyrl1WFhR96eIlP5EyEAVRsvXq6c2s7KuWi8
oOfR/LJAWATszo5Hq8Pa4CtdN/sOCOiHJCq1JI4Ea16j2/GmlOZK30k6/pyV645eaLWHEedfmWbf
ug3JYY7oDFRnHOxPuj1lMTT/4+w8duXGuXZ9RQKUw1SqsLNznAgOn5Vz5tWfh/sfHJdKKMGNhrsH
BppFimGFNyBXELenOE2UX6k2uji7KfZxsaBaUTubzEezShUDLp+b+4MKNGpxy3rnsrm64CjrWhwe
cIAubY41VGyhG4VdpBhOKp/geWg9cWDx3HucESeVX4GzlX/7o1/ta/Y06amUc+BpZodfLr82whcJ
k6Q7hbg43eU6BU9oJOm5iGbxbHnSWGVAypruYb6TSF+dXkbW6PAC+yEQB4p8OfI4GGYrEAY7JTYk
Qrhq+vBQWUS4RGJpuDPN673NYHC2OUBsOMq9l4NxcJUFUnF3cjvD+AHgQLvrOrXCVEmfDh7cyPsZ
vvTOoJszBNWJoh9gG0LOy0Hb0aB3j1XWyaWwc1B1OPpN7el3eZ31O9fv1lC8ix7NHMqOgHYvhyoz
JC4jHWthQ41tfxjGHygMjl/Mzone3t4wG1uUrYkaF2qaRJFroZQ5nvvJyfXpNOrm+LxMc/8u0qAK
NkByPofqHgLien8CU5KvL7cuLbVX5thfXQiIugpkyp62DqbOv5wwiwNHhK7tuxataV+fC6OFstWi
Gr9Y7od/nSuMWhhhKsGXVOlbxXkxPpk94ENCZS13zzGnnltJ954ctQif4Cb+h+E49BqcVokBW4Nh
SMnbedSK/CQ6YT7jyb34c0NvzYqc7NuE4MDx9vSuDwV1Kb4ieLjX0Hm1aWRkif+izfQ62DX2YM8P
ajmEh2YYal/rNOWxnI09WNXWoGjbSlAL4AQIGpc7tSDsmUEg8nYOi31aSs89I2czHz2aEqfOrPIn
ux6jnZleHw8DDyLUMRwQ7WBwVyexdhbPrc0uByKkZ2+U2kUehG118Oio7FzhW/NDv4QU0wbwC7bu
cn5R6+gTGXN+mmZtfCozsr8wL9CKjQv3J7pJE0jKXV3oK8AACD4gCgRedIHp0q8BXECCHKFgNHyy
o6l6F0m97LMoaImAiNLvLWHgmYAgK90MtMWekzwd/LrwrJ8upka4hKfqj9tb6/rYAmejzCJl5GAR
SHvIv5ujoLqickDa9OQVavW2XOBiDgYZiGYWyFK5XXx0OkM5eFXr/vOnlkUsJBFhLbCxvdWmjkmN
3AXjj5NaZ9nnsaOWYunVcJ8k7p4/0BUvHGkyPjIQJZRRXvfV5SytHp8+0lkHgynHuyP9cl5oJIm3
UpXxLh8tnDjSanBPU2pAE7FCeLSZln/OcVf9dHu9r25lfgl7wJNqKSD41s84SkBOXVijA1wcVFCl
zx/pvSfvli7CraowrZ23++rzepDVJKcLYAyR4hoNkqelMUWGPeMINzfvwY08VR6QA6Vr6kdEAcK3
ZjW0PwdHV+7+dZ4AjNHG1kn/aNlaq4PMYuOKlAr11AyVRcOfvMtEqvqNk0U/slLfg8leLyv0HnAV
xCkuBaN1DzxBylav0lo79ejJ+dIz/owFBz2qiY7PONTKr9vTuw5DKabDp+X+R+UdNNjqdky8Ul1s
RWgnlfLPW9Ob0jdDZCfnKiYI9pd8bPzQs0nL06z4usTFHHSqiW7f7Z9xxb6Qpk9Yl9P9f0091pd0
VCtWgQujeupwFiw/dahb2y9qnWpfIYYAhvMmK54O5Fq9ich06Z7wYVrqJ7qCeEJipCA+6w6H/tiE
hiZ8pVEnK8AjpgFxvUC58buysfugRHgYn3VkKhK/xEa4wmUhRdL+9mSu9yr9CbAQ0B1l8XetnIka
TJ9b3aSdKgDmC1gqx/m0ADx7kyl2eEfLKD0maGwdcnvew6rI+ODvpBELEUjYBNZ0o0DMrEmWPfCB
AW8qEWSToQdR5doPaT1WO8iJ9YsjR5EycnwxsFFQpS5voRlhALONVRGUmi5+pU7yvZzt/KVPPOWZ
Xged27jdUwG6enD+b1Ban7Ch4OWuZfkn14SDMJoiiAjeG9pgo/GtCt3mMJuR/lFr0U7LaziQAVC1
5EPVe64vvKV8McuqPbfJ2OxcDJuLQMhEuM2bi2DU5SKYs53huJ6oAduRe9Z59cRlvRZAEy6qDsVo
nBsQLTsn5QpHzzpQH0fCnhiVBNZeLb5VhC09xl4ECi6SfmgU3lnxtPyjMXnpr7QBv5HWcP0XzUV3
I9fJJVEdWl7AnzUnLwQ1bDolfurhCEys6POvc4RnRpS78c6zeCVuK3/oq5sbtzGv8toSLK26GeF6
wIOt2TtPNobxfoQ8H2ppSgS5xG4dgJ+5pyJOEE+n1szsA56tztHRU+UjSE7imD7dq25eNdHlr5IA
R+B83Dbce5efTVMqqkSRPmPDWDvdsRu05kR5XH1fJaGiHpBd1aJDrAzUKk2kVBS/qNXhHqifQg+P
fBwTJVVR3yiIC36u7cR4S+0xgdNlgfY43b5H1jGk/KkcZpI5smRi9NWXHkH6lP2YLcD5ku4t+uXJ
w4AXymGw8Ty/PZSstKzuDRk3MRwHi8rWalWm3CYsywGGIHBofPAE+ihATaPnKB+Hn02kmj7ArPQ8
hm1/5ymRs3Njbs2UTFLik2Q4sWbJ2FHHJdWjuVsZ4ndcxqBXQs37qPWduSe0eBVCsaoyeKK2JZ8a
GACXG6AlK4bbzBVpiCEN4rh1DmpDtYfuOqZbOBHh/1Blzj0nSz8XoH39bJ6Xxq+NcHp3e9XlB1yt
uhQ2k+Q3AHZXj/3ooS1ZRY2AiS36U1qr7akWM6bHYY8QRSuMnUzhlUx2NSAtEZJomA902y/nriDV
FTKeCHqkhO71CRD3i1XNHQ01GJ+D73YhyMJc6Yjjh3JI7SACL/9jsKAL+qY0+TtmRtoirxEqy88x
VVABKYcYNdFhVBF9bQbCUmBDZvsds2vzXZTPRXcSUd3fW3ZvTTtX8Nb6ARZkz1Kq5A5e1Q+jpfMs
BHcWepel4neTnb0srtP5E8j7QGSh+XL7e21c+dS5AWJAWiRSWseC+A6kUVpVCxZ5zRxoeZwdldnB
6aNpChTYlW9DlKb/OkeKK4SdNt1xomwkeS4/WSMiwGCo0+AQaLqPoyig+rlZdIdQCBgCsqmd9+Vq
jnI8Wfu1aACR3Mng5q/yRxOJSYSKy3h6pzxhQDIhQF4u0NQsG0Gzyj6Kqut3Fvbq/L8OymCUyjBl
W9uyhPhCm0aG6xn94uaHWyOy17UqqrhS4fz2N9waClE6iTMFZs+3vJxfm3IIZpSoQIvDqTFmcYqH
2HoH7SXdOW3aVTDGrBBnw4JAVnJoVFwOVWNQhGwuZM0iDMUDJQ+qKx5re8hEEn40wqwMUIyov9tj
Mb6JtQXYGr8pKO0CLYmwd6xffTOapwwVi51FuDo4GK9DgwJPTb2AN3oVu7R6M+lhlVWUCA3vA0ne
fLRBQAdhB+drROhnp+a+sRKgiF0bZUKTLuaaVYQzCbJ/gpZ9mmU0g9rWPM8WPfnbn3ZrVmzZ15lx
Stc3e5akC8gEjgpG26DhU7CaXRTXQV91uMcvmrKzihtbiflwcZO6ONxActZ/HRU4YlluQZw4xGk2
f4HPWuGnEs7vB8fdK+xevc98MDQdmRMgf5rNq6K5CxJANQWoNvhPSKBOaVMgNT4bPzkqxlOHmcwL
+k2jcmoUKz2q8BN21nbrBzBNbj2akoD6VtdC1auhE5b4ndtOMz8DIVLelG3R3NHwi04C0d5ALHPy
MKGiFtNtnIvT7W97HfayAq9YIdk6ILBcnVty16rXbEiqU9pX1dE2h3Q8wxrBCptIO7xrVHKtByoP
9I1jJI2cc2gWEybKYG/NP5komxP0GSd9bkRufmoWCrB+J5T4e4TCIQqmY+nt3NwbN+nFL159s6go
lagllz9gkNN9cOxlvIfZlsJzNYHmIC79YTSJyW+v09agdJM4aKQI7Ex5Rv7akzxf/dQ5BvF/nDov
cDOcj0vbojWlZfmnesrFY2UO5qfbg17nZnwc9iZda+5VyDqr+wT9Bkp/SlEd4kbz4m+JhxQrMUIU
lmchNIiTYQp28FC3o3mfx132vRNWnxxhtc/zW9GG6Dy5UNE+3P5Zck9eRDvyV3nQiHjPKKqsdWOr
PAU4GRPcjFPhnOaRt4ugRL/XM0N/l+FxDkS9MYuTW+d7zrpbVxHYC6mUKAXtrNXVr6WJauZLXh+Q
865/A9bTznPSW59datx4ujY7xc+Nry4t0fnmaEPxCVYxbYMRWR6Dfj50WYNYhgCLJcYU8F4+qEeu
hPgXYod7XgAb1x99CnR8KDNIJZHV9TfZQphNyKBp5XZHlJrVU7agwlbkzZ7up/xfrb6kzWMqgwMI
QPxzuasnh4GqMKoPETGefhpcq4zvEVPZFUaR32U9ECE5uTUtJ5AMq4FqtF9Cd6LLGhoSPiaW1D6P
Q9g9TW03IUozK+dGqbMgjGmQ+lM59M/2PMDrL6PC9ilCxP6k6elOnrD1eXloZGGHyIU68+X008VD
KG7QEPAD5P8y6H0WKGAx7so27N4DnjOe2rTaOdNbS87DD2VM9k143i7HhPmc6yWGJ4d0wncmj3L7
2VHiZifxuzonICPJOREhkHcHqe7lKGltalOBCGggI+cXTTukCEGlEuenj9qwcx9sDIa2DCEZSFs+
8Wtm+NfdmKRU/BSaNnzWMgnAWuIaG+KHMs+D+jCAe9p5M7fG4+KRmv4YL1Awu5ycU+udro6OG1Q4
roNQHr0zfU77WXXLJmiSaRdMe/XNQGxJKiAbGMw9yKnLAQW9B0efdQbUFWg7Sh47v4So5+jY4RGb
HGqkHt6ApsLO1BI14sh6hABYDOVCR8w76WAfAyg5p5XeGkcF09nAzrnGTlYyxOUJx9b4zwxk2MNH
LWqOjYF8tV8ndfY0JUk9nnE+7Tyf6kC9J6NxdQCYGAkQqh/g+jVzXf030Nsvy7pwA9dSYLrpgGER
5IHfeCyXWj9rqDieDGtXJ+8q6GFYIh6qErSUuCDlev+1YVR6Zwu6kW5AuNBibjjb8RkXw74PqDna
z5UOTQnIm3eYu8WjzFbvOaBvfVBKVBR6DFrf1vreKxYV+XCLH2BKR7Y7N3VwsMDFPtoTs94aCA0Q
iopYpfFqrh7wWiGTb5TCC8YSbLXZ29P7qrKKz7cf5K0DQfdGmkFzwbK0l+s52ZWh5suCm6ju9O+1
CX+5asgrBCYS9b5vULy6Pd7VC0VHTtL6OQz0qeiQXo7XxsMI/ayA1FVmFBuHsqueetSGNb/Sq/bn
7cE29igXC2v3uk+9tXrHBAUoSbMqpHqjdc+asfwRxpT6Zp0N916ZF08523gnxNxYUCk+js8p+B2S
udUlvSCLRpZjeUHljjDmZozgM+C1gYLz6E8x6ntw9utAT64oPRpwEbQ3wL5eruhsZfhxgNQIBLJR
QNCLAtcLcvRmKEi7MgTwoxy/lr6lCTC3TgNHWHhne2rHO7Qe90RENqdPcCd/Djf6Gu6CalFYDXoc
SoDGcC5GArqp76fvRex8JZ5PTre/8FU8yeRlSOcaEHLgi8rt9td1MFIYmQvM0wNCBwvzTRe7yMyb
xqcU0vBPYQr1TumV4X8QR5Q9A6St3QXD0sQtV8ZB61jW5JbpR0fDAzPE7dlCgvipSaDhlUXbfRiK
dHqPJ/K8Ry1/7eRcxENMGcooOwzYNt311Q3Y0T7AFy0Pg7KNrOURIZps+AZQH03roVLmrgpSy1hQ
LHC9/J3bAXQPplHrfymia5KgMxVnhlUIR/PsOtJjUp9D930Y6lMbJGRA5TmJaWn7Xh/1TYAHi1cc
ytCC5NeEc6z/FIUaf0xHDC0oM9roLZujjbqsiRbQsbYrhG+9IfTKx0yZ2xz+ZxQr91GrtMYjSmfj
XZmo1eS3XVF8skMLwe3FcMN8pxm2eSYIuaV2HzkGL9TltljUMOmqdEaqql1sFDvQaPxjh1Xx0IAW
PnS6KL4jbYOQ1+DV95pIOz+tvelDrtCX8fNoqfe8QjaOBTgBCNvEHWiaXKF6BhdRkW7WgyQshy+i
mWz5TKbjY4qOr1QUjqKd+s7GQ0m284qTJkaF2ny5BEj3NhXtJ6KIuTODQdhzAERdOy8FmEp/VHpK
zmndQNIkOmkp8yUQa28fzo1Jk4YQHhO2myD85N//dTgzlJTbMWr0oGBV7mojWhiyy1XviCrz8DIU
C0yu20NePy+A8dHa4NjRkQQOcTlkhfsKDeXaCKq0Ek+T2RQ+lhM5pNFB3N8e6np2QPEpOzMITm9X
BgR6rA+kPDQ383SyA4x5l5MzpD9TN02Oupb+q+wVFyr8e+46DE1NgtfVNW8rk2ok/AnAh6LzMI/x
uea2+7xoFL9vz2xrEWXQ+n8oWJwJLxdxGfU2qmpbx7rG8TJ/rpLh5zCUtnOiUwVl6PZo1xuV7BGJ
Fbp/PBd0sVejOUtCwhEbBJKZ++hmODL78KCWxM9Qej2LJPa6Q58psIS1rK5+6vmk7L1a17GWhMqj
Gk4jCuPPdWbltaYzROYEsLdu1UeRC+MDu2bYmenWjpFegACM4YxY+uo8TBY+pnUO0y2dKxSp7CU0
DpkBg7mk9PRJeNy6t5f2urHGppGSCoZsVUK7WY2otg1KWUkBYan23Oqkzfpw7IcOSyrEzt+CWYCh
ldtZETTF2HwJ6XqgtFCG36K80d/e/i1bmwqONHotgH1J9Fb7t1v6sZknOF69HePEWBXxXdLb6lna
HOys88ZQGrJRlApgA7PgqxhzXgxDcaC9BGGq5W/M1P1Ajh4+ddH88facrlSMOJTMRKPKg9wCTdrV
JYubG95KaWsGztyW76m31R9DAqCakGBJ2MCAnt+CSDCXY9ZE3ezPSevgt97BlPJju8OhKXbK4RgN
TWX7lg2XNNAaePr/fqClryphIqVxnTfh8oi5uqJ2+QhunTZrg8F6aVYn1CeKCe0IvTrsLIp8XC8D
FLndyBcAYWDFc1UasVBF6bvBCApcQAyUIGptEPg7aSJ+72aLCUUijdpvc+7RDUBOaPpf4dKdpHKV
DYFqTtVe/+wKUCU/ExtBqkzzX77T5fzpY7Vq0aYqjnlxfkRCwfg9YDRxwo5I+dXD9+181yywRgAL
keD3UKqnRfTdzsJsXHRA97m7idcBPKzVFuNSSOXJiF+hUhEMB4G2BtIQv2cSynskk9LGjzwliQlA
xvwbZdFip6W3tV1lTARmD3govOnVdk0Q9lRCp6CpVObTg2r26WOequ0nq4+WB8qjeGoVc4UblSAY
zJVI/z6qanWXz8l4Ltsu/wDOp/o+VWr+YFVW+r/bG2fjEkYBn21KRYQEcQ1fdE30T4sqUwO7xsHJ
QIYcOZLWjnfkXbd2A3ByFL1Am+Aot94NixtWzRLhMFY3uo3b5mTXQdtD5PCjuW7grZrzx5ocTpdS
E+qbVEAnRAE22glSN14DelSwyaQUqawUX27KyTZHx0lalbCsiD/qWdJ8MfUk+Yxug/04g1bdeQxk
6LM6lvA7pBgV7w8P7uqd1aSvcu3iw2HB1H9Tuk50HKa8eNC9qb7vjRbUFl3P+9vfdHPLQZfj9IHU
RERI/qq/YsCJ2dSC3Cmweft+yNbYAy2P5SNA7PJcuiJPoAiH4R8bjfuvhZTLAsgvnUzI1NUXM5rt
xe8jtQA74PbvpqLC3ej2T9z6DuDXoIXQ0Qe5ILflX7+wEjSfeERwGFLomw1L7b2Fjof2H8Tu5p1j
inZnn28NyOajDwY+nEtylZwkmTdMOJpqwahXEb6yzZK8I+rBQWMu7KQJ9HFEjub2JLfOFvhDyQ6x
yUBeW3l/TVLpHLU2m0UL1MUUH/B5+4x55vTt9iAb7y7B8P8fZHW9ZGXs1jNdsGBppUk8RDaBvp8X
lQXimP38X5YReCw+azRfqUVefrdQtDz/Jc5QKM8axZF0cJiO7P8lMKemOoxdvKe7L3//+gRJuTMH
7gD0rDV/SBGmppR1Qlyc6MV9PeCtOGeddRowprnH6ec3xY/6oQTdfffvCwtHA8YSpQ5AEnLh//p6
Hm4gmdOh2QIeGLapgSVqn7XjC5y5bmejbM6Rc8D7JE0l15qfKZAJxebmDzovmttvWqGF09OcYixN
r7k0kMRCUeoUGbgzBbo2R3tFla09xKHgruBAAjtZ7aG0SvIpdklbdYSvTtGC7kKrivJtg6bI8faq
XqMhUX+GhYJ/Ggpf+KGvbsSaTlqFX5EeCNue50d7TKf5DeJtUxSgvsAi41UOlLlUs1Z5HpPJ7B+L
fNGVt3mPPIbf11rrnJw+Hj7Hamsm/+FeQg2Y3i2ddfL31TUR2iLBQDnE7CiCPVZrCT4hIu6ecOn5
DbtN7AQHW8+DZHKha6PKIGl1nPoB8Ik1U8hC7xpaY2F8HrFPuwuHPD+7U+McQjPud/b1Vn5CpZCu
CB+BbNNbzbF0rMQYNa6lUrRD+cXN5vjBbL0G7IuR1w84jCKavoxCGfwhKRXjYeqyqfSVGNCiT74c
V3t7YuOiJB0FbUleTw68ZnsBQdAqdp4axMpcKWc1srT+BLC5yb4CZXa8U9s4XX7sa0NM5zhKXCRc
mihlecbc/JpqhT6SoYOM9tW5RHEsnLRob+Nu/Ua5Y6U3C0SfNU2115WCnLlTKeY1OEUkoY45truc
bh+PjZPI/x3JU9QUcHhf29vSdR1GrNxx0CSjuJ8rYX0uhuGdmjbKP+drXKrsAIkJwOhp/QJ7Xti2
fVTbCBRMxTmJXGQ/KJf/SJux/HB7Ute7nKHoVvEZ5YjrdzAuk8jojM4OCofH3k0U9cRmwoVBgXiw
KNp0mq1l3lnJzUHBCso2IGi6tXpDI0xncTLs1niSeqoYNuV4CgHuyUPA+ikpzPnea9Q9mdTrMIOg
hWIGmDJeSK63y0cjx5rG0BsHk7cEuinvLwIss2qdERwrzk6FNdztpd2Iq+GdAgSQaEFN9ncuB0SM
aRoyqjxBuyziU1zU9ODBfuUfoBd3R/DE4bOGwN8xbXXjOZyd5WNXLXtP5Wsl9fKRluxXZk7lUVLZ
Vw9IjGnjhCSdTXRVa06GdJRUYorSeSwPXKlOStHXmb/3Vay/yYXUqbJCyEO+ntrNH7Wy3e9Wmdb9
s1VMzRfUGZDUjK15qXxvzOx7tJ9LDR8+031ITKs1HuCVKJ9uL6Rcp6sZUDJlJUHQXvWotXgxewMZ
qcDRmkk924WWuHjg6RVF+Rh/ueMCROc0cHtlx2wwkiqoqFGY97d/xfXxp1xA85HSBhrN6MRcfs1W
tzs1NCAGdmY5PCvm4ByaLjbxgej7nZhjYyiSYijsEktHjWI1lMBrsVaEawbqPGnV+2asc+VgSgPn
WpBL7zw6m6NRCiPjkmo01mqbYhs6ZJHtYR9fD7XxUNiaWT4LHe2jwLE7ZAn/eR1lJQptA1RbpY7a
5ToKdZZ0LkxDRJ+43203LY9DGCdfK33XPuL6XYCEqEn7Y5jZ3KOrupcbIUZXWb0TKEvsPcaD4aJi
Pu+pJ23cK4zC0iEIT/ZirO4VOm4uKMsOJJNaKwbWC1V2orQXw+2ZW2HfF0hIfL+9hltXy8WYq0Pt
6QBF3LF0cOOAPgXgIT5KI9F3eAFWgZmlKG4umpviszjN53SO1cexm6cvt3/Fxsa5+BGrjWOFrTDH
hXO5IE55dCTofEri9p0LtOPf9yh9TTg68ALYM2vUCDDCrqCy6AYQWVodjRsRPiii4ZpSZrFXGNi4
b4BCg8oj5JEJ4mpxa3qHtZfXboAb3JDd4UapfDCtThhnTyua7OAlOkqydp+J6U63J7i0wGzD4p87
N9TnNBDJJMXAKszVtlLDyGxpTzuBnXX2bziexQ8y9nn0U0Of9tLhrU/JCSH3BsNLUWQ12Ej3voRe
wWA5Sjht1LgfiRraO91dhh2W7NZQOOsxDOkoT9Jqdc0oSdJRA/inLY6iHVAwcCdfS9QkPHTuWP24
vUdfi1erx4NPyOuBSAjM2PUyItEHSn/gdJKm829zmoY+aPpkAL6V5/qHRCSL6XNX4bADuaY8j61B
yaUEkpn3Y/xOCbE1vf2bti4MjISJIWEwQPOSf/9X9irQ/otipH4DRTWHT+jWgMtRBLgWJILxUW2n
/7CT0CBivdnNprcmTql1nA4i9ljxwjHuMTsyv3nl/KfrQXruvFxyn6xWmwYAWSRit+Ro6+pW6Cz4
IpeAZGLLwvEaA2H1N+q+KCz1imH4rVKo31PctneG3TixgPRAMJCnyaLa6k0xK2MpCAjcYKpNt0Qp
Im5OMcGlecIOT0T+stiFOOpqHX3s2znHQnvqnb25X/GDoWxwZXgw96BiSx725Xf1XLeo8br3gtD1
evdhGRVNHFoHFLEPqk15HytFkQSz7USYGANSifzK1RLa75M2vqiTEP9b8rz6BvyWBRxsDWdkogwn
8vGiNbrAVTv0TJ0lre+VJp5AsBh16vlujznqv59Ri6hVyu5IL8x1f0RJEqMbG6n2MxveASQABhS5
Kn7baaPtVJ+vrwOMTBgJ9AbdTiKry0XrJmOuxrCPD/QI+icnQXkGzcT8iOlcuRN5XJ87hnK53eDK
O7AVV5ec1jtZvURtfLDGoTlnthRudo3ynC249wLaME63z/l1+EEZVUbclEuBjq6xOAqJlQc6VwlK
D7HQCKt43x3SPbzT9QJKs02aBAxFMcyUv+Kv26QRSZl3PcQRxdBLasUZrz41qhej7r1/3hYMRSkA
Gr7Mo9ZYNW8eXWzQZlqkFeCWth4GPxU4S3SuUe2s3eas5EAsH7CNNVo/HA3stL1FgcZmh6e8qJoA
aT71qNdomt3+TNfbAv281+QXEhSNEONyAdMBumUaZ0qg6zn6falnLcdECRfAS86bQjX/3B7umt0L
qQswMQEjBXaYRqtrQkXGF9kyEH8i4zrx6asgUdqHGLLiJ4A6Jnrvai8bhDE0YOhsrTf4fW+p31wU
WLFccYyl972utRp87nDmeaGnMOlnBNCw5fFF1eB9s/OTZaB8ea3TBqABRYtedg3XFfqQYHKgI6IE
c1jZH+x2nj9kVTL7zYAhIT9tPESeU93ZqfGgIwP8HCUold7+DddXvGQPIDzEG0YuuwaXxYs1AWud
EN2d7OlurCSKPW70U9oWFbWwWr936jA9IjKdIkIEwer28Bt9G8anvsT8iZFAL1/uEifG2h1EKIL9
GZe270HWCVIk8n/rhoL9A2KtnV/AvPwWL1r7PjZFcqIhPP7GX6AFCW8MZyvWvFOVj2N4TD2M9G7/
wOuXl98H7gbVODqqV63M17pcqjoKTTzPPZpZmJEbaHGAHvVwRmtiOWhd0e4MKmO19b4AImKCpiRR
BbFyuSh50rX4giPXjtSK8jlTvK9Y4I4HvXb6w6La4n5IkiVIlTHeweRvXQ9SuQJVRRpVV26sDRxh
kJs5UrWahq5BqjsHrwjdB8Mq9wooG0PJDjUBK1pbcvNdzlGJ9aRcTBa2TXtiNmfKAG3N1TQfpqot
9rbZxkljMII0OJn47HirbYZDc8If3oxIdxb3W1JX/YE25XBQh0VNj7meR3/QzPHC02SiRwVR3PJg
9JV7gk1bs5bagxAemD2X/eWsPU1k0E1dBba7lkSBp80aZpBx6Dx2rlWcb+/drcHYu7SSkLAhU18N
VnWOFg5DEVFHGpwoyFS8e/wRe1Vweaiq78EftoaTNxlHWSJV1y2VsdLVpmohdDTeBCZGyauvhQo4
V8E/48u/z4wrgyCf0hshzirZoYw7RB4ImEAxSVtz0ynu0i7BjWNGifQ/DEX7TypdSayxfvnFwm6q
0bcywiCaUw/XCWFEQZeOxf+U1N57MrdWkB6MDasXQSuEvS7HgureF3jChoFpRuNwKL1Jbc9IOuON
WLhFv5cwbQ3Hg4myEgV4nX1yOVxmNHywCbyyjoHbc2xPWVDlaI0TGBvRzjJuPc84L/KpSLkBpq4f
mkRHkmfokjBIzbFuH3kO+8+hZSsfjFor/4gwazr0ehrzhZTVoVqOoO0HhWJLjZ6NmH8NiPWH3IDR
jHA6sQSYFtvI3pCAjb9vf/CNdh2dMJjKLjJbXPrm6thA91hihEjksSnq2UdfHWa2Etb9MW0c8z0B
3KD5kYjrN3WjxsthipBChENuPoG0aN8C4wCnqQyNsUdy3nirZc4tMyGAmUTal98r6hA1KxeL4C1y
lGPnZc4T1AfPb9XJOFLzNA9GNePn3Iyd5ecdfJHbK7MR0UG/RWeNE87SrBkAUVJMnpkC5cMTdDi1
gzLeUarFlmCeX2CM7BWnNoeTQh3w/6AarvOK1loo1nrclVgSP+hIQwW4gBMSdfl01mb1eHtyGz1C
amByIFwoAMCuH91CqHo3qVgepn2fnFpqZkfoDvG9N2OW0hhZXWK7Yg0fxZjXXyLHK+/jbrTv21E4
O/mAPHer5x84Jeq/FMbB+l1BqpEOGFC3VgJj1MWDNLhFhdbs7m5PeGM3kdRzURMqczLXEgXEOooX
hXp8GJTFu8tEHL1V0sl7IJuugwKI4KnnR/tLj0BYog3/ahJDqwitTSIc+TjRE19t5tJQBtdYQNkY
ta6dCrwmsJDWEJBrY/NgNZbqu0iP7MQBGzceVC6a3K+4NKZ9eYJ6bZaSPqSqjRY6R3Ch2QGTPOcY
TvsX3kbIgSAB1U7QiZyWdXmo5db2OInxQROtSALAHvZns5nmh9ZUZVk5m5/MORE+UsSUAaYMRkMf
JXtyDxuhJBk+gvgA48HHr4uuSec1CPTZ0SERkwYj20iObQrwE6TmgnyWawT2YJkvA4Ha3o0vo9TV
NjalzAYQFvr96lrFOsENyqGrH6M0kVf3Nb3kj62t9OcyyfK7seiar3nWe/JhLXEmh+N7b7Y1nJHc
Cn8MDWTpuYd4spPvbFwqsFok1kH+JGpplzugBehgGikgCsVL/hgd6BIjit2jXYzpufK6eefK3Nhw
UsSJxJTSLPyQVRlGNCYIyFrHfmQuaf9OuCJxXTfQYWLaoztz28hVTEqfIK+o/9KgWQ1GbbVDqX5g
sKpTSVxn70nYwr3XO3s8A082er81erEz6rXWCW8lwRg3Fs0u7qtVMOZMep6Iyk4Oolb189gbztmB
/XoIrfCMzc4bELG4WadTfh8Rhfg1DqRvunbUDh3KbA+pgVzlGNXhzn2+tfIkMvCX6G4Sk65e8RQ3
1cXNjORQqZV7SoX9pUWS7dANYbTzjbeOGBrFhGu4XgFll+fgr0oRVUVVOBaXCsXpN3bcFz97XH4p
KFT9k1dq9jvL6TFic5T87e0bfGOKNDGogMH44bOvz3ao2GYYhmV0UEpU8eZZ4AvQJWjOGON/CBXB
04NUoU0rCdSr1QR75A09homHaizF2cKd/dGO4TBlXbmnLbDx+lGfMjibr62/dRl/CZHhL+Ss3EgL
n404Mp6rSsT/nhuh0S0VEym/gIxdTQiiUJw31hIdymSMpmPdDl5zTCf857tE1XYG27h0OJd8flaQ
TsE69jXGHqhOQiRD5dp68oqRF24p58RPGm9sD6Fi9t9ub42tEYkhpGstJdIr1YSsnAu9NLj2l6YK
z04tmgPMxj8xWjyPgIf2CCBbw5H1IbghbW6wML48Am2kirFxrOjQNY1y6BvNPHIR9X4sYvdT1rnJ
zoJu7XyZRqCMADMK+sPleAKBn7CrzOhgT0S9WUgFxl7QL8LZ6j9ktcAwMUBVCQzJ2VcbpWzwMxxN
6UrV1OKQhFUbOEVivQt5nf49OmGPvPrrcmXB7r2clSN62FelkR8GQxd+FA7KnRph/BDjG/TvhR7K
SwwmLWxAXayGapLEc0ph5odlaro3hl7YDzjcTk+pUKad92HjW9EWsMlq4QPwOK2eh6JxC8D1SXbQ
4xpZgaxHlsls2rLxs3Gcd5ZQ/u5VzCG5F9IqFwLCFdTSGAdXODTGDpmlNp/BtzSPXbQrf7KBE7AR
e4b/B+GbGGe934E2DbJjnh06yJ5ngsqPsRWqd5NwccKCYO47rSZVOpcBKnRa38Wt868efcTPkAEl
pU0eAG1tDdjwTWsvnVhW26lPuhJHgbM05XdUQPv7ak7DnR2zlRbT46RYzHj/j7Pz2pHb6Nr1FRFg
DqdkpxnNKIyteEJ8siTmXIxX/z81G9hQs4kmJNgHBgSrugKrVngDaeAaBz3RkcgNrUkPWdESY9gi
NKkQ2+F4mEKveBaUFeFAl87RaAeqelUpfpVFmF6i0jSToCoa43+mNSb/3b/oNjacoh7WUkAmqOut
30Ct1L3WKKr0sCSDCjxRgWUSZ3uMlo0nnsNEsxs0PUoU68ZdOBNL9TiWsN8zSFEQ/Fg/6qQqiGAs
mX2eRsd+o/Qj8t/IYex5B298QZTTuBJImKgJrwMMiCFzHedZfsjzOf1ZOkr0FI2N/Zi45ef7q7k1
TzrooLAoLyBesrrs9N4ZSjYaLEbZ2o9kK9kDEYF6pHJvHEek+p9CS6RnQgHzcn/kjReEV5jujUbV
BUCaXIPfgqi+i9XaSpkj3czkl7Cs7jjOxoDrsNV0l74Y98BgW1Ol8EyGI0lbPH7XA4p4saEfAXbO
enU40f0d/C5NoMvFeXzK0sb9EA5L7esIXn/4i6nCWdOITQE2raHv5DwJmj0ssolqhI+W9fixc+dv
szpNZ7f0nIf7w22dHooJ9ILJuCWlYDXRGfCPmU7oBQxW+WVqrSig6owdVyz0X/eH2tpE6d9NwCHj
nLXGaF22s1cuan7Qx9KGalZq/ytFXrwfNPqohp17O3it24+fYhtFG/hV1PV5xq6nlrRL2w2ZgvNh
smQBnjrV225Y9qQ/bxfwepRVsIGZXlZWOfIErZ5rH4eypOKmleL9NNI5+NMF5IoB78azwkaRNV9P
KKar7an1Uh5AX3Ufxtj5hp2tfbHjJnxuUf083R9OJoTXr6Xs2dN/IX8DL7wuKJqjpTWZGpUHV3pk
VOSqnZ/BVXurTkuLFAxOxr41yuxtwg2SRy1L2p3oQEaGNz/Bo0RANx+M5etL+9t3j564ojpRibbf
2If/AnhzO+RUzfpfa+r6x9DwlHOZJe6P+xPf2lKppCHbMLA/1u/3UJq0XNy6PKg01o5ZLTXazHCi
pWYVO/S77aGASHF7s62vLqG/TbAz65bKT4NSZD8g7VuaY/EGjHsKViW0vB3Ux+0H6GA2CrkdSrKk
mskf89tggMOEG3ljeRiUWH3rlQma8yO6bFYKvg5b6GQnKLi9RBmP5i0YULgcN+JzSTWNFvJo4CNE
1L2z00U/pMbkneZZz4+1LuazG4czLI9J/X5/B7dGJggh+CKM3dBncrLYrVy9OAzV4PnGSEpV8vU8
4FSfBqE5zQ+c+/mgzsWwU53dOrFSKJsAi+wDLM/1Gi+GEuJZFRaHRrGfBcSlg5XOv7quqNETgHgY
dGTS7+/PdmtM9BGk9A4xAJC76zHTHNRypHIFqc7yY9QWs/erciyfphgULmrNtd/HIt45uVtLLAEp
r5Z3sJlXg1aIljS5SMqDZ9Ij6kKiqmjuVehYffjS91p2zhIv+aQpfbRXHN44x2gJSBli1KJkrfZ6
vmVSCxpGiMaa6AsG5Oll51MRhM7gOOiQ2um8ky9vVP95j2m50ybhSFEovR5RKd3aHjyrOlC1RUWp
9JTcDJLcNr5xQ0TiGIEkKR8UFEUpojmIAfkYQ7eAkwepxNqN+h7KaePeABeCS5rkKoP8Wy8BcWCf
qgj/LVar+U3mLI/o7KNnpYvw1/3TtZHOMGFct3G8ooh3A+iuPOx9ixJJo2S07O8xKga17zQtr6mV
DE/VGC+fQZ4TgmlakjzqE75JSq0ZO5fXxnmT3R5ePY9+BJan11tQtBO0MwOR68a0hhdIYpkfhiL/
7OJsT7DtFg8WSiSHkKtm5x3cWgAcjRj91dMVsbnrobm3CiXMyLwjIjH1uYmt8dl0Zw9RgTaT8zZc
FH65Rd32SbGT+FOYgydFGMV0450Hceu30P+VFhssBSSF1TJMqTJjHR5lh0XraroxYXV0mrh/Yyp2
H5QV2C3FCI3HdBoV34MgefIis/hy/0TcHj4gg7Rq6VzwKlNnuV6POTFxkh6QnFrmogt0/PmCyVBi
f+iV9nB/qNur7ZX3QYsE5ybU4eSf//ZkoX5STwm+twEQOw+OrVZ/GupsPiCzXjwouKl8NidbzYP7
o26sMoUWRCqgKJNG85/Xw4qq1SasFTx8TIR+6aDfHDKo4s9Qq8YDFqveIV9s/R/YD5d5dKs32tQV
O7/hJvpiYW3Z/yKlAabxKsD128yVvOtyYWDWPmsJeK8sAa0JU7/KYTMNiuNr7mK9xNWcCKrn7VQe
qYvmD/fX4Wb1+Q30k+kxkhmQY642elQAPvA9o6gYWtFjNovq7JhNeoxTxfkw9jlW0fOuvenN7f46
KA1UZAmkFKC8CH6beKd1IhrqGrFBpaqRI4n7S1ib/bGbi89KFA7n+3O8rVzI8aQYDqQ/8A7rqBru
9GAgwTyiill4n6rcrh9bL+4e62WZDwaKTRfh2eMjIuLO+7ZPww84k1qXXnj9UzWpxrcmErO1s/k3
l50s9IF4o5cu44g1WpFLJUMRsZVm9op7Kqtax+u9FIHZ5pNvedkYZA7CYfrQmTvLcfNty5ERZngt
mSD5uDr5FhacXk8rPxC5Fx2btmkPENvTYHbaPXDh5iRl5VR65cgxrze6oJVrYno3BI7dKm+RSFR9
qLbapS1SjF89Tzm1etP6Km3ZPw1M5SQZUqbYBN1rbRjPXkrFq5mkaw0w69qp0Z5L8FzfZ32pzpXm
th9ixUHYE5m5vXfsJitlbLm3gAlovPKiXM96MNUqpMA6BmEj+uKhSgzjv4h66172trG68n3Auwsu
Dfoiq28XuYOp7KZ2CMDHF+dliMFGFvTintvWWo7j2I3nyiiQlph7HCvvf1MbnzAqAZwe0g3U6deK
l0i9G147ZQP81mI5h8ZoXzzhYIgUhe6piLo96u7WXKl3yn4y2O8b2ykg0Vie2kgMdlmbYn3c9gdc
5Q2/gS11IEgJfxjOGD2IJd3TYd34XGB3oED7qp4CX/t6N2lbawOgfpRnS7V8mDWRvXONMf+p1Zq+
c2i3FlWqS+IXQSmMyu71UNncGIK4cwgss0MvZsARCS+MunvKe8N8Lquo/Xh/FzdufylwCyOaSFNi
Ta8H1PUIjZquGfCnjM1jlM75Q254aFyoZXtM2hA9vykp/5Q2Q2HjFZBAPYq7YX0bcxO7Gsj6IUir
eDqFiMA9jnUXvYGJHe/EdVt7R3MU4gwKsPRTVuUUleW0rYEvpEWk9Jykrfrsjm0RJG4ffr2/lK9r
dVXIkNOC5WVTNqV7uS4Ri87Cg8GJhkBJtf5dr2QpSFZeEyuAbOrFPrKHSXuaTa23/Ubxwq9eNGQv
uemFo4+1TP9WG5sMZkho6PMBCcz8vaHoihWUoxo7jyLvHO+g5KH5xVuc4jkt8+hbgyo/nnyCkr8/
U5P9Y7wXxVFiUL44aJg8UauLTMu6Wo0Hj0u0B9zWG6I7iyaOPpT4LUik9l4j/dVJYrWGUvBYHgr5
pa/xj7Y2R4vREGy2IBxcHDzwcf9JBSu3/DQPx+hxEWP21WEll8tQFkXxIW3mfDxQyUTysnfC5L07
hIXnW3qJ3Ab1UDF/nvJpQl/CQmjYX/pl+CcftHEnVd74csF2SGoj3y838Wql6IzmdhwqFJCKDC44
3nDRj7a3GrwiEy+OfAjhibOTKGw8M/JcUzAnayNal7/ptyhKww+sHTttCqx6rj9Envdd6JW+c6y3
BsFclfK4ZPZT9bgepOiWRBOdTrAQ570fl6YNP6XMjvc/no17iBIkEDTABQCN1liwpa7dRBUKUag2
LBe2dHgwFyFZ/dF8WQpUx7PY8/48DjLoplCXk/65JALXU0vNWXjFQgSWtW35K84WrTjiDFB+ylLk
2XbCva0ZgnNDb4ZzQty7qqWow9IZaUSsX9dJ3gCvM+sPAlW4zy26jOhRpO3JbSP7w/113Xg1Ke6C
M6fHi57nGoGVwoAbKxgewVSpKJdHpZ18SGe0GQfscpEdy63sSTWz5DkXo7Kzpxt3LwsLG1OakVBr
Wx1PAHWJVnpcHrJFd+zbWY3ONCC6RXL0lD0u5tY55YBK9jvY+hvGRKl6ExCieAqcsrS/sue67qup
vVf725qU9IKFrAICF9L09ZlZPK8htuKg4lk3Y39cd2+GCXI/IhjoLd7fvK2xpCi7Q8OVKuO6bz7x
OqtzD/S4p9p0sOKJcKfT1PYpzdruL74Fqf3Ow0Ws46wlNUr0HIEe4hvQamh7hxyPYKbt+jirWrrz
JWzsFIkYlzatVAmPXH12/biMiITyJRgq8uBdbYZvsrKtd4KMjQuZUh6fKxQ3CYWTv+K3y9EwS2EU
M/1YrYnpKIy15tDKs0ThW0NcNY9zbts75St5x68eL/JMYmHYQigNrbn01EwaXiR3QPqsTpQjH7f6
ExKT+Yy80vwL1z0QD1ra1Y0fK/OMVWfhxPrpj8+MzHUhfMjblC799bTjIgLvVKZc1xRN/HSaHZrz
fXUe0SbZme7G8QRAxWtHikVJes0NTsdJT6lqDBjrVvbZ6oT9sW9SA8Zalu8MtXGNWVTmTFqLfOCA
Hq5nZVNq69veHAIDAY+LPmjo9mjW+FZx9OmdtWTqxW2wEkD11tipu29NkkcWhDSOf1Jb43rkRLCO
ocEkLWuO30Z5bRBDJGON4HhhzDvKWFuDkcRQiaUdhnfQ6sbsHejB/eyMeH522ccshYSsKob1BF42
fbh/TjY+DykwR6RKFQac2Goos7HsWsUjAK6kMr6dO00/WRLB2XGuD0Y77uHDNp4/xnNklwipVlCZ
1+uYeXrn1ZqF6mzZD6eIgpivDM1HW4uNi5N700Op7tphbXyP3GXsHTESdoZrAKitqCiJJkMfzJaZ
FX5Eh67zzdmz30boa9R+ZQzF55z/1/ajuqn+1d2sqo/313ljSymuAd7gU4Fc6ciT/ds11HuhBoeO
dY6srPgvNpXsZVa9+dl2RbIXrW+tMTUuOox0NtFiWq2x3VpuEpkxyRw+4g+9MVlHuErDc4o59kEq
v4GszvckvLcW+fdBVwdJaKm2RDZZT22XQ5AtzvyQLxFs3zhzMA9PkzeKXf4oyHil9NpfPFt0H+l2
0jtGJOYmf81Uq4vl6CjtmIdq1LByRU0NJ9dyr0WwtZOwMUA+kSrznqx2sjWjiNIRqzvFw3zRSpKt
HHbIQaS2drp/aF6JLauXBMQyGZeEwiAgu7p1sOYpWzGZfeAMNu5abZ2+WRQ9fdNqcfatctAQ8L20
aV6aXqez21/6urAbvzDbBG5Bbp1lxE7YvNg/MCdYUhLt3vpf3CNuev+Hbt0icOIkE0gSK215OH47
3e606DZwaoTo5lL54UzxpPtlpjYvXQ0NGzEQ7Z/7A25sAiwGriw2gqVZxw5gt0uRpXxOUMSSABOO
7rmghHxy2mj5/BdDwTmS4CDaMGtPAWOkvNcOao+GdKu8GGUGEimbC+6tZjB2sseN943HBfQ8q0hU
tM6z6Q40RWmBFWxcFKEVg35fx3f+b1+mCtKUZX2pATX67YRv3v1ZbgRjjEwoJhVxKFeugjF97qhv
W1Mf5IatXHAltQPPiLWdc3LbbAGSQCFBgi08Sb+VV9dvB6WpSS8WkwOtFHrxaLfZe8dpxuPoRsrR
jJTwZRy81J9UeEhRbaK76JTezou3eXSklZSUupRl0+ufgLW12bEQvAYqX60ZueZBcclrQe7Nh/uL
ujmULOkjbQGTeu1Y1UUq9KXU5ZR6s3tB3z9DUDPTTtwq487+bdz5hJwSwEVSIrmB17Ny1SiPF4OF
9WonPCYDNSIR69E5ikUfCJJmNL6rPU7LLZVTbqdkfKA0KI0fV6dmiW21iEujDwbUzU9L4WRHNACX
ty76cBe4EM58qiuzOWVuamS+XdFYdqtweArVfDwZejqeB2VEJs+J+viYi8w9lGKe9xRet9eG1NOW
UTkf1vXaNK0bpVGu8VV10fCuT+aUZ6LyHuHrpf+giugdbBqLl/t7v/Ee0tQjiyKC43taAzVM9Aqw
QOOYtf00PMD7aL+iGjY/q8uChXpfZJavh334lLbw+ZW41/d8vrdmzVcm0eMGxc31OzWlglpOTNRj
KJN7zjt3etNGJHaRiSJOo2B/sehKvgOJ2bpG5DlAMoBCFGfxeqkToXd6RU0+GKzKfY6wEPH7aNwz
8Nj6rmi0UyKSNwlFyetRJlOvUfDmsjKbpjtqdVn+1xTdzzBtxE72eKtuJTFUpBt0OKRSyhoe34ec
GQhzfVB3oeuj9Ki8q0vxxbZF+VZXopJWpakf1EiZEV4twc6rVXdQ2sZ8KrMi/nr/TG3OW6L0ZHVM
wruu510NYzxkunweMIc/GUL5jgTs8C9dj2qnAbFxeHiCLBQvKK8CA159MmWX6cTmoQgyr1Ijvyt7
5aHU0870ERNf3iVtZXzAdiL8+ccTlEB2Cn/YziBKs5rgknr9UC0NWHlqct+0sHH9yRL2u6mYdmno
W1NE3B3MKEVm1ANWMUuMvn7IPUzm06vmqa7j6SOiIlQj9NEGndfScnGasgv9UXQCLypUCE9Z4jQP
IMDLs2dW8+S7ZZqax8HsvQcvoe10iJRKOY5WM/3FkQfdRjAo0e2k7nI2vz2cda61dTJ6eBTHVF5z
L04OeRqmT/bQ/jFHSeYp3BeUtl578qtveFLmqleaGohJKC65h1uymMDdxH2dvLGdytk5ahuHWua5
MirgYN9IYbVJohQRQ9IuYdU6OjIHHv3+0KNvfL5/vDbCVCAOUvcXXDkQulWO0swjTpY9Rs9C1Wck
eMfCe8pBsH+tJ+G+TZWs/XV/wK25kYVJyhfRE9Tf610zcYwc58rgM0Ko7WKa4l9NUbChSXZ14Tan
Rn0Qgg32y5RbViPFed00IyOF1kKUCJssSKIQAaFcnR76tIx3nrdbmBynhDBRBsSUDvBauB5wjs1I
dxrWkv5KCOhQjT9PyEo+GuaAl0ILpObYVubyLU+m9E3Wh8pbhWf4MmRNr/55fZQkgKhV8n3Iy1bb
2jVjO+C3iOrg2Dbv8rAwDo2dVLFv9+n0N2MBkyZIhx6BRP71tMGvG+S2rHNdRHERIA5gPXYVkoa+
oWTTy/3js3VFUSygYg9YBej5qtw1KW2uLLSuggplpq9J1mdfGsAoiJAmmTjgvTyXvt5p3s4zs/GI
86aiyy7rB1AiV1trOh1/s2WKoJhCfF9FFp6UvlJP9ye3ESBJwzQgL0xPwiSuV9JIesdOWkZJPTEe
whEcNPw6WMFzYQUwPrMnIH/J01hlPQTiYa8gsz08bQnSeJqM6zRg8YpCowQkP83OOGfDbByNRYiH
xRHLo7AMcfYmT6FBa4aXqd7t2d1uLeBKvhoidsB1N9Ii7Tg1qTABE2Tasnydhtw9hsjnpYdq8igM
F6EDqG+oHPXf+6t+eyOR9vAvhWHCMzC116teunZVlXE8BtjeUKuZC/V9Z7fvWitXv9wf6ZYNToaF
nDuMGoQZKb6vYohZyScj7SiUYCfbWscRmYn3WoIVqh/PbfZVbW39HOqO8m1a0vIdTUz90UvS+E1X
ifxLrQ3KE3q07j+lGu5p320tPo0HhEHJy2Sh7HoRQJCURuaEPTWTEOJNp2KB1OLRXGEO1cWYN7qW
n+BOv5P93h45PmZqrBJixw2yhsoIHKkdEzuuwPOyovGrxZ0LeNN29xWsoWYHCB+kZ2Ooh2/xgnjl
KTMWfKLu78rtO8FvQACKShm35U17bCm62pkcgB5xNTTnTs2Ht0kk6k86bet/6dL8sc6GrHby/8GU
A28HJ/56qRcnrnQ3od47FtSfsBzKDnGL6Ri4FnvnSdo42swIdAdoL07bGp/TI2HstDl/d85zHDTx
EIFmcW3Ek8o9rsrmUMiVQYQnyaNUfz0rJRWl3ZjUhFQvflu50uOo8LTyja33u06Bm2NxTYEGQiSY
0OV6LH1w8qisybEpmWjtm8kaa+9SZTjRq145f/rj4wFVVpI7gUDTrV19GXHsJergMVjd4EwQxubb
1FjC5BCPTnHQ5jHb4wTfvjXI21HXItrEQ5PH4Hp2vAKJIVrOhwN84y2Ew/Sg1dwEfz4tDrwk+NPT
BJpxPYrZZoolJvKKedGT6YAAJYS+0Q6Lzk/sVj+mdVjtNfo3Z2aDZiA2IXC/qfhHuj1jMM0lEyru
GHhJlZxBb6h70Mqt88H1St2OCw2Mo/wdv2UGag8pmPIxVR6jBTnbAdwtRiMOEupvh/vLuDmU/NsQ
2JSx32qorM7DdKQ1FRi1GgVESNpjMQz/mX3p7hRCNwqFKMfRKiHr5isjWL+eFVSwVzdiLgq3a4LW
7KofVbm4h7wxs4dqUewnU5gv0TBq39MkWT7jU7RnZ7G1gQQofA9IUHA3r2aLVrUlPHTzghgmUxDZ
y3JCPzvdWdONR4E+H20EByU0ulOrzxuaUFG1eQF2c44XnoAxfBisuTgalds/i8brsM4TFGPR0j43
hpfsDL+1pWBGaRCDO6fGvYr1jLo1YmugY9MvSXqalKw5QNIfgsaexPHPTw+QTYDyMu7g+bne0i6e
FLcoK8yhyxSTh2ZOD4OF+d5kNsrOS7s5K6mOxrzkXbbaukjQf25U4H5ooXff1aGrP3pxWjzEgMJ2
TurGUJwOiGcmRitQhlZXSzELs1SWmmYbGcjBLOLmqEzO6Bdj5/35240Emk1gjhQoD/jqqIxqOKBV
QklRXbj9E10MiF1LMVqXolsU1Bm2Lve3bKP8JRk44HtRQwPSuIYytIWVD6p8U8sUkzG/yJfKet8r
46gdq25q/rOFmQgA431pQb1LnQ9N4WgwHLvQeTdluHkcI7vU+v/t/KytRdckA86T9HQ6FtdHKZ2s
SLFd2j95OTUnZbSz5tSLEY806tX1T9sCSBJAAoz1T1082s+qiEFh4z1dPymaiUy0mQ658TRZsUOf
MC/Uf4QxZfVOQLLxacsSCjrttDuISFbf1jJZ2TwgIBzUClq2TdPMB6TazaPXZO+SBudDHirtMsxN
f8r16i8ua7Cn+HMgzM8ztCaVVI5FTm5T/61jjGEHz1LeJJH2Xe1tbafou7UbhoS6ALeCTOCtvrbU
yyOlIU3jBGLmXlVUQEHdxIG1THvCh3LJrhuiEHWoFlEA5RUCG3G98WaVVcNQyYaDhtxg3UaUXVtl
/g9Gc+8X/WRjQmIOlCPSPZy7/JtXI2OPg6oWW0mbbC2871Bj7aCeAT2JOEqjPuVfbasqdwAuG0eG
URyJC+SKhLlwPT+sg7R0MAG4MJ/lUCxCfxN3mfE/L02dkyLM+ISWlH1IvEj3K7UzX+5/WK84wPUs
NY87BnCGLMmtAttk8MwclvsQiAGL6oseQscBbBOGsx92WhzCZIAWc3T6WjGPYVyJyccVovuZwrP9
lVu9+q0p4+ZcYRJ0GsIwfhhRZP3YKVliH6NsNLuTMca64id53FElGrlQj0nV2fVppiaWXLKUbtOj
VQvtmBuRV+3M7zYnJZiQOHdZdKCosi46ZDhxCZsYCYsx71NSD2cvtGU/VyalnuLRqCowcJpnyEhF
p2P/zaWHjP2XIrE/lAJdOkt8uL/kN7moPFEInb0S7wmrVu9Hag1ZQgdRBDE2cC9p2nTfaexPD13n
6SdHuPCaifz2NC9u0sDXUWmIEdZQal8LeNYOFmE5L0gQzR6+GCW6pWYH1nUJZwdMaNbtPCQ3V8Tr
dwO0hLEATay/24LaVY3CuAiGoY0vodbHl8EMseZ29Wkn1t8aCq6aFPRwCb7XUBBT0fSBlr3ALaht
z0q2JEi843XW1d4e0ObmNmJWAAMkvg60Fttw/bX2pW51STHA1XLbsIKnJcz/FZkWfhZD3h2wsETs
ME2nt/28mDthx+bQaJRKwAvAhHUj3bDGKlXNkQ1c7Bg5Wt303Todzu40Rk+TVJQumjb3u6mOzvcP
7Nb6wnanxUfpl3mvrqhM6bAe6QARp7DmfJHrC5Ld9ngM83ZPcXnrlOqAQ+WdTxHhBixmtFZqebPA
kLLLfaqJCFV6CGUWlpUflsHWd7p9m+NR17UZjWh83V+jHMkm0wsIVFVRj0UKvL0xTXxqXFwwafnt
8eo3xyM1ZC15qrmOrs8PoRfc3SWRFuzZ+CL6xjtAiaweWjsCbtLOe/4ct/16DqzhSFFuCK8g8OTe
/pYr6krVUBMvepRtUbo4qQpWMadYgdYUGL1jvStSu3APhuf0PDueEr2rVFOM79UY63CQRvE4+mVn
lK7vZr2LMUEJT5M/1P+BDG/9cWoifywa9K9euyTGq9UhCZ00RCOo0KK2ePQmN30bJqTPZLj5l/tn
+jbdZCxgRGTqEs4AiPV6YaIxKYulVmifKKryhW+2/pKZi3lx+ln7XhBS2FhBlNEjt4D9Yiru8lNT
297907RF/gqCPgwU2SJ3zeMLZ6gIKWrmgZqHy6HX3fR/cylQkKxdNf90f8pbZw/HFNDJ0tUHRavr
GSOmmMNla+mF9Ub/bgozgfz8MnT40IRpdhBJvQdIuImgmB2XFTRBg5Irtc7rEZsoA3vdNtyWXaX8
60Gz+BDH4U4AtTmILJXRRiZMW5f1cVBZltGpRZAPyvTRylDmyKZBv9xfvK07EKfg/z/K6rhoGoBS
1a14zsKkOMSJ7gWxlyMK1qX28f5QW/vEDUH1ip4lXctVfOD2xeAUdKADxW3nJ2qReNARhH+pieAq
X5m5df37I25NjkqAVIDgDgQvc71PuFhOpVLzgGpYpgchPtDnpHepObYood8f6pYrx5lA4JAwD7wI
ie1qdhDYLGsyeEFj1DPioyU644NOKcc+0eFu/1HGWqT4mDVTcsQZeU6OxDOR41ttKT5qyjA7vm1W
Wh7ENN+tBy4LyPGlrg+xX+W1bfiJmmvv07gDBGXlevaQjr1i+gPaEj9GEzNff0A+Ut/Zss0FZDYS
5AxfYl2R69gTu7JcEXjOoiPTMTgnYWTq2aPDvLOAW6eDMi0VHBWlQ4oQ13vluGXtlBZdrHLK5mM7
FNZ36mJZMNqWchgNfS+l3ZqaZPLQzObmIOW7Hi9WkY3WwoXxdGqapdITwjlFejbN8G+OIZonAOfQ
n4PUvBpKi3KTWiNdXScPE0SSx+YpnWeYL12Z7CSwG8EUtQRDpcIhAaXr5vlgKfZgznEf9LiM/wxR
mK/82pyHwFaV5hHcZXEca7U6jFbf/LGqKGApQNpI+tEg4bNb3Ypt52ZJVZfAUPSi9u3GEpcMiKTv
aOMeTXxj8yi7gRAEE07/aW204mhzazQloUWSRL8GURknve4HOlBjerr/Xcu9uUojX7VmsY6h2YUq
5bqqWGcx/GuV5zQqlQp+CyR/06r3hPq35mNxb1A95f26SSq4ej2o2MxHWOiH+nHTjl8aoY8DiWWd
f78/pe3BeChhElB1WmM5Z69TLWzb+gCFuQRTh7F7zLFffovCtvbx/lByy29WT9IRuUPgIqx50RP+
hXaaU0/RPDwbdb3yzsYy9KcsG60ADWiNivT4x8VFuWVUFok+KD+QOF1/2cjotkvdMyhwlvCpDz0V
8dlRP80hxNIB0NlOmrY1SRI0MhfOvsxirsfTYwguDupOQW+L5jia/fiCLbd54Tg5JcyptnpI0MDd
SZs27kupkM2dwtsm+5HXoy6T2VlU3nhvmtY55uXoPnhozGC4jJ4dINTheH8rt04NDRP6Trzc1AFX
X3eWJlGFtHMXVP1SHjOnVy+VMv4HiHuvj7CxnlC06bFiJUTRb81wl80F0TlKxzsHojkOa/1zZuaI
r1eqCk3AUVsF/02hm9/uz3Dj7pTSs5I7xOh0165XlMs0bFoZ1U2tMR1cdPN8bcqr56owF6ngb/hp
ZcX0bYpmJ1u7VXNBa5QkVD5D1HNubAVaHGq8tsdt1G5F9ZLBeW4C6qrjOzFQeMaZxAicVC1OaS+q
g7604kPnjYjNo+H8Xz2r7TFS0uovKitcSfwsRADkc7Jaj9qYjN6qSI9BvIxHxWr0h8gwQr/0xPxg
R5Z6vr/+t0AsuQoe/xBEQVBYB4hG68ZqklIJ0BSq80GnVARImV4k7kUZ+uVFQzLNPPWpFz1SkK20
w6hkQxqY9dz+GtyB2OH+D9o48vwevmq0Y2WIIP/8txxTaxI30lV+Tzz1nZ/XpYXFhP6VwsRfhMZS
JICuuHR6BWZwPZIBkpvKSkp5AJWK+Lw05JL+7BgCOKdVxG9Tz8j3IO8bFwjNSEoEMOEJjdf9akcr
rBqCXBfAjG1OQ48B0CyVjwseqpclByd5fzU3x+MNlf0Xnu014zGnWBvNrt4FzlTZ34SY6kAouU6f
I6KJMBV/rIbPaZLagtSeUQO5QeC6Im76XFgdci5m6JtjpwYGlZ2zLpS/GYrL3MMbRbIW1s+csjh5
bDVaByvJoPOZNsnzNHs/TG+MXv58EQmPEePhkaOoLRf5tyOph0s+ttrcoSpgxxerQy8RV+gvit1h
7STIBe4Pt/UFcBFKEjpYTKAb18MlyCXOHXlFMEVW78Os8QKzSoRvj7vFuI1Ai62SoAYCIPR/Vp9A
3wJlALkDHNElVyNg1pCITdqdm3brEEp8JSAuAFO8MNcTqpcEYzqNRl+BcFOgs37v4okAQTex86SZ
W+7E45t3GkUYcODg+yUv9XpAL7G6NHf5yiCylNwhlACTSnhHpdUwF8nG/jQLVzlAdyulqIrt93rR
naPWMXd+ydbMJR0LdTZ6yUD1rn+IcFuYEjrvt+aWWdAseITrtdP6Uxzbh6ZBm/r+0dnaTywo+PRY
aKzHVvuZ0N8VScJ+NnmknbLIsYLW8+z390fZOqASgYYzn0GdaV0iT8gtNFdkImgXozxS/PpRu1Hz
UgPu2Fm/rehAdj+x85S+g2soKUXEdjQM4i0b9ecgwWT+azi21ROVjoJyU7K88TLUY4gdon/uz3Fz
JfnouTolUGvdfLWnDFlfQYkmHgrtc1klNRAOODD3R5H7sQrVSYUlvYf8A22NVTwpBoBNdk11BiaB
cqHln3xNjLJGD3KcjsbYoQGAwtNFLQY10KY+2Qm+NjdSwuv+3/Brlfa2HhO78JhkYdQ2De/Jeo9a
QxtAcUsu92e6FV/y1tJJ5gKgb7S61GKhGVUWcwcoqKEfKi2inhFbymMZLkZAV609TU1S7Qy6+fkx
PUJo6ea7zliVNOkXpo41txKlwNFm9WDGqhXEBHfB3MC+vz/JzeMqRwM9KK/uVVKSWo2kYzFeVcT5
Wy8uwvM8SManW+RTdgw7U3lJl168LJpb7bwar6CF9VkihgOeSWUe4JPc7N9eKVuIrNDdiKIiPZX5
YWyMQUOVbsk+gXVQ9QeST0fzBQYP78e0j22e6Dw75kMc6n6DJY8diLRRPWgNQB/9MPO6yp+mSR39
rnF05TibnfrZTYex9dlDw9xZu62zaFN5lChF1LvX3B1l1o0uxeAzQDa/PxKMa7E/qQsiZjVF7z2S
ytZx/H201UU5V6lWpjoXZYvU1mnKM5V2clIkj4gXRiySowWqUqY7wgxb55ESANITWB9i8bR6CEcg
b93oUXHQRbMEZGLFRUUONXDzuTp5XR3vXNRb1wtbCyuGB54HcXUkoqVIi1mhTQsuWnljIAmp+qY9
z0iGR/NQBw3Sd+Ohp536Kc0t979pNuG03v8mti5SSQfgSgYpD8v++lhmSRwrdgaOsc9j9c1St9Y/
tl3s8VdvkQcEnqRyErcLGQvO+/UwOtuYhh1F06qKl+ycYET6I2pHdOgVPgHDx6X836LErwjp47w4
JFoe/3TC/+PsuprsxLntL1IVGfEKnNTR3W7HF5U99pBRQAhJv/4u/DQdyl3fnXm1zSFI2nvtFajs
MB5CACVQwgaDk83a6ZbMMdM1PHONKzcS+7WkavLfxSr0VNF4EnnZL4TBSixLbVtGJJzEXbdEIZTk
o5zHeqNaJv97WwRT+31SC/gINuUv9s9cikFNuzLSrlN2bygTkOoGw1Hr4J0z942FiKN914lhTAul
0/5C/7OPSC+ReyOArAwyTUoYWqRnlFmsjHqQof/+bbw2KNhJnkjlxDsDLvZKTA3zUBQzFN1/wfp+
rnIhoN71sEf53vURecA4tc/Lpofb6gUyoTX9qAXP8A2nzTaVXZohVsC7PrylAMJU2Qdi7W7UoraH
xeFRHkWDaOZ3XsQbO8deFYDbvA/aIE94/ng8yMBu6QH2jkPSHQQceM6jzn6ErCs+9axtOqzm6V3u
3lslLYwRAOjtQ/ud7vH8siIfM9m16LZVPCZ3ZNnSGiOOdio5kBGohOEDDWH/ZoaKDlDEG0eKMlOU
H7DCo3///tre+ELQT0ZAa4C97THNz38LWO3a576QFVwh4p9da6JDKCmYrotxw3tn6hvPG+JwUPVw
hkO3+JJSRAlQh5AanKlMzjd00HFlFtMc0fXB2nKMpu/IFF/feclv3CEuCpgb2wmKwJeTVIQswdpF
eYyvNjnWfF2jS7IGAWK29f9j2rMnGQMMwLEN/H4/M/673ODoFi1ULdWSGPjGCcxNzWijA6xQ34NW
3nqU+6IGGRmMk1e0Vk+pTacRjZ6J4AcxoUeqFuiVTpkAOVjAX/A6T9r3JNBvPcr9EaJhQAsNIePz
+/MbzZoI2WDwfpRhlfS9PiY6x/C/W/Q75d6bl0Khh/9wGOC0eX6pcQu61HTzUrVT1J6aYo5PuhBb
Pa/zezGGb038MVOFKgUiGMgPXhLMuy7gGPUDfZg7rLQBKuEKI6D2YCOHFJkRXpLpyhH03AnoBQqM
xYNtWN7pHv7YWL4o+QB8gG73x6AMHNHnN5zkIhAGxqvV7q4ujxyv9QlYRfPJK5HrMh8otkkxkLE5
08VA0WgDIUQ5aT3SKvN5c52HFuM+oH3ZZZtVWtQKXl+f/r5dvFH1IBkcBemfAT6A1ue/0rSSwxUk
UhWFbzJGOq0/xGv8aUEOzRUr0uYdjP6NrwDaOISIANxDSfCSTsoDB5ZKBggKdJwRydqMQ1vJmhsh
fPDe+bU/4BcvYBfDwQdkV4Ej2v35raHWMyy2ABqEtCw7xC5f60glMXy+jJzPdkYsehkyhpzp2JFT
j5jiqcxISo7/8yOGWA6HKSzboBZ++SEIQDh5Z9FdBcYhJxhJ83Ubde6QFqu65rNsPv/9em8+YxDk
duFNgMnEi01LBGgUrEdfHhdrBg4ZkviAdOgrA1Tgfy5H0NMUMfYtGDZg/3hRM3PrwkhnMVKEmrE4
I84DQVthGxwnqd8LGn59V/ulcJHdUxBwzYsPFcErFonKmarWYLbHFJrgMjAM7Gr2vyvAgNLg7MQs
fD9JwU17/uG0Bea2cOVVVTBBjx8kpr1kPJtQl8Pa/O/v6g8Q+vwjxbPbPUNRLu0jnv22/3PCwGs1
55iP4bYA5cfVbGjKj4aoJC0Nlse9E04GcFeBcLcUqU6u+ZAUCAlIaLPAS35D0xBvzWhKls/TcIBH
FEIjJmZ+9XSKjox1eqiVteENHhtiBAXslz808O5oD3+/kTf2XGCUOLdAocZgHy328xthnLgsGPDQ
hiTZfgO+hyc6HO4u8wSRWZkTrQ+DJcVJIkj3UlAWfAHYrt4jnbz1lUAD9kfcjK/kpVy85Vwv09gh
zSJquw/4QLq7Po3HMt/Eeyleb1R98JbApwLuIgQ+KLWe33Gh2jgm+16GUO/0drYbsIRY9+Qsxrak
Y39ss2S7SbOFwzinMEeNrzVM3/U8el044GfAbS8CqRzjwZd6icQhunTVOFjjJtnKNsrXkx1bA1vq
BeU6IMfzkPTv4fv7vb34bFFjgnAN5A8Dk5deMALdkB2XVFWFolD55NzdsLhb7rZiGFbIvA18hP/+
gb2Gb+DQCBol5LJYLa9KlS0PZs72wDI5EpAAZOCqcYtgYC4x8OoISREPtwV1biL59Pcr7xXzy3v9
Y5SCGSzouC/PLOCAVmwCyJtrbVKJmfe31L9vuvDmZaChwv9oJuAE8/xzkusyeGYL7DqJhIUEyxy/
0MW5MtwKVAehG110IPAzPDQOeGvfkf5pm7qwDoqhfdDUjPyoWNsefRvTy98fwVuvG9rbHScHtxRz
nee/jSwwp4y6AbVMz6OnOIHQRW2IOsgb0FvqkAHhe+f0fuurxpx1l4HAZgmRhs+vKFkWACPDFUmg
58PUJknVaprf62KA6RzBoZ0CG3vnom/d5n8v+qKPTyX3Uxa0mLOvQ4apRC/rgqBeSDIW3Rtm/2dL
ODzRvfjCjHPP/HzZzQfB1m/NYP7EGrsLWGWqlJC8HBBH5Ms1t9sBkGVyQu7ye/Hbr+4UAwgIbQD9
AAlFRf7iTuF54DJM9qF4IV2+nJNENTC82GMu4Og3BsNp9rZ5L6Ll1eaMbhRlEFo3qCLB+3oBqDMP
5Y7D2KxaoaSeTtEaLzepYuH1nIXsf7aC2y8Gocvu5AHk9U95/p+D1S2DFhHnu0EaWa6HMUoRlzfk
dSHn/Onvq+PV1oRLQf0O654dP3892Am2VqKWA71mM+1DJzAegE5SAMTOfRl6SBU3gJj1wt17OuTX
NAlcGpshsDt0pyls6J4vk91CknMCcMwpGv5YI97+RkEL4/7EgRiAKizeI5/j7hfCs/1nuB01RdlY
UdyxXqXuIEYEVYL2zdTj3x/Jq+W7/y4cC4AVQVrCC3j+u3I6hZZouFmpXhdxVcjAH9cR0eGNQbmm
FpECBQkRivD3y77aQzHL2x1osaTA98ZQ6sVld6ZzsdPKs4kNX+aZtiFQwuRduvMbtwfIYx85AzMF
RW1fXv/5uFBXSIWPAdexQX8ak5YOZUhtF1ebdPQTEGPs2ISs5uff7++NL22fByOUBQcShnsvVtAA
q0FIUnBd37Q7XV/pI+14glFATg6S8wihVjQpgUa+Ryl//WRh14uODQDFXny/HBNLCwJUlwNZa/p8
vQ0ZcR9lp5d3oJ3X2xKKRxT5YNegqnhVDUPa53DjaNyXvimqfjHJGeF0P7zX5txaILx/f5yvXyO4
YvhYQOGCxTWY+c9fI5I5izVOMMzvIF4eK0ToLMch0s25j1P2yNItulKkF/9rD7wz1ACE/Mngw3f6
4jCdhEFTmoLN5eHEdmz4ZGs+xV3VDVa8sx5e77i4FHaknbGEFvglsVEnJu07ChbNCofvny237Jft
x/C+B/D75f/xLHeNwx/0EQ5+z58lCdsNjxrjSpIh8uCczaIJ6ylqmhYm6QA7L1uzuBWZHQg/fuc1
vnmXKEP3MQrc5l9O9hyJpQLyi9UYSHYSWTJc02nKTzGA2Xcu9XoBoikE3Q+LHgRDlP3P77KzIiUk
AqgDLT89iQQCv1OhvDnFsaS/8ybgtHQuzW+Tuc3eGQi/brHw4UCRtn+pAdD/l5yoKN58y+gC/o6P
IlEiGDycMTJaJRz9G+G/mCg081GFiXxs+yaD2Q3IKlFFZG7S/1WKsf8UWHoA8t49ZV+9bdYOm2UY
pg7TMiEHByrSKhxnGr/zvN/YdnYLEYj99mbjVSh6E4JJCl62rtJkUtdNROTRRd17ts9vbTv/vcr+
K/6znQO+742AVQ6IWOsAeS7CZenCQAfnWugj/L3N778vltfaezw/+OkDM8e5jYlO/PyKHOgfgfoH
tB45xEsJiE9mJRuj/G7W1H8z2IavANeE8MulW3yJMqdvxiLuHic2T1d5G0Mz9/ef9OYzgMsBshrQ
4mBTfPGLYODQDTubg8M063NG+Hjlhjz8JumU1xRhze8B3m+tWpRBO1AFghMcR55fMF31pLQHLMYG
0p03zLRrJtxw2K2U3mlf3rzUDjmCpYIN6tVYSOd+yyg4YhIysKPP5/ECuoGu+3BLz39/jG9tEJh0
QmUIVAwI9IttMJvI2usGcbZrkI95ndJ+/a1btmpYSie7VyySigPVBUeoLfrT36/9xm3+EW5iaaJZ
A2n3+RP1u4RihrdHZWBVCTPaDCUo3bLHBcqZ498vBWPdN5YmoCtUA6g/0aa9hDWTBTEYUoE0nyOk
SV0TO1AEFEsMbJH9EvNH1RLcJrahyJ9UuK5PELxbYNhUEV0mbT50xxBc2o9kyMgPRGWwj1wxlpVw
I0DasguY3OqFyrAokZzp3MmFaWPqbsy74CTWVPySKk7EUalV/5PNs7Wl8gqb3mK65cEF0KNVXSaS
X1Ta4Veobc/PzrfJWMpF2A8Ikll5CTBtr9P7ePwHZX34eaZKZZgQCPp1W3KznJzn/dc9ypaDbpws
GYSqbHjskhilq4qQRIWU96XtS6iDg9ulN4U4A3CFohBVJ7gYfeDVL8iis/FuzHJyBJ0UXToKV2R5
IeGLsdqOncpOyOCEa0qMbNpjW3janVnBCvT4dM5NDT/Lua0cd8t4wBRl9jXhYWePMAYZz4UYNyBr
gtC4nCYnmwdlGv4VfNnmx6zm9StyN1MOysYkFqg84bhXJ8ant8ieRVQmxL3mDhhRSGrC1tVWpIhs
eM36SSQlNon+nznVLbmleRs+glAmEbfV5exjqERY1CusleBC2Y5gny/BnPePBrEv/YEa8PnKMZ3d
F+gA2q6MIr06/BHZf/bWmxhNEWxZU/iNADEz7XI7e4JoDx/O+E1rGiKjHfKq7ncx5w3C0qDUb6rE
Dna5FxoKQLh+wTXr2MAsC3Aj6aI7grSX7gqubvNdl+cMd9oWw1WTkik9ThSff4UTKvnKTd/+2KB7
/QoGYoEEcdj6B5gG9O40KRXFhy5MMRkYbQ/nOJY06IbHuceUYEYA4W0SJG47NDyXMITsQjuXTauQ
pwpWrZtOWsTI55ob9sVMPkzBM4ApTq22sE+O+cqLEcqcWQy3MCEIwXiYTHslwwDMNdxFeGx02iZX
JLEAuEETSoYSGcmtKKmB/co5NXlAar0uETJUgQldEdQBv2GNhFwr0QI1wgPVxXaBrqRHDE4T5D+S
rZDpMWPQ/5QjcpJoGYXwxX5c7Ty4U1eMll5ml4Y9DLMSnp5ixvCPEWLd1ZZ0KYE9RM8faCT5PVKQ
hS7HQC03mKHHj9vWBTBXX6fte5Zhzl9FG6jAJ+RvjQMYeTpLr0LKWIyuBF3moQMxYj36hfoQsTzp
AhpbR3GbY27seAkyWKheo9ye4zJHfMhjShoCj8ig0fw4OiVhb7JK9s+a5W44J5LpfziL5i82RU4D
6O5b4kqNbGF+dI0L/237rL9xge2wFWWtNGVicwX5fN4keTlLVXxcGoLPlTs5LPszHs4W3yLEltk6
PrBGwM/aoiu4srALzk9IB0YzOfNo/nfpMd0AH9xoV00Ilx1KssrlkudjnJYKtfd8HAFLAbdpx2k9
b2PO6gL8/OSADHsWXUBM4MO+KMw/gIvjtdyA2z0WyNWgtVHTdmlSun1ShvCgdMnAvmUWn0o9I7VV
XUxj29/ouN23NJGZrM0UbzgpXWrh5483HdSCFmSqRroWjzoz23yImnZoLqT1m630ROBfFM1CNoeY
bkFYx+ka+BJkjCQ4owCh6qDVwGTJOVTQ1ebgu31Q4UyQvekDj6RgJhpaLwGfg1LNbQ96fMDX/q5t
Vxi9L93qTO2GeTLnjvWWXRcz39RVF0DcX7Y5khCrRltjLpySEXlQegGy5ywMKs7EWSHLvA2I/d52
jR2f0OQmv0K6tUgYEa3it+AvRIDUB8+Vf1jwc7YDjR2AMZjO2+kmlHFuT9ojFukaDx/u9JkD9ZwA
dRh7fe+ojbtr5olhB0nznv/KYpNNX5t2nLEnOidJg8zrjMLi4ZSlqsh/Zl2z0J9N6HTUlZoZ5eDg
CUvc/Es0pLDTLLfUr+SjTNK++O1QL4qaDm5W5BS0zIakTB3D+LO0IfjU0ZEIOghXzqA8uaDiwZAN
J/jnL+0PeCMHY6ljT/0vEhojU6SaZEKeWZPCpPua0QJ7VhV2hQ6etF1D+xnkRAbLsJCH2x28Ejv9
a1ijNvpCkn4ZrwlOlbiC/2LD/lUxMt3Xo6A7feeEDsn1D6DORtutta1LJNREBZjW5TKFhPe1AvLI
f3eFj+YZZuiarx9hc97x68FuMsdgj3pkdatJN1/h1pYGAp9PsDZ3/SZFgji/xvKbBsh9lpbrlC7x
E8UIbQQgn6wGEpktFv0jGbNlaA48GuIe55XUjArYMEQt+YjnFsQ1uEjRck8xvWxI6Rc4WsKcxidN
4ip0mCk3X8YYyqdDH8zUicoCmLZd6Rq6sbPOBt3e6akw4vfU+d0Zcovx6d8lcnPpMcTaAA0ngOct
/G0CgDb9b4xOlkbVJkb89qVFE93UEcumOxNZrc8KgXocg/rEiGvKSWObspjgzhNXmRQcs7mIC1gL
hrl3CS1nsRUw7unbZO2gMOWjvk28E8VtO+Z5U7ppXRhoP7GDRVSJfNIie5qWDi8FxDSyDUOpbbGK
kx2K3p4H+BJEZ07TJbkM3KZQhwe86I8iAzeuTMa9mOUkHufKT+saNEgZKJr2F829ae4ECI5R6dMJ
znONNC4pg3WFT9RCWowYo9i5+2V33ag9G1GYijHmSIaKNoEIC7jSTsfV8jip5MZsKhFbqruiRoDg
hOn40IUBJNYzwj1mxDrtp6RnbY3gMTjJp+E63oMCDmNmv4b951aD+l1xo1NyikFnvC/mrInLiBNY
gBsT6S+BD7UpR4gBEdQRNNuFRREspGeVW8yuOsTO1N2QxfdutMtXzPI3X60wgVEleiFmr2ZRZK6G
pmUFy6OTUXeAxQWMjLJcjyCfsQh/PtjG5ueUwlGlEoVp5rNL/XiDcNGpr2Mr+LUmYdDeMogA3MEb
1t4b7Ht4cCDWfkp3Xl1b+mjIKA4szAErPcsRU4kcfxeSiRXFQd7n0VyZFrBq1SsY8VWiQQZFOQfL
EnwXwzJhLKcLJUqUilSWBctFfER2nilOFH4Xabkts6B1rjl2ZiUkvKdluC6wvwpWp5/EpDd56rrJ
bz9ROkZJiUnf2P9uydaDL4KchO3EFujB7F2ztfFw9I3fPCm3Yt7kVzqPOsiPHlHZETzeWKoOcsm2
8SDDpiA/Q6OCb0JBwB/B8V66S7CpjZYZWNhYV13f5YcAqfSkdNDzTJj/0Ehfz0vanwOWdvOVQWob
LcNwYutDGGxBgPo7daJuAjb7Q4aOTl07bZ09WSsjjcI2Xyd86r1O6q6ZEJkbTgXw2WyyHiqa0Gww
SE6pvyDcqfV1wec0PJhOoS4r0U6r5g6bcTjcRVvWDg+dBgRy7ziiPA99zBWHgIrajzDqY+MZPL38
0smxFZVgnfCnpAPOdlPgPZ6S0af4NhJUvQcYiNrhgWcujg+tkPRq6Yn/nQtwHK3c69J57Oa7IZ3U
lxG5XEuZywAlirQYPIClu01ZSeMOTNTcx+NPrBr9M4UIIygj6UV2I7wW64EHU/ZvRtdmOcTZJqer
eOD5v8YkSwvjONfccAVTt7rJBpC3JxS4UxWmfOxqK4vp44Zt4jFZpIbCEVgazumpm9kdwgpiVS7r
AGMX+P5GbT2PRfQIS+uelyiP+Qc/4XS7LG2Ek1bMvWdXOIcVHAzbGVWsVs3uNZY7/AiattLeFkgX
ux3E7hmlFDFDiS1V8qolckbyRTct36mYhgfs5dRj2D1Pn+0wjN0JK6H9yESKf3TNoMmsLOi8qMwM
ceqw9R0MwUyDkMFDph0uv8Al+UyicMtLjJghthuGYp5rtRC0Y3BiK6pFpiO00JYFD23Xpz3KqhCB
dZou/LqxJpi+AKBbfjAmOTiHJhTqCmsyP5EVxKNvWTs2LebeU9+XCA5hn43pjSxBsfNLXTSjCkoU
eN13nUl9JLKYRRkZ8N6ffEYnf7MkgnQVgGCtr0a7ip8mLjx+MFSDYLzGLd3OOsEuMPW8WI8yV2a8
yrrcXwaFt/XIGW1vQoOd8eBU5MMrLE02X4B28KlMJAJFbrbVy+VEE0wRjoOckfNACmBAKBy0iQ86
R6r91yXahvlruAXZXMJ4be4/bxPJiop4nvTl0M8S9iRzXDAQnKT+0ZARFA90Pn2XVNO2iryyBeo7
QNgRCly4SUT+aPpxo1etioehmkQbqK8w03S0bPKOfY2wt8J0Y2zMp6TX7bdg8NsX6hP5Wbp8vnOT
8D8w4erHC8XWYcvO4Euuoyk104nxdv6Ut5oBBO3w8GbY++gfZM3jrYwV+N1bJuln2WaFOTd6KX5S
pv1yShtmksdC9Ul6kC5K/mEktFld9HNKL9jGsaWmHSpV5YcxvElzzm/aDEVViYOCguMqRfBoJjTs
ZzjehPFduym9nDcEnmOTyRmfb8fFr8N5S0Qffpr8KtSHIUS9eyNMZ0/9ZHsB4oAhV3iT9p/ESyNO
CeHb/GFCYRrfJGuy/tuCmKlqNUITXCYUbC4UQ3zh1cp7BODpFNyX27YboToPYZAY3rOIkgF+cin9
FQS2eMLk3usLwIwuKrd+nIPbFalRl60bKKtTklBzMkvMUIrpdDxN8bw1544H3Qdips1eZ3Okt/NC
Q3ZsAcnom3nr00tmQp5WzRb54HrC00HAeJ6S+TTbcL5gCJv1l2aO46e4kSOKi1gPoNMrGn8JA480
Nc2B3JZEA0nE4BeuGIdoiaMBVwcNtYQsG00FHwr7dd2Y7JFKg2+0FwGLDjIKxSNYo/Fc4cwk11JJ
1ddbHiMoIZG4cAk/D/U7mghD1cZ0l4ANPXYrSludfEutHaZLpATsiVim4isIPfq8Muh94w92WelR
RTllp9RP0Vgq5Xt9MEhY3Eoz4WOqsYNic0P9Z/8Jk7abay4NCUra0O4375VrDmuW2atug22bLcew
iQEeI6XV3oyccVUmKxJP0L93KQ4U3s/8GDgEzZ3Q5GmKGye+3XgZzogbQvYO5XdRSgZ7RmhKjjxQ
WLxjM4EuS+1pyuN15Pv02iHkNSgDgNXhQ88X6Y8AvaL0aDBi/xLbInKV7GHUeQyAFDRXUT9rX4N5
CycSFnX975nBBr/UkpPwhGUdhSeDGmU62wQOsJek8a677p3d42poz5Jy1DBJRg9IWlpRvCN5lnGb
n1YXQ0GJXSeErgJmSemxYWsrK1D4Q38LO02jD3PBo/WzJqgTDx4/54CaFQL2BlwKXhkRDy3wNzQ6
WKNFk8K7LAB2suDSsuxInn9sQjbnZdc2U1s2fAXSQttGQnQ0zIxUEazv7zuC1PpygF5b3Sety89D
MPaqBm4VfsAmPn7NXNEmZWST+WdLkumKrhEouGTqguEiNtSJsGZMt6zuB5889lBOfcev3RMkhrBY
Tj0wim/wAImfJqw+cxojKccDjHHSL3PhOlnG8aZudYLD6d9NB8knGFuHywE8/P5ubQz16EgyYD+A
0Nx3qHwSxIUaG7XV1kdBd0MUHlbZGr5dBI9B3WJtFD6s0MaSc6uQv3aTYhyw1nB2zq5nSE+Gms9d
IY6gtMWPdCKqAOs46lWZZYQpNH1/3q3fCvILKJ0QHz0NxXKfJ4i1PMg1abZDkix0rFcVLh9TbBK/
vUGlWsFDbEov8biYT4GCs/lBgPdeHCiOmxC7PzU3FuJEfPlYJ6fBFiP5xOdh/emjfOO1HttYHsNk
G3fRVuLvtRTLeDGQOuoS52f8eQpT39R0Wlt2jl3CHnzELZYTpFVnt5FA1ty0cFGCJygkOu3SQlMQ
a9vYcvVaxnitDV7bynx+Dz4zsEN8PjoqRwlCS+1ArjxvBm41ZSRAlj/YOQhUnQxQrKAaW2fYNwzc
/TCg24qqZ+M2lF3OO8CGk24fYUbPBhhwoYA+w3kYOM6QLsODFpC2HYHWqieVDqCYgY+oVQURE0ac
XavoL/Q29pIT9I8lsARxmroI2EOhR77+1EUklyNfglhcz2mjyA+PwMB/C9VpVi1jm9wwNYpfFMDw
cOjdlnxaV9ZdfMSa8YCSIe3KdGsRMksBIf4bDwDPDu2qYHqt5LLBnmJmGMiXePvD+qh4ZP1RQ71k
ao+d4pKgmB4P0BcmTwXjFiO7liyfi3i2jzbD0TM64ESVbFT4xF1rkqvJivHBuo0FjxmKgvVIgg3j
TQelgDph5rncj9AmjCW21vmeeDSPh0Sq+UI7sFQq61FD3qZ28qcNnn/oE3w4Toeo7fWXCMzn5TJu
43gnxoXNZd6k2pxCsoxnannUXU07hwRNTjpxgF0jR+mEMwLSaLZNvxzAdAfIWU1RZXSMcn5jG7RW
U+Y1q11E7ReKpNaxHGgefyBZ16IftDS4lcig1Ic8KuwP1KZjXwUarVudo8YfK3ga2a+iYOkHGBn2
06kZ8uSTognAOpNlvUfegysAA3MY562m21915NNDRuz8bR97tJXwc59AM7j6hzmZ0MLBxAJGuz5g
rSkX38gPIYHqE7VRvmIhiCk/0i1h253JZAGt++L1wfdrttytlKBiaqgcblHWOCQmd11kaptnW1gW
gM6feIMks8+DHCY8Jj8Gy8cADdi3xqF1qUSM6OU74br1JoEjTIrVAHV5jy1PJHE5ICPj35FjzHZy
Tok7yMUyj2kAojTu4y7DBwewWZR91O/FdLNJfmrmZTmglAPtLoonpN5GcOz+qMEsm6/TpmPnBSfK
R+7n6IZHe3ZZRFcOkvBUMP9ACgSQ9xxRTqUFngnnoYCI6LZZSfoT4GAqLujj01svedacNy8htoT0
K/4Okvzwk2HHAooNgduNC8eOlyi4ls9j3I0EMxyy3WYbJ1j6COOAr7CTSVwlE+2WmrIm6KGrmLA+
sVSL7ZAT3AuAV5vfONrkySGEyfh9PyM0+R425cAnXLGOElSFhQYlEKeElFFL/ZNQKSoL6Rx4z4zE
mMcsZGMwtU98WDWhEE0J1AOLB50WMFDUnLD4zWNEsKB8wCDjkvZOBMBQfdSfAVKbjzijSVgPDrTV
Q9Z6091k4YJzx6Juk3dAKF1/Y3iB9gcuw5G4TGHTxnXaR+6e9X763sscQhmTIkM1pshBvIPtOB4b
zOk6Ug1Cj/7WTvH0xaSowD6PU6Z/jKZL08cxjhckCup0DW8o4mCvnE06c9iQDoMVxeIuAZY6Z7/G
oWjCEkMz3t62Ithu9bJgjrKoYv0aNV3eA4GEmx4y4H1eKshLrkUGuLaeptbecdab9aMyuqMHOEgo
cATiRmBygwiaq8YO7fipcEW07q81g0//tvFvcS6n9mLQCZNDDOf+J2mtwReLSJ/iZ6wAxjUWAM3n
bRvpFyhR8aO7qUGodpExy+qV25XXmY2ZOMvJ5vZ6pMP84PCBuqtYCPaJIuQueZr5lMuqxQjafstE
r66QZAwOjA/iiVSTiizwOaMKBEtiz9eol3Ar2FFGWPBDN0KKMwNMTM7zQmJyO3YgIdzuUOKPrI8z
C4+IDGWJEUvkazcHaqs3kxp3IKSPv8erXkgZkmJeSmaN7I5ywzSt9kmsPgPSKchZD079DGeMM+5E
PKlfmQ76ez2aGLo9UFyjSkcOqs4htJuo8q6QDxjEQ6eVN21xcbAOi56GtMMwKYzhqVXD3yIvvlhM
0YYzEGVrbmiXLR/HCVOzn0uyrn0lQs2x0WeTq0d0AQ79Hxrw0nibpddRgfV0bgzyvm+6/+PozLbj
1LEw/ESsxTzcUtTksl2eY+eGdRwngABJiJmn76/6tk86cZVB2vsfNx1oYEdsheeVPO7mrS9LU6UM
MV0JwbMBp/YseMmuLiev4luMVsDssH6cg9mXz8k8qH9Uh/saO5TtcJq2hWVOAzyhPlFVygfi3u/5
akpnC04IUKJ1p0xQnVYr91WWEG91o5Dy/ALlE7APVDJ5IEOHOvm2SgRZCEnX/fN8No7Mkz2Vr+E2
htvNg6KeseEs1040ZtlpEg9zblBN20UIRQX6zaE6ZkWs3NNN/IV3U0dj9QTlSmAZpHn+x2ZjJ6Wj
jSzY3SE02y4OHfNY0dNp0tKptv+gf6EIaQ0N8pQAUiYVdKXMrLcEyosKSZU/9boWv8I44eRoxVb8
6VuVt3t2bv7wjMCX3FuceVuqR9Dzg2jj/GcLW/PXrzqG7bl2KuZ0GTz7xD12jx2pKeOh1561Z5y0
ykNXdXJ4DqZZnxzmuw30sQlUWpZsTAew90Af+SyRC/TVrq/ehGL6pWP/7o7TMlsfSTOspA1NXeIc
ie7u9LkmEb5Pa7tcnmJYF7Ef3E2huK7ydSasZGNlAU0abJrNHM7Bre+d9dNblw4yMZELy2ncYApY
6BVfdlu02C9juUT/jV3pCOKzb8+HxAfSZAsCazjwbXZq4sjd5NM2W+nAZPTNH+nkpD8rS2HsLFs7
PE5xL6qMv1K8Fp3VOa+JpGAknd2+6Q+J6byeNKFoBeEZPWiEWi5BeIAu8wUwv41BYkaotaWByrW8
g34iFpH+sMUcYl35dlYXqlgfcnI3r5u3osXhcLL/yT5q7htE3+OxsQWNcXW4hHvBkXKDItuuQbPC
a14mWK122syuIJzMA8LS4xDf10GsrbOnHSX2VAFJ/cDqWYyIo+gxzLw2rDPYvEXfJXUM/eyymsJV
x+6k9tQRJADIhQUwR7Dcf8bzaljfWA56X0q3Y1MZXd2mctLLF9kLPffe4jVHlJ/FxvHa+tUpqQrR
3/nwm3wPzu2BbfRSZGHB6HUOEOBWOy+awcd6lRNZBI5CBAGhYtInXM0NFckYZbKktSoTOtS4oFCS
eBsvvSUx/+ybbtSPXV3BR6ItKeOUxUR/MT+LNWVRb8LUiRjJMokk9UVWFN1exByxBVl9QIMDidve
AR9Oa7JNRrO4D4JOt/ukyGMAlGApLkli1eu9RfHjvernDfHu4ELh+UuJfb8vulGduKbsd+W29t/A
XSmlKG8iVZAc1VID3jg1z5uVL/Xu/wFb+77w+kM+1VJ+LbJhiJ/qwH7sh6JFB79IzLa+axzwVWvt
TRqrkl9HRI3MmbwQmAV/Dho/RbZZvtaV3ziHYczhshhvxgtU9lwee8eHttucgj9d9Ohwzgs6XmsX
rv6g083IxsBwrtNLARnV75q2GPkf8gku3tvIQlzbSFQHZuY5BMOn3y5lz5rPyVoH0Q6are5uyR3b
y1Qj7s8KnEHxqSlxYpwrQqE+OvjJu3kbVrVTcPUFI9M4N4dVS8tKG5aJkLXa0e8tuMqH3NaNDLX5
JlGY4rAZsrzqySDCQy66OwuC+rVjbPLf2QZ7/eR7Sxf9BXcvkQlEFeRNCyC0ZM1cOmA8qBGZeotZ
fdej6TUu295ldPfs/Jy3gui4fsUXf/acpV8zpJyc1bDm+fovtDb+4MQS9IpSo2Fe9/rNSxH/2KxG
XZIcqrgMIs7TdnVPTaPrV1F01e9ihEcmsUUVCBacZNrwdUrxF07DgWDY4OIqjvMl7g+Ucg1uBlaA
EIJ5fKDYJtpCgj2TIbnI1VCGF5XdikKqDdAUTUrrbzYFRoEtjpo/Ct5sSpcKFGrvtM60Xda69vYr
5e4Thhe3ywJ07/rMrjH2+6bAYZDRPxjeuf5NfTCVnOU75BcrN1xQLjDlOpD2rqHF1FzVSjIE2Bjd
cqnSHG1dg+bgNI2K8zo2oXxCzdP5z7bL7+l3qLdmO42c5XHa21MZvopYu9GeFBso7IXMlvIR3oOz
DmYZEM7tfTfB6EvSWloAc/G2ho0EZmmdGeSt8T5gjrj620EU5iOcOfZ/NX7VsILe7nzud2/djcnQ
v6H2z+v9LROrzPia9a9uHqPxoZK2K86gLLD+7f8/ymbHjc8vmFnnuag8xAaL3sQvvIRll9btgu0u
0YUgdLeqhIcFe9PnZWHkuamt63jndjkBLz3xK58+UAZPFuKQdrdQ8iEPTutzVUX8x/+6OQhmUPXY
fgvVUv3YK7rTFNGJ/a36KCwvuenoloO8C4eDs2r9Npu1/Rvrxmx7Yp3EfK/HdkzoM4s7gkK9klze
bSQa+M5x+uJfa/VxuSM8miRH/Iz2CzsQEvQBvLvgu2fJmtwYJZYInIH7u+dIp9g41/OeTLjiz4g0
6m1ATD/zAYQTZrHfAUMa37fczCSymH/rqFev9NQniJS2vmgOlFO76ArKKsxaRRo9ESJdRzSR7Rj0
A1uXDBTm+VtZ3fdN5C6pqAnbyryiB7zvgCbvN4QAKIvWJfiH7pacX9LWu3f62wzJJCZeX9tQO07K
3ePBXNfkKd5vmiMxi7YhpJ0UeDh/6EwPxN93ixXtNZGW8+9xkra/m4QZ7Qfod6fb+5Lstr1r5c01
7qW7gFQ13GJ5P27TczhbYZgZs87dnVgsRgZTG/8hzL1x3ZN1NZTZtlCdsed403ZaxgHNMx10zV7F
2mzZUCJxu+Gz672Meyc8TOvk+FiiOr3upSXCEJ5vbT6sCXkgEMHId17PKACf8ypKOLBHHV5y5oTX
3PMRfHkJstUJnAbPSd6F8yFJTHRlDFFfEF6eeYz7WpwG213mk+r4q4nGaOpHx1cTIWad1ldL1tG/
cGuYEiBcY3mAh/evhtH3C7JABSkWGQQ2JIGTFNrpJYrToEQAcc59ECarINP6b+2V25oK1CGwo7Ne
6owpE+lLv0GB6LYnM6Tr5GQTGUucV2AXIobwsFmZUnQ3zKC2Rvy9p9yW+5renIFJtIGs2cugLVCA
Qee/dJiOgt0we/1PvnKMXQQh/26WO40zZfq2SbLKipHBOi+q69gvrXmravR+9xbNe283UemWxv66
nUJQ5f6Ldbb/hqptvcehyZc2QzWTB3uLyfV+U/CoO2e2tvuqXxZ8IH2VBGkJvj/eEw9lXssgoEOM
J5kjaB0Cjj9qePWj2kLqSdFfrE06zWv7O2zHoL7jPgu+53ysHlfSc96SvguJG18D9O7IJep3Iv2n
fOfbIK4omez4CYzfHx7KkIsn1aZMCOsbw+lnq3wgeeJ5iu3UuGX9sNqiQiUFlw+wYXrkEHHXxHcM
6V6ZlQ4MSLaGRfs2T5RgH0iIMPZVlBMnD7uk+ZHrIq6tyS0eSclpvxvypj44AwUsEIggsb9WSY5+
isGLfZhhfn1U8zabP4HaluvoelN8ZLjPnf2QD1OChtFKfm+6DlgIyfoHVUJV5PyJPLSC+3ry1PFW
jYFPrfVKRr85oV2Go2juL8IrlgH2gJy73RRW3lVbwfgf1+68UhHjqWXvDo76VYitRn/UE/B5kom9
FHe6HnsYz65NHh09hv5uzWOoZeLAGvdUJIN8Z/duoaSXqrhyCHRRVqLx/dZrJL68qQCMv4Fjv/y2
K99ErrxoV4AZ8ZkJ7uFhrOv4kMeEuO2jzS7eG7tUxEUOSI5QDzU5sVlacaAWS9+9QH0kaT5TFoyS
tPcAn3pUrYwPcfnZjFXT7+s40W95lXMooBgInhDHIuQiJW55bntapTkqCtGmo+n8/mFsreILgJWi
XbuqFMmiieaYDYu6v/P8bVl3i6qIdSQxb/kLqoeBk8z+rdmNAoJ7TzAa6bFOFybmtotE9ks9NjiZ
XHa6kuR0q33cktr7HHFYuHdT7Mx3LG0udxq3ynR0/c3bnmvAr/9EvC7WTo8RWwVrZhEeqnGKPjYi
o8XjUm1uwQbbyK9gtaJxv4R8JZyx1cZWUvXK3kdrNAD8lI0YT2LEdIuSwivOYNFCHqQTikvooTyG
E2+4Upt1BeXftsb9z1r8xDoWTVPwcZLOfRCAzBZP6Wx0tpWxx7+zuu7n2ntNeETXP59cloDbum+6
p3i23HLfBwFPZowI64usOGDRufAk0vGmfKlMVBS7bhyDP20YoThqqeR7d1rpvFa1NVmo5EKifeaE
OtldFzF6HKx2CL6iaWj+VJUzfZCQEYa7UPH1MqdZGwiWSKhSC6Lt34TUZDy6YWextcnRu2/QDH5W
qPi6wwyNE6HuuNHOkHIjdkZKszUCb6a2Svp63SHOKhiLpW4uQx7Ncmd6V7zT/+Ssu5ksGeu4tTfK
n6qf6blFGwV3kkfNBwoeX6FGcPii3CoMoIzZI56qYCjmlLyb+b/JFpw2FnKA+9xGYXmY1zmeU7Da
4iuvRxsVrRU4RE15TbumloB5Z3gkU0oXFW5/MNL2s0XIiDRrcBrqhXxF3kx/S9U5AZD2nPJO74Ia
iuKZttgAcXllAVT0RsZIWvxQEnI9eu6pHB1bnjonWK4hlIbYDYh9opTklEWkxMwYcwsTiaa0CFZI
F4pL2uQpqnPrBbkUooyiH8T7NMHRyXRia70jLKGW6KvmCtHzYDPvloyKEEeW9o9kWftrNpgo6fgL
C+R06B/UlipExENamlwfAP8NhGGylj67xFRMvxMSqP4IP4/+ogeKLp4hfuvszMz16HSqMMniZCyH
feEtrnuM+A7eoqRy/T0iuPE8kpUzPPbgnX/mzirtR8QYwXTXq6UZr6Wj42f4TiV3ejLuk5gJILub
lNP+loi+kVz5Nk1xrTWPj1QWhnNaj151j8hk6Ch9b60PGMIS3TFC9Z2rQ24Kd26bZ6Wt6HsmOjf5
g9jQGw4C1bkPnzmLBwTzgI969JMfNcXASh7Ksr3BVUr3h1srYrymwbdOVDCKDf3qusm7YMiX5dj2
TttmBnWhfw8Zkj+NMfz/YTFSA8N7RW4fll5A7ltdV9Nb4FXAQWytrzb61+bAYhEezFray+FWRoJD
ZNPxhGJthFisId3kfomRgrxM3bh8Fb2armMYF/ow5mMHQRCaLsdMaMOm14HvgwRMlmdID3SDSzEj
/UvtPlGk/TecPh+z9GvzTa4799zadsLKNmRt9YMXr7J7CdpqXlJbMywg3J9qJx3rZczCjiU3pfym
ctJwgNEm/hvdxUHnTgQTo4PmsYhvrZ6I4uwDdSkuPohxWC+FnDjqSYZAGmZUW/xUGKRDhm7gmQvP
hbeXs+QshIDVLrrjjiuc9PdmJXY76L5nN8ZzlKvZ+LsQ4zqgTzyNJbdGV3fvzuAC67Cowi7ON68B
UvJuaI801Kn6lNNy/VLQuVvfG78aJTO1mC9oXPTHSor6ZW0KzwGwqjjW7A5XJJTUOi9O5ntz7Owp
rIn8h3icbXkcnHGWJ60qe83kwCQM0gQQnDoUIXFh4587dQEybjzGXo0wSzn1N0uRj7nIOHO/dyq0
L0jxS/pVUVqWl6Cx4ITKqBQ8CbG3PLSSFLc9QjS5t6tQKdbdWPOjNIv58rEwHjo9teqcuBpWmScC
Pnzmt9E/97pAiGkaXz8kmtsiLay1DFOEoya/xpNDKkmbr37yVCb03OzrkWKCh2hiF9rR3pF456Ep
Wsm4ETZTVi4h22iNeOkeulmpIxvs+ByMPvq0wsdznTp57Jozx1Y/sKop9TeOALYQ3Q8DB/mWxHIX
oGbKDwFlRuhOGls55xF0gtoHKvTSieKvN1M19U8UwZPt6Ubj5Y26fvy0gNk9TkMWvhQVZrEeFFIz
Cui0IMmqdqbm3a3KuTy0tWc7hCxyue6tUgcQ0900c9PIgkb4UOj4Y0M5wUCehCXoh1iQ9s/oBtgn
FMLcCnkukFk+wv+XsV1n65S3wW4O1ulK2oNe9hjUK7PbtnGFIJgG2TxIyCPMj4krVFZv1MGmG9/7
wntdr0sG+YoWY7BC6zhxqk2Hnqac8lBu/k1jsMz5o79MGnTa0mWedvY8/SLj2jzPygysjVSbVjuN
9D6AssQokwZtXS07rx7b7TzzNAPmtmv+GfBPPnleNLy2PSEze8kXAWMYTQiNTRMZfeeBlDyAZI0E
ivq3pAWXq+Nq5q0Wh7jUETn+a7VgwUH9aHbFYtsiu1n5oU05Nb8jTAPePtTDXJPk7ArW8XGhMCdW
1Mymla8QzyY+hwIiwy5nxZ4QRXVocEZiZ1rxak1VZM5jHtj30h1joDUHK2OP7hHsIFBeeLEjTFh4
G2bxQk97D8MWyf6y1FPESw1K9V3ntgoPAND8t7zmUt0BTgyvA3NHnnpDUt3CiYJ4Xy2BV1+jQI+v
s/Ts5ZfwysI9DzRNJt9yCpdz03vGgqzPS/tnhSkzj9IQiJWhfvfJvHfqZjjm7lIfXcT64q8Td3P4
z9b2olKEAaSjCrd3aAqPO/uJTgSAOr31wetmvLb9CFmTDXBsZW6P+nZ7ZPTaAr1bJj7yU3rrCSfE
eNd4bRGeQq9xEdlGW7t3QMSWPT7dtoF7Ip3xXGBzWvg8BrY9B7T7LArJ2WKhrP8nC9/+IXEQ8REp
veE1x8ME1L4WOBgFUFNyHGdg7d1IFs0ATduMyMht4f8CPXPMXkdaLdCwU/CTDBo7CbJJ1NMOguiv
QWv7d25MEj6YZtrGXzMX3SfXyJZkfkho3Q41R6EhddrwG2cMMK2ZA1M9TmysxV44XbPuqPq2Yn4t
9XzyNXQRiqiyDjPZdeAestf2qynhOI/8MCghWVj0rwZJcJ+B5rr93qWOSexZBJq/PXZF8c8Kc/lT
SxQcR9FH3pApKoJfggq2TZiN/d8DNgkGqOZy/bB5rKkIrqhu3iXJtl0FMt/1jre70x/VEiHiSudJ
Tb+BSbrh6EOQLyyo/kDzYBitw3szFq54GXRAqP4YhGjr/S1p/8tb37n3zAxERFUZLrU2Jho+L2bQ
ZGe1nfWCBLHZdmJrxpchkhg9uDvnO+lPknR+q0UiCWPIu2rIeBSpNzacPWYcwqcybBak7FYRP/Se
GuLbAzPA9NjhJupd4Zmk/GzFWoiUEZI6Btgbh5yhit8GmVDFpUJSaM7DFHVo2fuQhSCPJXMobVmG
MVm365xZPg6VNB4dszKxeMwW/BDu0wK7NBynyl7eeLnMdBJiEPax4OI7wZQhpBq6wX0g49RZvyfo
g3zPl4xQ1CejGq3TOOr7pCbgJHMi9qHzgtXQR/FDiW26qMVFLSacbftv8OkcvLp0XOXHCZbOv9dL
Gx8agVH84JKT+jPjV38AakKMvYAA7QNxY3r4em1I42j+/1EsphKsWY3/Bjve3muDlDV1zFi9+uRe
zZnd9OZqrf6qjjJsgP+kNbdE8QYFGJ238aLT3o1eIKODXi27msA++S2jvgODdLr8HyBLjbnE7ab6
0PU4RnZ1xUPGhFMXn2VjQ6Ixs87JrpUbeIuIwJ13hUKwcjev4ERj24PSLo6woRk0uDx7oWibk4DL
8p6MNW9XTBa4y+YhXC8NOzpXMp3h3Nq9XQ7phsuaac1vMVNWoInh4zJh8sBtx4EQd679gjBiaTKH
2zl6mLSR3XmlsBJrGZlszp79arkyk4o6FRW4MYs1bkSwX0KO0XAl3pihv7X9jPC2yM3qoZjeYsHI
fOfUJYuSN1v5RXNfnm0vHH/pPoeT86gdaQ+s2AjQhpiT4pBbrv1rNoxoaSu68TXAlfeEFR78RE55
82UNU/5mAyGDw61DrXZdZ4ofsD22qXogieTdZib4Y3ugq0B3TPJQrs361G3rxENfY445xra0w6zm
bnoGdgmAt0fsu8c4zoP31RPSek+ElzMOt1H8Sym9fSrmRlQWW8XUNQULuR22JF3ZmmykhcZp+8eG
B7XZRwUWSPayOazuC3Ig4Iz4mQAl6Ce9AyUJ7IM/xvb43gRtVJztZihuv5+2xDJSLh4DLJMdpMgt
yi3souoVMDKvTtKuyy/sMfYCDicN/GGAZenAGSHlVbZ28Eh5ToV+lKDCt7aW1ie/GrnukMm17+rG
6e6UV0R/J1qR/yljM96PnvaCbNhi0/yMchDB7QR1ZwVprO1349LCd4e2eZOv8O9BwckzxGA3gpiq
H8ObCVOXhx3jrygdBrXadnfEkk0IslZLCDieur7k0eQtL0hvvbvRkNVIgBzKgpOU2upObg8Qz/Qa
j/4BFKFCMT6jGIJKFQmMtPG/B9truGdIzSLarZyHJ4KQcHkKbOlvfWXbf7y+WO/6wqkBNRu4cySC
2/KE9Vc/I1crFLAGETPPful375VyrY+xbYy3G5k7rk5vW/lJ95b1gMYzH95die8uI6Z0OiX9Coht
tZN4YUr0On59xeSmGLztS9ypCFluwhOUuqBPRAYEi32K2jFSR68q1u7or9207AsxIg+N9RCIp4Rq
0urLU4lJrgADy/RgDMNlppfwmFjkeQyj+9vfhPsKrWP3zNz9GhzL3HarU4+xQd3ILvcfrRo5GKoW
wzPwWF2eEDVW13rdpvIJ8CEu02oL57+k/HM8lbjVFyslrq8aD37lRAqcTlbbrs8jbmgpcYfttF/5
0XFdAJpOQRtEet+snn9sB6rRD2VBocaXS3BkSViWMHDOAu0Y+BZQQDauMS5vFA6siNk6q7I+N3rs
/nJ0F2+bN1jT3mkEVJX2enwygjLmfxZT+AXZ/DpfVMTWu/OrOSr3o7N5+9nVQZ11bSziw+bUFW6K
BcS+qfleqUzhBg6CtZ2geVsHo6uTO94Zp3r1Cw1JXGOyjOEKGYDy7s1aLfmNZwP6RwOM0iC9jtrD
KGLweVZKqUtTdI5ziAYaDY9zj1f7g6jueYAKA8OGu1dVyBAf+AzKzYo8qPUTHnX0oH8K0POFlV3W
6MsxLQOPuxbiRDwGSHI7x+VHMUtcHagn0AHK6ykpwMpsfFqMo+MnxGLz2+MScHjAWKgRIYviEHSE
4t4UAtEbNET5uGDKKVPZdL46xoFGfDuFmwf1HWv/3mEy/+fKaHUOWwy/kHZExfzpWe/LM+Rc/det
AlSJxTRN3xwiekFjzxh6wCan/qucKorxuXDopHjcXJOuG4bYrGEvxMkTyBxi2U+i39hkKcZRVRs7
MEmt+o4iPNMGvDXaCQa+S14MMZ1oxjd/GAXQkKnZDxJSLqSSZw+lxIukkp6XslmWAJyyVv+m0Y6/
/BHLA9lIkLpusfDeJ5bPzaj7XsdHs9pIWotQLt/Q2qI7IZ4LH/GfV+t1G5CenFjmIRhJnN9GXJSD
/YPvDHAMn0Jx19p4SRBCOk2zW0pvcfYYWDFlRkMYXxzQt+bQbAlWQxII0Pj5Tuz+1ZsT/RqNHh/h
aYHIZSyn94H3uOUtD9sLZhjEbnLEJSVaD87CXuvqOveebx/WvvA5SgqD0r5E3H1nBdw4GXVh5ko+
uP6OK8f/t+quvmwrfgDoMl/B6GF6/Eezm/fmsZfCltJ7ZB2qaKB9q55AGV1Pbm02jaR/o1csEN/w
A7LbIpnYnnirzR8Uj2T/9xIm6lQ7OjwxABCkIJWFG8nqJTpEUiNFVnaeG3wlrFFjJopAujtfJuV6
8obNnc5zU8s7GdhVuSssGfknuG/V7goiB4mPUPbWfwZ0Yjhn5OTw7qQbtIiXEMz1SEF48NM5kss9
W16V3DmsSP3DhAT5WS1+G5JE0Fbc5zGz7T62ieZLhZjWB2++QTCOmJMom3vf5y+xIln/rjZ8LEeA
cR7zuHYs80Iqka92fi6SS2lZN8AtD8U1oFDxr42IxOb/XkUXu4yL32wCyUb4ad6EZ9LaZHPRDWj2
i1N1VnWWm6m2LEfRj8BVSgeICJtLJISun0w9CycFplG/2ySBdvKlhEWcHSoI90PhTGVW4zZ/xASK
XZG10sesHc7LPR5LuPeIwcNNtduOSFLHiIDKvm79JXOdpQ64NGkr3el+nO7dvK9+3Hjw1VdULs5/
C7yQFJnddrnc4z0qH2PgreY4qzVB1Uf7QbIbOKiviDE89w/vU5tf2lK5j5yTJYezCubhXnEgYGhs
+HzOfQO05t3VYVGJcwAneJ3LYfovQo30Y7NLvgxkLPr7ZRP9Z9xXxbQv/UHOLxLBd1Ziu8W131G7
KOMxSu5oyyxOtmpnWM/ClPvKzVWRRSiqi4OX+3F7BnOVHUXbCacvP79ZGLfm+n1Menu4NnUlLhHP
zgpv1YE15BOdF8cREJjIqKZudg6Kejx5xMF/OPNN+IgSPXmXMT7eNJyj7ncxlf6Ngxa0jqmQHrxd
AotcpX5QF/8pCSWDegLskzIN6IqMS2V5VSLk/aoEdszU4lwz51zk02fAvPpUOI1ievDd+SdwzPy2
CJo3GDJH75Bg0fotTNW3GeIx62TLvv4vNgMLee3JIYXNcklQR7rsZSUk9nTI/apUGe3N9ieKJ/Wf
FYj+whPRcSOWInppdWXnF5fagwuxJot3LmKyuA8oZ7FEEhM0vhCIrLcM4x6GFE2eSH5he0JyE7UQ
/ukK8dCnxg1Hjz1IBV+Qckl5cnjsuQLrqP0ARuqn+wJ5XnMIaRqdDsQjyH8M7oFHTUHi2txSLpnz
uB1i/2TYgLDR9Z3CEuIuhbsT4qZWU5Vw2nsC6Kb5UCeDB4MrG/XcwkICDTkiRta/5MH2IAUjNPPM
GHpn2bmJYmpx6/ywBgAV+zly3EMJcs1eDAeBOC5vu12N3ZfaznpYcXmurnWeZwaU/TxAT6U2+AiK
glWVBE1Ms2LbIinJXIbpJgh3XW4bwqT7CDlVjg0Mfaa40ioLl+WJxRBFM09UpbVUdB5I5d64axty
X1JS58zvee6bt7yXa3vXrHK99nU+PjIHQ1Z6vrsim+z97j5HN4rF2sp7hnDPGq8uTn8XX1UwXXqp
ku0D9//2GNmDLln9XZTTDLMGwG2LMZLzSrwsEUFIByvcyATmW4kjIl44he5EzG1/DIa2mQ8WVCOX
LUI6sSfHoL1S+stLy9Xnv7Ar+/KUa1JNCOHq5Kdp8uiyORz3KYNt+9F5on2YiF9WWdHkw4EtLMbI
BshzZtBFwVQrRY4+9WXxIWAMD1lwVQhtHUXd9qOVj2pCb0GXDVWePxJoMhT3QIVBKXamtRM+Vjd9
WHUR3GlM3nyrUGjHpVn9ad8jIhxTBVwKMF9FbvvjztQLXEaB4W1Krcpf1K+GiJU/beehHrMGZ3Hx
tBN4P09+sKRSeSo6MNIx/AhCBOqUeMIOuqxe0SVC0DvFvp1y+6Kc8GYVwugnENRbHjKEm+pxVy/I
zvHAuT4o7UDYYGr0sgZZdINhAGb8HP8cPvUt7VAiDY/Wilbkquso/NaD9tDoMyCY/eZT9PeLG07H
dwvNexvUOYdvWi7KYA9bQgs9RCC2u7CGj5GpNU+DddAdE2E22B0nuETTubPx9he7BPki9mHuxt1S
xdMjeHnCi9Ux1x1MjU91l0hn8S7IqWgXBxzokBxWwvzk4TgU7yhHy/4Q8Bzlu0F1pAvFsFuY++vR
4LzFQFg+jbmrX5ARTfhh2QXjHVkdyR9/HuP6HKly+mmXtXwY4ykk1Ee3wdXygsD9ryYHCXV0iVIl
1bAbY3Yb2lkKyhrjoZnWcCYxYL65yNYifA5tigC41C0NEOqOff/c1rjn+ccktrE4XKp+H1ed/5Lf
rLBM3Lbf7tlhfdzJPdIMHEylsp8RVyCNm+xCPd58R+elReoBtNKCcLSmxN7UJVXXs3rLqDoyNuFr
8ML1NdREpP5eCxxg05TE7dOq/FKey7w08u9sgfqnWCgg9xU8dX9Cnxs9oGcfYMY6F29DAqwGDJQn
vPkt0sFn2H8GG+OO5P6EBPL8MhHukdRbg/UNLNz/H2fn0dw4sq7pv3LjrhsxCZcAbszMgp4US6ZU
KpVqgygneJfw+PXz4MymRDHIUHec1ekOJRPpPvOaB9Wq4WdEF/RF+lNp3ppJPCFmQwZMcabMM6IA
J33Vg2D8I+jh+ItmauvHhB80V0Xo/q6SEHYiuVgkvtWF4xvmAoMWl6MZM9uOllmZeTRKm8IGtE+c
RPsW2eNljGQGHQkqGWs9wDkoBLTbbGAOiUMwST0qttwZKjxwlcy+cICY5doAR8irKczpJ5gi3Opw
YHbdQ5JQglxalhpuqoz3a50YSVAhTmUU5qNMq1Ad3NxvfxR0PuBCIajydWa0RkgpRMMtNyLxlhPx
OG9UmFF2VjXZOmob4CzWoK3C7Huoldy5rYiVt4/rXn8IR4QXdzrnJlgEY9Ldaq03tksP6QWSDLsm
8q8r1XZL8nqoo/QEeqibOvrDYP2L/I8eojm4yLzEbtZmjlEVkt4BvDBm4lP+MmRwbAB9vTg0NGgK
RCEK5FbjhN4qQCslWsZJPNwXmAY8a9k41V8akx3CLuXEgwots/aJBD5unx0JNB0K7NQ8acj0PFPq
mbn7VVjc+0HCbGiTtkeUOSosdPApKxde3tiPGOShQdBH8cSrQHIPHhLigbv0YuHeeXqjIIAPoH07
+gZRUR8tx3RBauhBc2/6jlQbHY2KZ9wo5Q8+t2nvLH8SJOw1vNWNUMkgd0Bs44OO/WixNGtbp2hG
cQBhqAa073LCZ54GOGmv+8lLB9LhrnD5s6OUo3tTFWN/LIKgqg995Dt00FxkYpYUkVxKI1QeoMDy
/1AiokdfbOABwBLqMJ6KllBAWlhciZj6FREs0h3haHDaxi7wrVVShwB0WxUAAaCUSshaopwMVgC9
NH09wAfagrao5FqDykdQQJVPrCBYGtliyi3I5GZhiIeq9mFic0UWa7ivobZsWzAKy6ieJgMekRur
Xd9L7pc4LYL4V0Zu1aC5g+fsohv78iUcJ6/Yge2z5EI0VfAlkl3w1EGCp3dpe42No0CuflCq4nu5
YVK/1KkQdIcglTgLeETqSFuerkCjRoS4DHMI3S3cwupX0qJUjZiHO/qLNsrhffgwRcdNW3T9w4TJ
rL8QOYhdNE+y5BFVmUnfItMOIc2XLMMh9TujT7nXxKxwjPpcCi5Jsw8u7ODyEKUOEgQ50Xy9JWuP
H8ea630ZgGFr+AOUktcOVP5+k+aIrizcCDG4lRl6/mObiVi/04tM7kEDtNESnZ1ggwhzku7GPGyi
G0B3PGg1SFZx8NC1LRZ0zhr4GR76gYCS5JZupFJHHYE1femqrvhS95b3RYdEbW0UB2cmvRfati2j
KtiyPedbvtUUt3RbJhu6ui3oocFwnmuZATOsBw0AU2dxJr3WsLZ91YLXSCMjc7ddUbdy1UMp3czt
Wngu0E/nCqVFKRSCoyg3Q9O7nzVVAPqIrLxJVx5Y/ZcR5S5nlYIV/gwSnW6TD+MYKDoGjmrRload
IYgSgmEelILTo9Ep8QCZQssi/IpI1AYbBCH0ogFdthlMGFZ6FS8a5Nh+d7ypT0MxoTUAAMmo7nrG
utUn+BNrxDO0gHHTejdCmdJuKNGacjnAQu+B5ib23oeg2q7SPKRgys3RewvYa/+5gys3us9ig8Jn
RXdqodNr9G/6sc3FpkVX3Zv1cUzrT+1Y7q1bNaqnHY96Dpi5uC71BexlRywj32sfWLwupZmRFz89
jIC/lQB6nINj+rHY6Z4YPcJmw8iP5tBOktNmG9+hdzlfeeETfd2C+CTbjXTvp640/RFxALLfuuip
c2QgexXExd9eVU/GMkNOpj1MfqAHW4rY3p9SlmW4100RoH1OEV5b9mZbTusK+6HhiOiEGa0IqIiD
s6JTz5PyrXChNLeAwKyFOgAW1yZmT8BgdHtdZg3Hx0uzYWMWkAhWZUB1fy1tVD3Q28N5l+6/rzmP
KDVAvpAB6NvNRGmRop49WHudEnBJI8ZCeM1GS/HQYvltL9EbQ+dgGOoBRz9huVwhABYf4mqILfrR
LXXuEJjwjelCbEcPliO6iukYIdxnaMMPFFb8J1NqebSDTWb8pFmEMCfhWY8MZ2sY65Ham76Ubl0X
9LlsyMNJl6A3F8KT4S0XHXZTdjfLUAMcJuBzwHvnCzSA81cLeldxcGxis2Wc8fSv8fpyZhW/EJ4m
58oj6Ud/pH0i2GKVCtwap5U1Onr8IipZD4DWSgRRgnDK7k0PP8jtQBTMDqcukH1Go7OgVjlZ1BIS
roVvWgrmfAc8tkZPMnMoKOJCkoPDzg3pwzV2BIve63zqu1TRmtgTmGCdTjY1JAdAO2K2jO4SpEft
NHTh9boIJ0DKpv03ZRUvOZfFNN04aZvDFcmm1L2FOtvktxSg5YtT0ZL7oqEC465H6nYMqAHrQthi
KqFGmWk8bSUMVWplbRRUPz1gj4cM8tZ4BOYmpq3Zwxvedq5S3R39VP+uLWTyU+RNHX0GBA5ukT04
UqKEaUwWUZnYmYi2s53vJiX/+ABjLopXdRYQUSQsYAHB0wAKVtVFox1CwxdfkxHvzl3SDvEXUTRI
HHRF0UMjSAJ4Qq4bpTd8mO7eq4siWvP8FNnPuCbmWddaNFXb1o7GT+DJUR8fdSW/hQnwwoHzzbEN
VB0CgXWC4S6f0ZVUoNzPAnkq6L6GGW8qqv09LRcaCJ/zQAK+gEeQtMfEMwdnI7Qs306CDAiOrqiQ
pGA1bnS97KolemieXHex1bmbDi1V8Po2gv3QLuI23/emq15Q/yxpUZj0r3b5gDLkuq9JbHYxohDr
Mfaa4s6zm/ybHU3Js4tkIDmQ7o9fximOi6MxAKdbE9a4xjowwC+vgmEK/FXjjqAwQwSZOBsBWC0q
yzqdIhJB+vuDawAjzHCrDpEPmm4GBITabeEFibXk+yUd3N5gYLMWKv+canGvPQEvxoPXi3FqOzoY
Yvpr0MehR89MkCTpfZ+nO3K4RH2qtaq+F4NZduuu6bsIlEIc2msd+ctvCcisaOPUXtNuaa6EB3Tr
SLiG0gDlQZMk4yGctLhbt15VHk2zKC10ZJwp3db+YHCKbVC85B1a1v5ovAH0VWmjAQgF3XO3E3DG
cEE+YZBPTnpmIv6YNMXzwJsE3EPXmmwBQSine0ZNfoBlZcUZshdOWy6AtJrDPfGgUS7RhKSQ6yaF
fTBiAN77ThV9tC9ZC8oEQF/LI0jQvl9PoJg+JW4X2Hd9k3jJp36IBprRST1sgY9Gv3tNcwSWXTGL
phuTsad6htiTIfP5gNea/ZqHXTXc0vt11KaevToPgwYTkOZBDwmc1loTrHXkPhHCqi3xVSvslkrI
JBuef2ek2INuTgxtVEYubAU7mzlqGhZFbpML9AInupFU3oxAv6tLL+jRKZOOvS4R+uZKaIi6NnpJ
zQjFIoT5JlPrf4PWsF+TQsG/drMY2rFZFOMneG/hb6KQMptp783K6wfwf/NdviL1GejKhkPwuVAx
9V3AG1QEhRJmTJMtV3/QK4t+kmTRQPKJ97YONYDwCFus9lYF6LMWY44mbR+jviCva0LTf0gqvfjd
N/CPUXKAWLhO9Brf1zCbKGroro4Vg0O100PLwUBmy+XS4CGC3vA1zKrCPfhB0X6d8ml6REQD/QWi
8T+QpQouH8erS0QYam9n1qC3EOuZxi8iqewZzDCCCJTsrofaDONdpMngnrSJBpRsIM4fUrsmT5pV
x4ol8mDIKFhK1+KF23S6sy+bRP1uqx6KpKGg1aNHW8Fdcqk+jDsBG6H8WqaI0G5mj7AfdjI07SHn
7G5hK/vNzdDkySsVxVoALsP6zAam0SA/Cgfl1etgS1HJA+nL+Q0IvDs3M6s1onSFt1Cmn2292Auw
i8oohByGOE51mn6TQd3WhqkAaqZMbtEqC9JbRGq4iosuIcqVJiXfVZWSMs5JbOcfXEFjcS2MySnW
Qnlo1to5PLqFhZws+EzY7c1twUn7bimv+V05hX9E+EeAau4b8CB1WemzkDyZDbG9TKb15Ib6AzrQ
QJ+Ul5YPoCNocdcs865GCowGPjnidwH+PVkB40XYGeVY5Ncnv9STtZaY8pXFUvoyR4M73FvRYFCt
KZFBXPp2mtg3PHVtsEWPyAq3sChZAv7LbufGecrLZJtOffSBRNe05UefLVjn7nNIjKJ2gUDGWs9z
7Y8t/GTaTXkbGZshbqdiZtNkDyBeqcVavdb8ECgEmcA0muk1y5DZ+4R8izI3YSeaXwjZh3/IZ4bb
CGjjg9UX0P7yVC+/Jq5uPnHpebdRmzXfPHiS7TrQPBeKfGbB1uqN54BA8qs9TX2/CNBBaEjTphiP
c3Sw9wmoJhBxkbB4zsXY1KuEPANWu+uC+m/KFllm3/LtuxSYvcYVGre/yJfpXqZ9pP+IwGh+71rT
eRFlh2OEHiN2RLId2I+p0QKMKnDw5ZlKZH+DPpY0lymFiUK80BLL/H1RBG6/zih7WcsY8rLaUOXS
Hic/mr4bQim1wp3afqFMzjbHnIhMCeFZdT+iY4CEAYIttL6BI91ZAYXwBUGMQaiU69GtVoHHXHhN
UPRrT5MplTN6QataRW5LQ50OBHBVo/9jjXF6j7WvD8qZJwylKt+qAc752C0vbacf4iNanOKp6YgL
tC71sZHtBkqXwqXP1ttOri19z/TkrTt5OqqbtS1eJDyHB9A7YbhMgKNiP5rjJY8Wlt/u6IhA488r
zX3GR9XRVxox4IZiJlpEbdohNoLZ0xBucl48cANg8Zawo1S8hhNGHdPOkGL7DNxewJVDTQT2WdnS
uR7mVkROkxeqRQq/qJ8MvdmGwApmRYA6JeeK6AEvapveIMphgMcOyBcaWxP71uqudmIEH4DnaMY2
1QcslnwKkCbo8FJmX1uJdBaYZsZ+ULKepXMzftFYqeZ3ECGgQ+Ou18sDsVRxjPtGR2Bj6Ms/o9TE
0aBGQymfBvknMzHKduOOHsjqhANrHikTTvHKNkuPW9fkxb7VRyAT6ymLtGxTpq37TG6APZtQyC0u
aCzxlkbjhIRfFasGsRgiwH6TuRNht2+6hZp7y0G0snsYDSsrNuY2r2b7T6Mc09cmJ0p/tXXivQ1K
pHp7k1UI3CwQ+UMjv6voIi6seCrkOsc5sqfHQOlkEUaW/dSHZUG/wTWo7cdVBIWcflD5e5RTNqDO
mNT9KoLs2i1QI6tsTOgN+ScD43ejxlq8zsCiYKF35ATcPlQfFi3qgjPnCMg+krCj96hnQZfc95rb
hjdRXUqIfJD4OY4K0iteRDG0KBU02wzTVwRFLS8l/9Sm6WdESQfxu0LpmyKQjUVJx7XABzYIKX/y
K3R0Fli31+mud2wqWvDRhFr4jWY/RsgF/24kmshIuHj9XeIpP1jaZs0N60ec340dAlXYpMoe7cVo
lsUtarv07zX0WdCPHcSzrM36Z4MMOYgagzB068pO/IkxNEpveW2LW8hMGHfXvtDbtaZ8AVA6haDI
BIKY+icq3Qe3b+IvyJ/Qj0IyTz2VVtUg0D/G3S8Uuqpi0WHU+EdZhfBXyE7QyEDxzL1vUhkSHXDb
omVXWfGrxxFE/dfoYrpOVi+PPQEwHKWwdX5lSNh26E2hnbNISQWdBSpMXAJ5Kvoexr2CT+fRdj1M
FeEGqddAZIA2j/wtayDedayUvzRSn9ejMJXzCfQ5BBeQSN4zmPJwZ6gINR6V9VCRYxtBbkzndCAh
CJY3AHYGF79RZYSgLXSzSvI7kZXGrwJMQLn3EIzM0CivxW+cPTRzOQa5CWU0l028FaDVby13yJqt
Z/hTt0wVvc31iJeO2IK6G2+lO7TQVoZAH1ZZYpc/0iCIXnyAjE+W9AaE3gbFYfqNq6HItmg/tfVC
ZiIQgG3a9iHCL8LfxSpJoj1YB2JqQHbN3rUKHREp4OPPQx65zy7S+sQvXTcAe8k6VKb1qfsRZSbR
+tTUoPdSi5QTQKT9ZXIth2ImslzQEG2sVujBNEl4p2m6/aR5KVxgLbHS2dWTGneLgoEEK5EpCZ6Y
ktMcBuDuXDzazcSlWJYw7eh21l29kV1uv7RBKaGXG5P5RU4ACnFMCMQ6pk8NUgNtDYPes0V2yhkK
bfRGIVqsgCM7kC5L+IELQUM0WuujQ5nJ6pC8XQQZV+sqpAa27tFnarlt6NQvOwfQ9y04kAa9MppA
KFsLSBBGtGQsr1qLtk/SLwFKIz4y1wPNR7CTXrdGbxfegS+TgXac747Zjgc5ClaUQ6x0Z5qg6dal
0Zk/0f5V0a4UIWDs0GnMI2r2XbJqQfBzu1v4QbDZNPObrgL5xSe3dddmpk8pECXobSvTAcuxArVD
mAqDsTgO2KV8zcBD/GwLpeW0/lzrKavHDpUMuNeUJ4JS/4b2fPrZ7dTI9EF5ffKQolC4KGPqNx4q
IXHR8SjCv+bcrSOItyJ0EVPsSmruSGDjq+G4w1PWtcO3agLsrrlxAgS5nrobFQ3UmE1LRGjhgu9+
SsHhGTcDHgTwwoixZlkBaFZbXJnUvd4ZbJAeSN2XsTQLbAsLvhKYIejLiDT24KnQFoeCIUFyahsA
RuhKNZghPiI/FxjfbVlTM+9x/7oNucV/WXpgjBsZI079SYNdQq149NyY6xWFd4qBmeneW2kI/aCF
wFGtJyxt20Ucjua4CoBg7nlR2hRB0gLkdK1Z9uc2s1tespTHqYRD2i4io9IS4kmpDrKLPG8V56FD
kIJCjLl2hqb7Pjmj+VUPx9xY1XRlnaXoKpdtHeBpt+JLj1SPc0g1JrCj7Ga0hSkosnh+8xL20LeP
xCvjAf6y0WyUSU0/4EqAYk/7Hj1w6LzFPdhPUlRat+FTh2coiO82MOMV7SCXwrxPzWNFSpV809D7
qJZIVo7OBu+w5Fse1nJAfEYbDv9UJCZkQ3SZnNTmlREFQh2dqhAx/6cKvb6v8hQnGtfMxFHhI/LT
1MOYKnAm6J10PtwEpLkr81fQQDqFhgZ8DZ2CPvhc2nR0cHWJKfflGRoNlGFEA9ClRRfwO6Xx1r2v
VJi3n2hlG8TwhQr8L3o7iGllRJO1h2sUZTBtqjBf/OP1pjnmxHYrsDXxDX0FD91wtnqy+UcvqViU
FAhXoePL3/TqmqfcjKM5gAKGJWAmP/8zTZAZRWfC/pW14RPWCsCKGuhWaiFlJjf/QJ5sPOH46bqQ
RmguBY/nQSSY8OxiMMzjFVuoM35Gxuysxl9xBEIVs+fQX9ZYuggQdzHLZgkmaURpygbkshn6ZjB3
QxukxwmM3ffRT8a9S+Fg9d//9b/+7//+NfxP8Ke4//8eu/+Vt9l9EVH5+j//fc5iyKL3TTBvWcLT
T+wOe2Iah7uO1Ad2B9AlJGkp53k3l0c5Z5uEVJ4FqBGEieeeuAAG8aiwDCJ70gyaq6gwvmpto27J
M4bD5ZFmD603TsLcE6DOLWGS+9h80Lcfs4/DoEBTC2tZpUU3/dQaWx7Tfmlp+ELYmflDyR6Bcww2
bmq7/XV58HkaJ4PPa6g7Fpavkq7028GrsAsSePh4R+Qq3pciwrISqY5NHTQwBK0uRIMnSdeXB333
ben60fljOAGgzvBOVnAay74JbVBvU92WX4WJMHZeVtodcvjRR20VmZhnW6Zrou+Df9nJMtIsGxr8
DSCYlWW9yR0vX0FVbVaDj6vSR2dl6dRUdNuxUCaU4sTky/KNrkQDH7FJRz4qL04/DWb1amVddvvx
gcglLTzodT6jODFlS3VpA2xCLQCd3HoxUBG4M7hVN/TAYWdeHuudARyTsVx8ID2M9lyoum/3Bwxb
DFcyz1o6qI2iJT0ai8QsaFiAEl5giNF99HDP43nzcnGvGHDl3o4Xl02A0BnjKdD4WzQftbXVTtnD
h2eFtafh0aQQlDask6XKqmDiNXcJOLEjW/pF7G0gjKKM2wjET8xePl4e7/2GR1rbgdvrGQ4dodMj
rmvwYDMBBi8VLS70tqSZWyFPZPXu9PXyUGcWDHalYbPfHb6hdbJg3VwayCLsJqY8lU9x2dJwcErr
tUGgcAteNfzoPelYOKCD5aM8wAEz5qn/9RRo+AHwQIKi0xDj3U1BQUQOhGrJ633NkPHMV2RbYGGH
RJMFO+Zk1dA4aGbiAoIz6IDuMHThBFCdWcJda684TJ4fCiXa+X8eO//trAwfZgocovksW9VCMyKx
9wEQKi22rlxQ59aLO4O7EKgtt//JepUGIMMhZCoKHAMMXRLsPhjibWj3KK5NVby5vD/OzoyuqSWl
7fEpT+5evD76tPPYijlGyNuhN4OVhWfYtqnj138xkuGZSI24wuHBfvsNIfnjneNADE8UbfmpDfy1
KjCqj4dA/ZtJmdApBZ9Q2ubJUAEhvaVHA7dUb6CTh1LA3vahXSD84FxxjXz/WmPxjKwnfTUAitja
vp0VUHJANz6Swmjh5ICZe1RzNgHxOA15/EJfe6WA6zWGRhdkApd8GD2ThPdffFpXuJ6lu67pnhq1
FyTvuRrQeTB8rcIDCbY5xUq1E24fX7mQ//O33kYI8JcFJhZS0P019JPwRARZU9AQM5f5lIffNEUH
Z9EMWBuVoMzuRJgm95FS1g3NsfqIGZ6448md1rTa3T1QHOfPmJTdH2DZuUt+DzaL7n6yiyOd4q4G
/eXKgzWfzEs/92R9NA2YaiJdc5nQrwjykA6sP2B9gNHFGrl2sczGJkJrGKGQy2vyn7jz0sjG252B
MgoUl56Ra8QbATygLJe5d5LC2bLSZXfjzZAAigSvvjLVUURZuKta/8qvOHe8ufxZLzlfXO787/+6
jiEPWbEJugemH9qSfoTGeA3cf49IeHVlqPlQvZsvAgqccGDAUp4cOkoucQt1z1r6zXcbjOaWpkxO
Wxcd2RIRoctf99xg5mwsCtID+oNxEvN4ZdJYs/4tbcc80JeFbpVHzYnV1u6HlFq8Bevsyvz0c9/S
pVJARGJIxzi1M/bgWBNF4MGJgEuNti9eBCCw/XLvEK7vR9y+AKMYcoNcYH9f8lLQ4cITYE1pJH7S
DE/ejKC+qxX8GbGpKJZvL3+T+Wk4WQBIxTryKS61Pp6Qt2udz5+/QEILVBzESrcCb2/ReltfHuXM
V+BZ8ghoeaAMIU62tT8NdF+RPVjWo0BS10IgxbGNBdz7cXN5pDNXK9e3zsNu8MVNebJ3097sQNsR
+9EdUvspzP19SXdnSRllbkHIfNvVeogWpKcdcQ5RH79UCai56yQ1b27Vky2WDTA/oz60l55WaA+N
FHArxFgWRyjX6bfLUz2znW0sji0yBTaWfppAg5CEA1wxlgEqeNcCSV4o6nRUXWMEPogIrlnznllF
ycvIEuLQbdPNe7tXMNFBzNOmpA9orT5UfYL2X9m4R2W43pVlnP/UybZkKE83CGvInE8tnHHpqTEG
8nmMU4cWUFpHLRKlUYgIOKZq694SxiecsbQrN8TZGbqGK20wN7atz6flr5sPEKeKUWdCEQ3SxYY6
JyiSEk10WB3F7sOrR2cCPXLOsOsgN/p2KKmhJQ+9lCB38sWjVZUxfQNwxztYlYkHDq+rjCuX0dnZ
eZKskjdfd9yT2dlmo3MHsmFEEDTVWkNU7BPKJna8iqCWfzxd4SuyhNKVhkkE/HZ+DYkTanB8SpRV
JEgj4hwHv+61KoF3Xv6U5+bFzeV6hoUdrGOezCtBRrsAf2wvIZzZGAyhPqyleNS2gA+vbJD/RCqn
G5MTQPJASQeu58m04OoL2bZMC5Mnhw4RztjxKh5pM4O4hf2U9l7ek6KN/R+lqm6PjY86TK1OXP7x
SUueMfrm3Ke2fXLT1CmGUE6PRCZ+u86uhfy0Gbz6qe3hw/6LkTwPKSygPTwU8z3016EgccOblF9A
oGjgJQAzDJUjA8grZnhXPu+5Y+/MqRmGarR83ZN3oh4U6KwaJEUJ0nePFCMNNoyrVor2zQHNaG0P
K9H9FyeR1ALqLZc25Qnz7fy8EklWOnP10vS8EgkQEBhZKPWX0cp2WVYZ3y5/zrNzpHPkWERXSFme
LFwBvcE1RiSb/KhoH5zIipfY70w7xDSSIwRB3CaQKfx4hsi1bc6oKp2ITp7McUJ9Dmgdqu0pMFV9
PfNFgQg2jnHrMfZPOwqjl49P03Vc9iY7VHLRvf2qiKBZ/oCEx1KOdv00TGiMqwIka4wZ6dc+dNNj
22vj78uDnrsJKCkjJuqRyVn2yU0gVO5UVo9IAiyYYVWM2riUqQY3gEbx9sNDUfKkHENBcK7/nHxR
DLZnkhltA5i/+iqkUHmkopxs0srvrjyGZ2ZFhRyGk3BIFwlv3n7KFuYSfKwakVhPiE0CqJI2SCpR
vnZfL09q/ksntxsMPzYloROFGHGyaIPw/TopdY4CiJJbhV/1AM0zx57z8jjzHn83jkn+C0tOMKWT
W9R1qjyJUbUF6qK8Xaq52sbMGrEkOqfjCS393uyAK5S8hPgfOMnPy8PPN9bp8I6QYErokUnqQW8/
qKvy1g4cs14Gwu4fHV9MnwF0o1bqdvmmGnPtSrH1zJF3sDmlOE55y3RPb9Ck9WEaJ3QTE9yrtpHh
Oa+1Bp8z4vFAuwRnyizu67sPT5I7G+UX0zSFIId4O0lUj9HrB6a97Dx06QoEIu4kjekNUpDImZBM
XlnTc08j7yH70zVtzqBzcnl7aT/SIa3RVGuT5KcdZs6v+Yr/KRzYnNCmFNLsejiEsJcm+B4AuYIv
GcVHubo88fdf23akRzBhEmBhKn5yXOBxoNwUUSMVUjMe8EtMX+lGYH4K9+AGlQTbWYxwa6wrD/L7
TWU7HFPmDyMEvYb5FP/1TEqkhSMXPyWsCzEbS/JZxQSHyT1Ulj9swujKLM8Op7tze8nTPR7Nt8Oh
VqjDWgLfNMv/fQHCY+1VCiV+0Ab42GGBwtzlz3pmwPmLYvEF/11njm8HdOUsSFz0NcwfjY5kzIF9
nFpL7mPb7/HOLJorMzyzjni5MabDO0LEevJQmlUXZcRXsD69rN5FZolwPa4OK833k10Yav5+0jTj
yqmZb563VwPlfO5zshsSODKrt7OkNlvQQeKoYucBsEkN+AsmRDyOXpa/ZVhVv+OmxjoAftGV8/P+
lp9HlkQGpOIS5NXbkS1EhUZV2TyYSJeu6To7e2W6xhGJn+JKt/DMUlK81U0KclRxuQTfDqX5RlyG
lgW6oUSuUQ3jtIZWDc55Kh8LHxPvyzvn7MxYQUpKAOss++RVSTIn1KYI1Ans5nxTEEGC8Pe1Dao5
6ZWPeG75dGo7nvToOAnnZJPGxgC9I5ulYya4f53SkILJ8x4lK9fY1k6KKAU3wWokgL1yPOZb5e3G
IcBiTNcjjuSTnuzWpB9xJcpUA/2D2pKGQ9Emouhx5Uy8XzlyD0rHbEzumneHsNPRI4H03SzrOkZO
B0LACgGacoNKJ2pDuMJc+Z5nCpIMOCdmdJ0MwuOT86BEiUByYzY0nCoLo97QWlMp7+CFw6LZirKG
IyBFtiurooFVGpgIefTVJ4GM2tPlXfR+aSWKfQbFO3rNPBwnuwisdQDpjqUdejtHY1E5xUOqJc53
lIHkc9PAvdzFA3zCFchtYJWXRz/z4T0yS4I9/oGpcXK7e44cYOJWtPLr6XuA4DGtFmylR0hM3Hyb
y4O9D4+4fHQasxwX2yQceHs+ZxtcJBDxoxCAuXdYcCGr40z9zs8wyaWU5uyLIEM+sm2aeG0DPvh4
Bdjh7DA+v0IiwX5yjFKKogJJp3bpJvFv8qD6E57sPtKxifVwearvjw0jEYdBGuXJZr5vp9pWmPEl
NggbY8jhGFdhs41ocF7ZxmdGIfAir5wjAroQJ6uHgxDcdVTGl4YLN3fE7ueAgGC3/vBc5qLjPBsI
LWyXt3MxQlsDTojRiFKIH/rwcBEbRjL98ijzb3170TgG8QL/kMxRIzsJXjskyuCq9Ni4Aj3GvTRw
DhlSw6h7mOn+8lDvjxznjYK50NGkpo9+ujihiwmNnJVicHms4US09sYajP6TblCdh6cQNfs01mOY
8aixXx773DQl2CDmaktamifHHSVeCjkZeClcCvMjfe9pXfQIUCZisK6s29mhZnSC959VO+38IfbS
tU5r9OjuVPChElhjkNzje2QNr7Ug5i92ungOM5oRKwLl6Pmn/BUkuj5uVPoIrbIyJ/MRYbvyudSk
8WxoAHkXXeN6q6zIiyv99XPbn0vcJH3UKZKdriO6PMOQBla3HMBM3uCgVK703rOvHLJznxEnOwp+
M3CAju3bufUjDtDCQosdaiECoJOJKKs5qSWmfR8vSTEVskeuDTqolP7eDqUbUJNBU4NvcvAmcVBj
XWN5Zy8CE92Vj+/DuXIyowVoddsnx81QNe4/ndktK78et5OHBHZIR3iTdsPPyyOdWyU6brwuM46K
LvTbScnGzLwpxVajUmW7b1Qtl7kLpP/yKOdWiXfUtCHRIn9pn1xSpelT6IshWVYu/iDI76P5rOxq
NzVFd+XNfDcUkyCGJu/FzQsoyUlINCGoVMsWE1dhd842CAJ/12t5RQBf6uvLs3p3ruah+HKSkihx
rXXyYGk4dkMgQtcoybNgB845QGuoCe8xX6tfvM6CexpjzVFcmeGZYSUxLT5CtAt4XeZ//9dxbulZ
sw9KTC/1BqEvp/mGP6K+TbPE+IO2qlug9mRXHz1npAd/D3qy+W00b7IgHCZE6wpYaAZOOshvNJsx
6rvd5c96ZgVp2XnM0AQrI04xR63y7KlAHGFun5l7vIxGzJAwblMVUgOXh3r31syzAiNJX5ZvCTLi
7af0QZFE5pDMDpzpgAcbGq6WidIOOAVtW3aG/E74lTwOTn3l2L0Ltk4GPtk6iLeAn7fCadk0er8h
60OmKLLhZOpTXB6QVQ9XSHZBtcdl+EgHObtyIM/uIR4DDj6tEurQbyeOmt7UKA9PExHiNrWIBPqV
qyBM86OPFkAMF6NCAmREy+LK63524jTeEZiiXUag+XZg4q1Kx44dge8RRgfyHtUPA7+hLZwXZ+U5
Db6+8CwW+EV66MpE5ZWS9Ll50xanCshDCPbr5Lv3pebpuV/M8wa3v6RUVWfHtiFb+zV1uXbfhXWs
Ubkt1K/LO+3dPQuSiOyXqi2FExNE3dt5y2KyqhHRmyWKC9oEgaQFCI9JsfPl4+MQdZrEm4QW9mm7
jYfDqFwFZVpSfppNdPjMN2EIVeXKQp6bEJcsFQsOH56LJxOKmsmxUj8Rswwyfq0FlgtT3V1ryZ65
C5y/Rzk5oGGCLDtaH+htNEjD9yWG43KCOJIiFf7xGw4sD3OhSUIf/xScinRUlXWhAc5GFsZLqI36
g9E6dLmAEK0uL9KZXegQ2WJUL+d28yl0Dm8c18tTXywReUNgD5lKhMD7cR879bD3u8pbdeixX1mw
M3cdkYuUtA109DblSUwhnNDR8NXSUZXL1C8qLj8QQZxue26HG1j3+cqeZjs5z0FH/vJ0zy2inCtb
FBGo859uFfztgiZL2CVtJsctTHS8F2OIfQbyOv9iEYnfQbpREJHv8LEePR4V2KiCOHpNbaJxX4sy
dzbYS14Dv5+bFIVCkHsOpEX3tGsY9sptR4V5GwJS1cabnGrfVIW1wxHY/Ggpi7tjroPMcE6H7Pjk
staMoa0LnaFGiNlr7NyLZ7iFL4AVxJWnd77+3mQK80gO14cgbLfJJt/eUvRoymDUGOn/cXZeS3Ij
yZp+lbG+xyy0MDtzLpBIUZJFFovqBkayi9BaBICn3w81s7tMJCyxPHfTw25GRiDCw8P9F7iZI9gm
CeFqSlUjC6qjSZVW08Y1tLqIXIWUFKkK0qU4Hy+JwOhnVqruGpwwb6Au6Dclnim3Jtsl39iFa4eO
r0VgVEnZ6Gqdj4VXQty2ZsQFo9WvCQTFU9TCk0vwxPVaLCKwq56K4/Wdv7aevH3equXUVJYggRKI
e5APRP3RmRtNSpXE3liJLIc1j/MistP5/fURLxsifEKHmw28DLEFhuz5NA1c63MRAhdM0EdGmY7S
A1HNPkShgdwchELlMET4yEPI6vFLKSMFYYXBUTa+7Fq0Ydq84sF50ZqZ84DfktTEUjCGCiMAb7Gt
PkmtD+ERSqU4Uk0TP/OiNeAqoUPfN7W2hX+7HJvTT3jFuY8iPqWk87FLKTCHfvTx5yriyut0fUgQ
xnNV5wAZqfEqPRT7Nmuk/fWlv7wRGdZQ2Mb6DMJaPnhh6FPWmq91zNT1vTXG/kOC2N3GEb08MvMA
wLt5UXNPyMvJJfY04hw3AJ71jRtNC3DPQt/lMJTV5+vzWRnJ0okC89uaXG2ZSmCETo1usFToiJq6
d5IpPArbqY7KJMyNSV2eTdrnM1LXNoFgXKDKAjMypLyJwOI76KhreYFcuCyhQ5Xb/gEErIS2QLNV
PL88nHSbQYHy7uVRSvPjfJt0FuztzgC1B1kzOukVZrY1vnKnoYVq20QAh/90PeeyEs963ot0mJbr
mfdJ0mA4hS5WOHWQe4eawFDwALnPQNVsbMbLM3A+2Pxxfzt/ZeeHQsyQIatuUZ62G8Qhgk7z5MkQ
ePNC1LcKDccvbLw36j4rEUgF54V6AmDzOc1ZBNpCNlojoONJnz22HvAt7HdSqH/JJQN7ohKdU5RI
8Ysd0CytaiyOjUztN6Lg5ac1uS9hUM10EgLAvN9+m30ROXbYysrojbXk3EpiDI5javmnJKsmJIXG
rYTu8qgwHt1neCsMSCXmfLwUzUY0f5wR6xzVeaDgPOB+FmpeoHdbRYfLD2vJBBlVUU2exzAvzodC
PmaYEMcQnlHWPTKGfdO+RA4i7Xk+wNWfaHmjqY9QWoD9+samulxWxuajAmXWqbAsOVXpqCCgOhTC
s/EGf0C9XnrAoQp7eE1tjqGsdBt58uWyzlkj7V+yHxvQonY+VyxyBsmMLOHVWkXwduLBRT8DZ1O5
/nL9bL41Os8zH2tGtHJz0k+bG13nQ6Vh7VSSE4weXrHoMooMFJFb63ijgu3Tuk89IllPJtI674Dh
joj7x/RG3FkRGlMCHHVdkWbmRsf08kKxVAKwTMo8X2VL2B9qUZ0MbhjZFF/GZRD9nnCniXz8dX3u
l09ycj04NeQplAIu4iDEcGy2FL33ep/HsWthNr4D6lNFRwWjURBpGrAGqFG2hz5nq7nZiFDe9Z+w
8qEpvsyjU7RD/WHe9L+dV93xEYtNbDa1ISf3pAjtSa4N+RaEvLbxDFrZw0Du5s7iHPOB+p4P1cQa
WUijCA/dvfxdk7XqUc1DRd+FTYPMs6WJbiPxXAmIFI55cmlg4OYX32J2Yc9GlNEpQf6IUuSuUxVI
0gjp3GrwVHd9q0BW18boCDXYfmymOngKJmWL5Ln2leGu0iSywW5DA1rOG+FAVSkGTIUU5X5UNcxh
Iqp4eTYhUogFLPKWquSlKaR+Mpnu4/UvvDo8Z4sAYrCnl09ePW38MCF4eIqSkHwmCp3kpIcLbcfG
gEgioHg1br81OloSdqlutUDWNhiPNPDxlO55Hi4+QWuC6eiGevCCPit/lLgUHpEhD129ksUf3z3z
W43tDA+UssiSyBIond2qkxiQRkmQz8A1+SQGgN3I20Qo3ajt8frKrk0NxBG9W3qZCvnT+YdVuqq0
ipSVRc7EIESpLbZyWXEvG0G8MdRaQJqrI3PGBMhruZHbTsYsMgLkmGilWtyEuY3EEuZnmA1cn9Mc
bRfRmCIFVzc8V1i1S5qrlY59GRRcckWl2XcYohp7v0B6qOja6bk1ELoG++zsrw+6spDc3XNBZkZU
qMritkHb1BJBgoieGZQC4zD8gbxSm42B6gbBr42o8AaFW86RLjs4I5gjM+fg/LuNII6znMath5iA
LhQ0znMHk78pl63DVPXKtBd+1BZoLWfjD4QYDPTkkVhF5LeaJWhEJVvCbeUYCdAEJ4tHgNnteMxG
dDgOokM+fkJf41snW5jKItfGN8IqxpzeS0og+a5RB729R519aG9jNSoemHiQosas/jFPlL2ikfKQ
ITmwG9RF3SkPizq1jA4hPpQwn+VC3AYCiUV8s6zbVMc+4Y+/IhQ4HpygYw1KJvNX/u0qQcyvb9I0
1Xn1ds4Xu7WC+wJRgq+a2k8bme7KhoE1b8MSBU4AZWQxVCMqENxhp3uVltnPSMNkd61s5CdzQNzw
+qxWDsTc06IwY5KfXCS0XROCUu0Yinb4cEd+bXtKO4W3cUqvDq6leq9ieLQxv5WrkvySlicrSTdN
X3w5bVJry0eGzMtyM38fWREVrpw8rBZA4tt2C1y4Nsffh1sciDydX9VUNrwJjyvn1NoBImvyhEGi
6zTcVD3NUtxn9FLeX1/cte+ILCY6ATxAqZEuDn6EXCoSg1R5xTjIXxPqNV8qOahe0iSbnq4PNd8z
i0NPs4VHgg6cClzPYo6NgtJJQLfOq8ZJ3jdRhYF3p/3CWAfjrkFSdwWmL7+qhg7F9YFXFpeBLTCb
fEwFIs75sTDgidi93yhe0lpo7whV+ghu6lfRyf3j0AKoNEcl31jXlf3jUPuh5EsLnhi3mKywS+SS
Lcbs/drmokCU5CED/Re7jYozUw4u+XB9litfEmq4PMNGaLdQnT2fZYMUmNNNiJYK9I++KnLbPI56
jG0vXb2Na35tQWkXzF+TIE6l63woKYUSliHzgNRoK6MI2tbCbt9bbW7RCGlVdafWtv0kShhCfz5H
6Iyahu4SiZQxr/pvAS6qqP5o5JBe7fvYBrUoo36UIjwD3WhMpY1seW1B2ayUFOeEmUhwPlhtqW0S
0Wf38ty3P2vFWGAmEWEUYdrRuJEirp0NY74OgeaDG1mCbxIs+1psXxTPcvy6wftN6e/61DZQ6OIt
SkVmjgR0vdQ9SgDdBlp+bXAsJsk1qA8z+iJBDJNMgu6OLxImpKZ8O1ppcLJ89OV31RiAFGtTVf+Q
+Zr5ETip+ev6J10bnDrljJynK8lvOF9lbEAtQzSVRh26RjHdnBSnO+pFanxPk1q+MfAY34fA/rxm
DJotTtdKZk6uBISMqxmY2hLFoNFdGApTaGiDhXm6Hy0tqNC2VKvnxAE+qxd+coc/gOnxWO33MN+3
AF9re4zHLYILs4gQ9+j57BN677WEyJBXR1qO7m0ru1Hp6CcJNY7/QXyAEDwj5kkNLnLzUEni0EKe
3MtEiHxjaHfHDEvXm6zE2OT6N52P4TLSMwTQJ57vJJWLk6MGuYKqWax52NNrwU5QPHnNBTBkFysX
cdfjzvznQ6KswNGhwggWGSma84UMjKJEGqyeCEmif+qgSO6x6cSrhv93+F76yJRdn+NlDLSRsQKq
O8sizYo+5wOiJ16b6AJOXqqo8ZeqUhG18iXFTWTcmzLsEV1Ul4eNwPt2bZyvrE1tkRbOrO1AYWRx
WgZVxvI56UcEPwO58IZ+UO6EbvioQKfo3vpjeN8GDQLYY5mbpxaWy0OCwfFx7B357+sLcLl1SQDJ
GOjnQ3G76Kn2iJqiCSFR90P7/6MMa/hHDmrwocyr/PP1oS6PKQngDGniNuVBtMwcVC3otbiOJ69D
XHs/ZKqzD7Gn3ZdZY3yM7MjH2Rc1jTSKpbuyxLn9+vCX23nOP4kQdFdJk5ZI8wBitEkxDBEMNBNz
RBoSFPFiEA3JThsM/+g4abHR9lzZXYo2oyYogtGUtOef9NtFZ0OK7vEnHD1lpmL0qVnvtU5y9riy
TD+wPKqOiWq9vz7Ny0iMYDM1epsLliRzWTjGk0wZugpFwrqJopc0U58a3y4+EAmlkyJCJEZ593s2
efDG+q7tJIIfQGEg2Dw/F5MNMjw6nTCRcVpF7qgd1OBOSoHzJ20SbJQV30LP8gAh6MQ0AciRUi+O
bdN2dSoM/Cw0oKEYcIsYQfkE30C79ovHJhuEm+Io68WqGG4sJRg/RKRcH1FXxfq0TZMHtbKC0/WF
X9tfdCyp1QPG4vJfHGrMxGK8Cwgl0QS/wA1RmsSNIieVhjdl5De5Y6Dwdn3MtY9NAkWNBnocyOlF
SSwusO2KBzF5TVmKe6yB1E/4sqY3dqNlf+fYNN6B5LE8JdH/vEZEjZmLCHwnr2Jq2+dbWylQwvIr
FJIp9LePQ6MUOxqz0mcUsNrbOgz8jeCxtrs4vxwnAzAuLa/z8TJLtYQVYUQJW7Q7DOhP70j4sIQY
7GLjTpg/1GJzEaZYTTrthKplKbfIsNydvTARwx3a93QmdD5jK17++NNRpZlfUlSjyIIXx6VC7m+0
m3jEpzMbqh3OhNZNlSONoxtlfJIVfGW8JmrxEYXdIW3sm5XARJIG2ZfMmAfVEgg8w0l7aD2jNwVT
iU9WVd0YpVAfO0zI7qiTd+6gDMX++oxXDgiZBNf6jFFi7yw+oUGr34iifNZKbXBv1XXMNXCAPsi9
8WInkXq8PtwbTmD5HYHrkrogcGBw4Z5vGQ3dWjXBxtGjQ5rskHlO9phSjodJGOb7UuuKbwoaz96I
O8p+kPE/3Ne1bMIz9ZOPUVeiUI92pL5zKp5CGz9tZTfTZyfQUr7Hd31ZhiSLo4HZtKNnFpb6lDjS
dGP1XfUM4i3/EeD/tpdHhFMTUYdfQIxpP2PMfWQXukFxwNsy2k84Bdy3hKGTnMRiY3eslPspmdCw
mt++OiX/RSiD/11OltYPnjCKBhGdUojUixDU+drImmQdLAlH1FsTPYyfAvB/sCuCXL5HhRnhgY2V
Wts0FIVlOnZ0YwEPnX/ELO6dISwo+hs9fpT46EEM6dByvptb7NMe3RbtdsRY7WTihoy0uZP/rGEG
FHttQGm/sqT8AWCsfoysMrtPaoHdXpdIxsbWXkltiILkUKhPzh2C+c9/u+ijvrLifJQHL/aLoTxq
kx7dqWOR3XFNOt8QcUdIt0DXnaXMx9KV29H/dH2hVk70zB5QEbYB+kREPv8FBrJ8eEPKHK6I+HEb
YIx9i4NB/2KmNh2bvkVie48vn72Ry658H5hWDDmzFEGsLO6BuK3UnlY9rnxSV2IsWmMI/RrWmgRj
WgX3gKW7lak3fzxZGuOKDs0K4Jq2fOoavoINViRkD2+huvwWSGN4iml3VkcbV4DIDRp8oW7xtBn/
uJ5IDZGwTb2EIMZxO19lsIc6Bkg59aA6KSscbxw8WbSkSiEt+9J0wpteK7aCxRwXF3EMZNms2Upz
noxnccnD9lRhSCco1Rcm+naKLxLMBLvyzunHHxrgo0Msd0+Dk/THIbaKHZ3f7vn6gl/GK4oSEOu4
54GbIHx3Pm9diycRUp/1QJipnykRGbDoDKSamhzV7utjrUQfAC0yGewMv6CruzjyocNTR544LJMq
muIuI0DlnpaG1le9q5v6IZvG0T44ej3qOMBDbtw1PmrbuNNkxRZ7+zIXAAVivZG5SG1RwDyfuIi0
yfFhY2DC3o1gaiolPE6Y42yc3stTdD7M/Oe/xY9WlJBLbK3zwLnZAR6kdnfXlHgY4N7RfHfiXj9c
X+S1ATmw1IsADNAGW+ypNjY7Y8iSHtc5qJJ2gTcQpqWwqPA6dH1wNhvJ8do6ApmfPye1BHTrzieI
naYCEqHpPa2vg4diavKPqjFsXfmXYZgqBeIYGiJNZInKYhkByzkiz7oe04CqOUDCTEzXwWzmif5U
/TQZjv9UJZL2UJRB5mEzoT9dX9WVY8LYZDckqMYMNDmfJVWNUBcx4yOLk3u4bOEp3jbNwziN1f76
UJeZPwUvDawHgYjMaUl/QLa6UydYNB4GTglmKGUsfY4z1boNFAUTb3rweH7kqv/KyyDZKrhdyvPN
5TaqQhqHApLX8ilfSZgKBGrLRCNsLHZ4f/h3lmiSu1xuzQqdI7Rp38wTv4S4Iu98vew+tVX3Mwtb
7WMTTek+KcMBKcHeuqcz1H64vjhr+wASLlDZmVcKt/z8OxThoGMelPU0sLuSOjaaQh8kswiPo1Rq
Gg7RtgU1pxcoFsWa/Ix8u7GRfK7td/IA9FAJYjyTFr/At3Pdrx1+gTDwWnVDPwOoG9vNRs137RhD
8gTxD9cU9vwiPCWY6PUqfnKeJMn9S1XICZ6S2K2OR2eaqkNPs/jm+tKuToyamflGzbjo1cdRo+MZ
kHOQuZg/y4PqP2omj5Tro6wdJPRAkFwiaEDxWYSLYu7G2gXxsAogQU6JAn0i62VPRRDB+/OhZi41
fyWqcrzcz/eKH4VE29BCH6O342MhhOOZoRzu/cApN3KltVmhE0R5hCqUcpEldoVSpJHmdB5QUjRd
u67dq6GKhXkYbhVj1jaGRVyf5RRVak+LBSzbtrZLg/g+YmV2p8pt7GHxnWPrHJuzn4XYYCWtTQ3C
M8p1cHRpJS02Iu2MvOxwHvJ8uEOoemf1sR6qwFMwbDtc/2ArkU+VSbJBVvBAIQk8/2Agn7SYUlrv
tZaNuKw/Obsgl2Iv5YVwUgOHR4Kkg9MUib9xqFdelAgREfIAIM2lp6U0dagCaqL503m6FDYveTJa
kYf9puUqEdWSU1U6ylcEpfG6lnFLG3ehoJLKK1TPZyt17KfSVu7wJeMGOwUlbMQ/38szcJXiJgXd
WabkfGmK0S6b1MmEp+NpcJyq9GuJERDK4OZGgF2JAmcDLT534/OEFyEwygm0wOAhGoI5idYazUah
7/JVwxMUciNpAwA0mhHnE+qw2hadxDZWp0k+On1f8/JVpH2tS7Vry7n8KNVY9FzfYGu3G2RKk6YA
7ymYdosdptIR6LQGS9IuNsNiN0kjlr/ahB27LXL1h1RmMvoVcquhYFhGAlMXTX+fa2X5oaxGtKeJ
HF1CFuUHdzHPziMnZvh8/TeuLQzw+bnhRkTRl3o7CcaDpl6ikxIrkvkxxX51r0WdtA8Sh9JKPFge
ttnmRlReCSpQkkDsz4hznpiLAo6QpynQc6nHo7Nu9nFYfEsBN+1bjEhvqg7nw+tzXDvo1FJB3Mw9
A0oR5x8fj256+7rTe6k1AhQyi/5LggzmMSrb/F5qe/8mUqzEnSRrE0s7v1rPn1xkxRxDwI6z08mS
VVvawm8Vc75X4RA0XtbUxWM0WoHjjsVoHKOiTXeZLwuIKEopTnUKOEg0OehWWuZbgk5ry87ba5bI
mnlay4o+TpZp0KcKyz5o9c0sT/YoAvV7a9XjrTlUzUaUm1OTi7nP4rHItfCRl/BsypJ+LFW4S0yT
0f7CywficpuVxt4QFc7reJRGdwFKcI9+pWfvQjX/c8w0GBnud7rYNIpIUc6/u8rhw0jJaT3JUh6R
qtE+jYEoaQSKYWOqK7cWUYW6CfR3CCJL3b4kK0P61IxERjrs0wxTY8msi0NiWN3G02BtM0OdpdoL
7J3/sUgz4nwakwy3VC+yVBHtG9vAaI4aKP5cTXPifdK+IuuMSSmwbPXPg8XMWpwBvCASL41Y1KBI
soCxu1wyD53UzhZj+AM/2Py/1U7P4/Z2MCt7f/38rmwkkDq0OYkZc+Fg8R0LEAij4WPFG/aG/wmw
3lggAy8LjMkk6gexmgePVTTl5qFXJe15BMD+5/0RB+gHtV9zbsOh032+lUzc+uxJ8htPstvk4Izp
s1X2+FdPaneQS6e8QV0/9Bru7D/fWSAhZjwrwR1JoEWo9COrdkSbsofjyP6G+ax+TEe1pC2Vdxt3
sbqytTSufASfZ8lgaE7nk8zlyfYnGWMdMVjGjxqH4lt6Ueqx7tP+Zmq70AsDM9xZSpR/6vA8NCE/
AMyYZB2To8T2+8CFjiBu+mHQvDwAe+g2Y458M0jz5ktVaiGmSLn5TvhTpKGoPvXfMrjbgvWcxG2X
RtWOKGHYLrUobPViszqFY7RlnrE6S0ikc80PvuoShGnbIZ61jWgxnJKKjxKcjRTttXFngKnZKU5c
mxhTDtMDpdZq4yJaCcBAlXjxEJTAKS83sop9YVhbTeu1+FF9JXA+V1oRNCBdwSMYofpy/dysJFcU
vmYuxxzuL6RGuiq2Q9LH1jObkscz/MROdbN8SzdlJfiRJvJAeLMz4kF3vm2sqvH7PJRaT646HDTy
JItwiCub8ba0se+8Pqe1WAB+dr7E0PGkL30+GLausZH2U+flkj6+1LZe5++n1odA3olGexCUoUY8
jdoe80oe1XuR4MF3/SesEGRAWiCbQMMSBXFqmee/AXSU0feQgb1OMaqBVyX6sOhElI1/b045CJc6
0OpPqIPo2YMVjurs+d0HKIW0ys+kHJNXJcrEz+s/ymLMxWVLaksXiHwdYOMyQIWNk1aphk0xuEpx
n8X4U/et0R6yIB/3Ud2ooYuKzpZO2cqo0IdnvJJDXkUb6nwlQjVxMJeUKq8vG/OzA6cMU8HK15/l
UtVHl16Jc5eEXfHnk6VdDD6VuhURa1mzqu26B6SK+nUf2zKqrrCD7pOCvs3Owepkj4I04Axuqo3j
uxI50Dua5eIpnytcSeez7S0D/4dyKr0c/aPQFbqeHvSCgjYkgDooD3Kbdwcn82vPMXHvuP6B32qO
iy8M2oREam604sa4eMLIuVIntioBxE84YQ+a0mA932tO+mOkgP4hdmotcVO43adu1HPTVRLaCZ4v
4koF3B7iJ2sjg+spKHznrgZTAfGyFgcydyqk4PX6j10JCW8Px7nzzQda5kOKkYSidAQyV3WuYjSs
p040PpkaahwZ7oxdvRUW1gYkmNNj5FVNgF3czyDXSj4JulqyVQLvJ5dO7+q0jG6zFhGEjU+xsus5
YhQp5o3Axl/sg26wGzvk0vd8PzY+N7X5UpRT9mBjHOwNVV8eoirYygNWrg5k58j33krfbPvzvTfS
pdST0qq8sZBwgYnTxsI2XE7RmjUr8blyxP+gBg4RGfL4/FqY6wDnI2KCrE9tm9VUsUKRQJmIp/YU
2gMd3CRyUEubFCl8sAJdZLdiqnQpdvNaVb//8U6C240YNk3uObNerHVE68HP6qrylAxM8WjVmisF
FtEsxLfucH2stTVGjIcOOJonJHqLTeSkVAMqdai8MK77D4GSji+J3GcuQ9vHfCrDjTLeyj6CMIkd
BHpLJANLxVlLp84BAIVnYapU79H5wxB0kONwQNOyjd9VpU+eZ/f9Ft9mJS+YVWqgF5JOo0K2uEO1
VIkNtaEvFgG92YcIQXiKzWv8+mquHEn0JKld01jQUC5dNHQj2YksJykbL026AmK5Pt7GmLvvQiep
/nwhaXvRQSCzmsdcTGgqxjbrta71nNyoKjdIAHQlRWB/YAVeoRFZB0gNwf76/FZ2i4ODI8wsmoto
ni3nFxd9kcFT9DQzyh/6ETPbCe8SvKlG9SD8TVjcym5BGGQWy/r3Lb8Yz04S9PsrxjO7NvyVyxnY
4BZ8Qilr42MVy8n7vFC3Chhrk6TpwHNvzioooJ8HgS7N6xqh69arBt1q91y08XRitZ07ORLBpzZT
oTtfX9dLNhg9CJhnEI8pztMpXUwUUmSU9mNPrU5NkTsQFiIPB0E5PIvdCKpi7FWNrL0okTUlN0pP
bfcQjFV7hNQZ/QibN91ovTDUH7UxWPUxkI341faNejxkSFmSHog6zt5PHMxZL0Lzn4ImD/4O27LF
/g1Z+Pu+n+zPaWFn2W5stME60LFOg40s8uJzciS4ysETATSnBj3/+W+dWl5yQ2dENbME/fI+5q7y
qMrIblrq0yk2+p8sw8v1lb0cEqQdVYpZ5A0eylIPJZyAQCZ5YXhV3Nj9HdAkXnN6ile9S8mgng5S
QtZz2wHo2UoUL0IOPVQ6MLxkuUpopy3CeOebsTzJIUOLVDW9YHa2D7QIqP31KV4EnXkcIirPA9rt
GF+cr2pj+xgnVNjOIGwiRndEP3xntJp6UFKBM9P1wS4OB4NBdwGYOBN5naW4CjodudWhyu7Fmu8f
ba20vtS19tRJob8vso4L8Y/HmzPP2VQVYw8qtueTU62sxsUyMLxG9lU8wKfQGB+nZhIT0H328LOj
5ckWZfsi6Z1RuHT4aUKDkb2ofOBMXSu4QRkesCAU0eW48aYyzry6jjpvBLWzMzAXeqcG2pYvzMq3
JNmhO0w1gor9MqcrsBTumig2vSaspJc+AK92ipHO2KlBuek++Za0naXXzJNvScGQJIsNuljcRu1S
GQN4zQOWnJZu04b6fYUjuXDJP+L3sg3D0fXVQOW5XqmoXBthLL1TCsP+gIVM9kutMqQPGDHTPAgy
04z1zLvwJolrEmAHr7AHOQkVZCr8cLjtYhhTrtrKoCYtvy1iV5aQ4dvx/eJvZpGMX69vnUumAH0P
2QT1Qx1tRpgt3qx6aJC6YYrmlUEk30MWUIXrDEY2I4vruHbFYHfGnqdeedcZ6JHurNGoY1caIqvF
jUSzstP1X3RZbZp/0UyDp7rF03XZW5cbPawpVxaeA8hN7PmoSXOItGCS9qgxqvQ9ponXSd4AUHAx
hE9fdV4+yEQG+OXtplg2m12NOXvtyqDgc8r6QVZ40yDr8iGCiJDsoiaOn/JKTiO31szxK+Vvo3Rb
NOqTfYG1ycdRtRDBShMdTwwcmdubaBJOhLmAoUDvgaT/8/qcL3c0wh0oqENeRZKFmvT5AR7TCrrV
mJce1D8TCTM1PdVZC+xhElsNr8vYBAeJrg6PIjr6F4TVqoYZEuRl4al23X0Ne92EvWUq2PGg7OfK
PAs3gtPqDqPZxWthThUQZDmfHCZ0GLoDhvXUNhZ7bnigsmmd7O2ihdDZ57UnVbbshvFk7CdwHKd8
9P1daBXRv3Ff/+vMXL55M5v/WZRjHSH3vvjH/35XvubPbf362j58L/9r/k//7796/h/+90P0sy6a
4le7/LfO/iP+/v+M731vv5/9wz5vo3Z8373W44dXHKbbtwGC12L+N/9///Afr29/y8exfP3XXz+L
Lm/nvy2Iivyv//zRzd//+ouW928bbv77//OHj98z/runom674Ht68Z+8fm/af/0lmf8EIwyIhTr6
rFxAMeGvf4jXtz/SlH+Sa6HWReB7y9n/+kfO3xb+6y9d/SdtQb4pfHV61iSBf/2jQVyAP9Lkf86h
UgWWMt9/Jmi+/zP3p3+H1n9/FtbiP//8j7zLngpY/M2//po3//8LwIzANiUgzCwA1J7xJTrfP6LI
00mXY2sHUsN6ZJtE7/vGrw52H/CMz6MidUtd912si6IHuTPD59/WamX8t8Lv2Q8guwZ6gOzLXNK6
ED0QRMY8JN3f8UulF6mBe9F2qs6o+XDT11nllsWoUMxom+jRyCSrdAepdtCv6+3ILSRpuhsMs/yU
jeZXPyqb0q0GTXxUg7ifjlIJrADxRWufD+ZWyrxAOrJ21KN4icxF5Rk7vMSrVeZYkEzDlDbNcchO
oxwp5qGJSl24vEasL9xYXXpwBklhTv6kRjeFNijJ3TiozRY96jxh4LfQbqPV/Wa4BLx1WeSWEqdJ
eUUPuwFD2cylw6eYJ7NITdSuikQvkBkMwKooQeQILwnlchPnep7nvq0Glzj52Mzsod27SK2rcWyA
RGgCBjmUlr3Td3bj6mOXwDBXwvhHbLfGgUYposI+vHYAxk3f+ydgVq18HEqcHW4Lo+jHgyqhsbRL
JTlO96kIKueI5lTUAIMRYkvnfIEJmdcN/DPHEsIPkAHqi+f7v58AGSqEzl1lgPJy8WvNg102OOgy
ammPx3JVOHF4K/t6Lz1l+ujoqdt3xRC0bleY/odETUWzb/VUMveaktqJK8VV1H66fkrWfibbjZor
pCkwikvksu1EJl6HE94YspMMXM929yzXRXIoO1kOdrJateiqql2hnuJJUsPHchrC+DgEZem7qjxV
wx5MoUKelVd260aNJtQN4K82h4qzkwyTxYTOxLU3t7mXKGO2uTrWhYrqaWEE9TvABSWysmFbOG43
CnPyjHIsuJMcCBDWmNG6NO20P+gS3eRT3pV95wYitm+nwu9+NIBvDno5JOKuMtIfcRVLhWsOSf0B
j5XK3vHu6SUYh5Kke7UkfHk/1k6g7zszzvp3tTB840hdzPRfKPWIF8s3UsOVO6tpeMlndrDxAlp0
J9hHFuprc0aFyJJKirW4h60pVfOxs9JdjzFNvIM6FHRuJst+4go5C2K38CtkRoXQ470YVfkzLhPa
fU2d1Ie7aeY+jYpY3ZIXpwux+CjA1GDsUFfTKXfRNllkoBXK/Z2tY+6o1wXeSkohqhtkWobYc0RR
5T9iNat9kuEo7+7SrL3JI4Ra9rGgaTG29hMET0SDlH4QN1aZDru+lw5NXNefOrkTH0fN+ULxR7tJ
scuOXCPrlHAGG1j7pq6He6fNQdfkFNYsNX8XKXrXALZp89vaztqjJtcxaYotfyz6/G/o/cDbrPQl
DSbzERdjjF5kjOL2Em/LnSGLbOdXYj/K1uxg3T6XliYOdTr+6iuzcrsy/zbIEOY8FXzFnZDqxqdH
rssntQ5TT7Xq7I7+Bb9Ewkswr1qSfrZL+HdSo8Ho9hW/l61q2ftGnmUBpagyHug3N7gNjgEI1K67
HYfhw8QT5hhQ5TtNJVoyYEyem6lUXGqj8ikd4ulBH1JqYbafJzSBqvJYDqb9XapSZQefIXzws0jx
1No3vxFKbxut1hEbMJ3TWMjBycjV/BYNvcbtAysJ3KHlkbhLDSSjvDRQjc+ViTVvYknPU1w59Hfb
/CZVkBZUWjk7ZDStUfVAKsBqhfhQFuqL41fJO5X6NQi3WnFHqRp3Ndg+Kcrvx0Di4YzkxzfaOjyy
MjmmQyHH7STfGoLW+61jJt0rZNTq76zNdsbQ7G2tSY5NOqRPNOSHfWX72XMZtt/w9hsOKMS9aoNa
NXunGpCHGZJGgzspvyn+1PEPHJWwDBimFkGKUvjxr6ZtrL8rXTOeHL0zP9eDb79CHs/bnWyK3jXb
UHrUwTsey+aBvEPVs+7G5M1xglBEDUnO72SjcW5KBZ/incV32M+FdTBt4K68eAgtNwPa+l60rbgJ
ptq/0agcFkcRF/VjTw/LhVhd04hx+qPZi+JGa2wT38cyP6q9GX7Cr/wY5JN2Fwe+2CMaq98GSSjZ
SPOl+rHrw/yG/mJ6msayJ+obffFSVv3PPgnqjo+W198BFdY/VKGpbFChTwc7UvNno3ViOtGpYbqC
zAZ4bFGE3508GI9dKIVUFyPM0GEPfJZop++4zCOZCK5w79CHkhGsNWPxhEyojKCmotlu1aWof5iJ
3sWcpCRvDslgWvVN2AzRsYvBqHRZ9CWQDO3Zbmt/L/Vj9YPAmqAUrVbf6MunT1UvBKLzfu0qYwwq
zYxQusgiHIwJsB+rOFDdYbTMZB/aAC7kSeXtKqmJ+mJEPc4gdUAsNweOrJMo/k1Wdcn9iEHxQ1DT
seuQ1MOtO3pIDalDgEx3Tjnk+jutR3074uV4BCX4o5Sn7kVR2bHwf9ThVkRmfeihWO6y/03dmS3X
bWTp+lX6BeCDebgF9sR5JkXeICiRQmIeM4HE0/cH2Y6yVNWuqDg33REOOWyKewCQmWutf6rd6rxK
59t6Vq+TdNVhMcPhLNLg7An2JDQ2tjW/tmuZ30WK7iaaS+sunF1xn43KOLPV3Oy0r5vjUAfRCebj
8Lj0Hka8dVC6J4qaW/4rfy7MpjiVwWZN3CgjOMtoix+rIFi+KsMvvky6Sm08ZJiH1sBd1xqHrJNV
TvyxiKGKh1QPH1ZbjnkcFEXzOpVanbRhVzEXSZ9ShmJlPFUp3bXTDNVTuS53TlXUN1hM6q/Rmk30
itPX2vU+o56Y8bhzDHHBcLJ6AIopr6VdqO8Lhj3Uvk7RXhpuFh3heonTGK7+iTgHbp9TzpgYEivR
JCnn3FM9rh9DnssvrjG198hDZlBBJzyH4b8kYt0uwsJ1/IZHARrGuiYtnllYtAsaq94vhZ6Q6BCO
yunh6mNmiWyPysg5WbaRL/GKSXy/x/OmebbL0LkpPbHGXlAvlw52HSfLFOW5nXbv1pSqu2ZainNv
7Jbj2JXBwfeMkqhVH/+AedCJbIbxOW269BLzR/tMh4V+XlI13fbVWN6ME+8287ezvXLyuNya6UEt
eo+ZUXXMRqtKqMDml7xsputyqJV39JFYeIe0GpGw6zLvb8KFViYfcA+Iay/LPk14iCom5y0pAHav
/ZFGYvanaG9QQ/Hv6LCs1SeWC+qqDptmnzOSu5WFqhOhwjAZ/aKIs14/k9mMc307pSS4Lv4XpgMR
Eeqs57gkOyeWaYrJ9GgWjhGXeMvQWKm7bLDLK08JcW/NNpxAHE5a8K7KbxMIk/lZsHjmc09jdpm2
ho99GKeeSBm0x7y1fazyWu4HLw9O2Cka34ZAfeakEJ2luR2eU/HrJfYVfwQpOxpE1hlovMmL06jp
A4a+g8c1TsNhGUL7sVssY40b6X4YoxNdhqKWmBJOUt3k0iZcpWM438mnsW6so6dM/7Fjxn+YFrJ6
1rK134KoPowhNNlETKv16XVMcgJtN7epmw1HitDldZHdet2llrzOvUzH5K+PZ343d2vcd8Q3NFW3
XJBqr2/ozvuTmnoosMB2MTuAc4FuIHsibOZFrVF0jmzF6DZsor3sUteU8LLLIA7z8iKv6LpWnpPj
UMzNuds46lQvyigTwuQGyg77s/Pd+cFQM/SBbW8JVQ13v1/CR1TIPvQRWOnHebGtQx267QMru7pY
+2Fi3jWUWRJSgcdu6ui4N1Z3r1vPeJ48bV7nOGa9Lk4dnLI+tfI9U+ko0eniWrEqaYR6wJJHM22H
5z4znS/GvLDLB04xfwLTB7d+s4ZwtWqQMneZ2ixhNb/byn2oQ9KyOw6hJZiiB5KdhzepquxB4Y37
fV7b8hOisrjDd6k8+JPhn8IxrcI4HZnNlV2o7MRa8+XM96cOOxvxMfkrc9HSw8QiNcF0cqD0dhDl
1bTdM9tFhhkrOBZxmXf5qYBfHZNWrGJHm/1Dm7cjnYVLdUGknHMsltVKkBgzWXVUnt3ZNsQ1FlaZ
f+A6Zl8AUMGTwNvZ+9aZ+fqQOoqooGlO9fOsOuNOdBT4O2Ot8R3sIu19WefCA8SrywfleP1L3+ba
46qEHwJReriDkMIO4IoRaTuehbc4zYy02oy+zrVThTdGXvLdp0YspNMrSr4oYtUf5IIXS63K9h4a
OiZSkak/CD5r8nip9WAfvLwPXu1szoPYtFr+pPwLn1wrDYD5nKhI0ePylg5D2ekQGeTpnYu5KMJn
j7wK0A0ZcWIC5bPaETK6ECC7oXZnIJ0o6ilYNT8YlraP7lTeae3whEIKOfWZ4jhPe7vzTynUqVue
jjK7hK2RzYeih5C5mzFm9A5YQbHhZHbYnuQ4RU+WkPWH7UzdSdHsfc96WALUFvV0tcg1u61XqwS6
lhKbkGLVkn0nktu0z2fULZvmShAG1SSwZj9QeoWKOFtFyZMF/Ssnr7jELs08mXkRZUmxYA17hMCd
6p05TpwbsMP8Y2rkHaeYAypfRKSR4dMr3aScqG92nDzta91nwbK3giZ98odwhKcZrmuXNHaF3ECt
VsCzb/g94GGkqo9pdsKnqh+N62UeeGHZ9iQ0D0VrvKccWyjAgZZKlFdB9lgubvoOWRIllnaM+jik
1dImVdiHT3NOWsNRjlXw2pRDSVim4UzT0Yp0RJAtZfmQmLkIUGJOA7D/IxWh/+bnBvbVdTCZIjHb
sbw2pMCkXxte48XNYovw4M9De79QbFOToHKoN7iAsIa5h6ISd7ktLqtWGdeq9SD6bcd1leg5n+fz
Mm3CJ6vHmOa4lpFnXRgSyCpBux4Vb40jxSVLuTHOTdOQRD8qshmPBYQiOEO8DWZfYhiqi1msU5H0
84x3nRxS8zkcy9CK5QKcwjZq8LzaDbNtavfeaxNAXWQViLZ9EWPoFeQXjlkHzyi0kA8ZC3cUY1vp
zYegRzEVN3MtBrQ+E1k9RNYHd25n5dcar4C9HyExwonXLKK4K9FIe3bfXBlQcF7FQNTyLpWhs8eT
0b9v1+Uceqp/24OOnXd2YbzbwgJlmdyVC1ZUxWgkc+cbcStmcVSwBB68dOBoqH1oitbgRi+dLLw4
bP2+3reLHi6kzJz3hc37uq069Z188sxlGRntyRbuxJYnBneMi7qm55SDPXfH0p/ktNnaF0aM/YXG
laJgUnVYXNU1hJcajbHrhFeP+7+fy/zQx/915kF+FBEFmLAgKGJ2+SsHoi+FGlVqjXHQd5GRrILu
J8+Gia0Th9+oLpYwrla4ixyxhf+uitUhhmKuBs0RbUdTElRTNt20mDG7e3DArCbvBOL+fvZswYGW
T/JV2kvlJ0Y51xemzrCVmoSaR0CvpXVjwr6JrFJmX53PmI4aR7aWSNOpSUhKZEyRdNxPU59u9ULp
IcOrxn+LQWyzjZ8uAjYIP9IgeO4wdvZ/oQ70TR60Jj00nLYi+0bkaY1jQTq2n3oOsjs+ypyYTmfd
ZUJS8HOgl3GJxdyUTF5pXVW+Lm6sKnd5anN3+TcSy38a0gLyozzaRDYhiBeeAz8P+Mw+nKeup+ob
6754ylKE2vFgrlHBE0je0uWcoRusXKwI9tNa4AYbVJirJIbb05v9/dPyMzq0jRchrwK5beAbU+9f
ZZFZZ9uiUBu1Setu16vhoo7kss98ZzqsZfHvXC1+xr1+fztSWJgaomIFTP7lm7sNfOs8N+s41e77
ZCzd8+SPa9JOfvT+91/sX74Tfj2bBTQkgMD++RrXWWsUbaZr5iaRSHIdmed9TU4lSoU/QqT+I5jp
sa3551fk6Ce06f8SvmRvoMv/+xPD+Sd86b6t35ucO/I7WLUhUj9+43d4yY5+w+07BHOEgIWv6nbt
f0eXbPM37AFwsMZTZJOQbo5Wf6JLIT9iKaAS4q4hl+aG/oEuuc5vBIti44eoGvbRZvP25yf7A835
O3TJ+yGM+cfeABrKZ9jGwvi9w6KwfqWph61Bhwwom3RptvYXwcp8cdd1m4TSN0gvuFUQbCn1mN9k
9X2XY1V/jeFLYduUMHOKYGDFb876EPBqazIt0qg44ctpRUnfWnW9j7I8RTqRFSLFucxkF23D0Yve
F13lADNVZvU3wYqr2qU2l9U4TUW9VBRD2ZCJx7JKpXEFacSNstipq7a99Er6loQdzTqpost8ZnHt
Zq9gz2K8N/tWX7ShbO6I2RnXs1yW7guAntHtFiRW2YH6rb6h7erDnaQO6mkWGqutv3r0RgQoTCQj
pZdpUA6YnwB6LeaTSfmaXgPR6u6IlLnx9zrHmTvuISwwkglGz6VqFc2rK+rUP9iVUsupCXkY8NSO
qnSvqe+nZJVEKOzWpR9WGrbNAaqx8MtLQiM0skPtz5lxyDKCd3fNOM7ZVUWDe1U7C/O7Ml+ByPpx
vjSrubUp/zGuxiojzN+maZ3utQ95KNbEfhDwrhrnoIfCD/c1Q1b34BZlLnD3CC0dmzgESvyuTEtV
V67dzl+6wu98dvUhyPdVNuRW7EnDGeNMSvcz15N+LhGeZmmkYbYgTedtM/+uWob2kuIh4NCf/IzJ
eG5lH03tlsXRSI37ujI9TTbjOL6nFS5BERSEBC26eykoOl40cHfQQ6Xwgqw7twkPp8oBhrgojM3h
1LCZvQinVGddF1ZXS29MVOqW7ZxbzSS/Zs6qd1G+MMivneob+liqlL5uagavnOk3AekFCzvqjGDH
sqR3YRZL8VaNA09NUCzpknT12vF1oHZ8z+ihTYrGbOljezAqcfSIYx13GFuPD7VqhbkfItUdcbiC
GdDD6OHa8JxercZC2Hy2CjMDkuqhtXSeKY1DzxSYeZJdzjmAbab3a78ZXZnuZPRJQ8t6GjzpMH60
6+mebpJ5G9rm9kVO/TpzZ8v1yaX4UMmcW7nH0ESV+L4THXNNsNv2UeGjMKcUanhs+jz/CDH4mpIS
xfbLLHKo/1Pn6Ec5+kHF1C/1rXju+8k46XzycK1Ih+wDjrJ4Gqw1EDs7Xez2mC5CFrtl1t33fsyq
cAdVv7hrqImmOOtG465vvCLYF5T3tPKjX5lcXlW9zkqVY0wlyg2AgG9d1FMxirih7v1IW3vCQEuU
sx1HuePfWUWZPVEGEGTIfDQ9olAL3z1VRRFGimP4nE/NSFOEXeS9GWaG2ptGX9xUWcDMTA1D87UW
RsZMU/KzmD6CfOUuUPNlhtT/Ma+K9n4gLHuK3WC0zzBKJNvLU+74YnDQT5dBL/VJta5rxIR7RldU
WdTjGBoVy86s5WDu3b5UMDNq37wJjS6NDsVUliq29dzJc7vfAsICaYwf3WzMn60zrNVZM5VRdut1
fY1I1jJ1uo9I0e6/rqnHEz16dvOW8RkY3vjSWS/ppY00WbQxWIlw6vIbxBB3OTB0h/QicyN4mhZV
B4lNyyDjQrVDve+VVT5ZvqHT3VTL+mWJHAWMuBbht6HRzW04Q1qOK6/Psj0KTAf0TgpwGoPOjzdP
qcJ1VHWPAekdwDVzaFYHI7XFd/KHmn6PQLP94mfZNJ7TbIIh0BCll03WLuGh86yV+FMc08R+1KkZ
Hia/xCFsHB3QvbCYdRozUg6fHJtIrjiD4UX8gKXq623tRgfhKfuULgVMgcxailsyKBjNOHmV3qWV
UQ+J6zT9bT/12RffnlpaPJdkrxNvqpZE09amZ6NwbARo3LZph6JD5/se9ZDYuX1avdfm7ATJMLPL
7XqWtJt0At3dIZghGSe+2XnLDp/i8Y5Ctshilbb+sFsEvNPELXD/ja2uMs47t+2WLQp8/YaXc/jU
2nL6XOtwvarQkdbJiIPt24g/EBhb6+OZygXns5PSsma7oc7KhxE7J7kbbLcbdmuE4Qoj3k4/zLL0
iuPMELXCBDWA5gO1rSBCZVC5F9tRk9YHBy5tAdYfoRsUqYKSmbXpR6jIO+GermijBoetNQn4lE9g
gTReeajxX1hWSrlpDgsB9FKa99nahMs+rJ2hSbrClWfU9Xa7822t7p1A4NY5Nu7I6HfsrYfKlNlN
oIeZjljb26A2HIcwMZd2vXHHOcK8lMg4jlhrXj+qLJvP84ARIxDxaC0JBn+TTPRaT3dUB3ZHWq0b
fOmbxXm1/ClzoJVGo47FTMRsDIXWfZH4Gt8bJjmH0Gm3LMFAdcFptmABxl3hOf3OtNvMPwjDr/pk
jgw3T8zGMd/NwAUTQ5bcyDhsav+20QFHzip7dwQdqzqHOb2rb42Sj5MM0GjkroWI+IwGyr4DTA+N
A2eYmTOOyK0nDqq2PPeUtDnlBrXuc5E7kOqGMu3iph6lGY+cv92hzQYtsJS1JH+RfI4vMFlkvWc6
aVxHZKHXAEwhT03dd7PeIZIMvwMzgXiJvl2N2Fkls2bPGOU3XiOt9pCF7NcM//5buAC5A2WiI20R
6ZF1Xi+l6JOwE0G6S0Mvf4jWSaQ88tyRvUvJMODM0IwXaap9B9glorkUmk0zlpZZfl29pbjuFxuj
XbftXfo1l7u463DCu7Mat9XneNWoI6oYsHyNBBk5dKh9jl+UeW0cFvYGMmRp+cVy0iXfGQj3Liup
JYbQAbPapJ4MNnANqv7ikd9LKg/EhKe2jKz1iCRnZQ4zGas8jPOyASx6JNbQXXMoxkvHOyWlKJg6
Slc366ltuqBOfBbNuKN08h79fG2duBdcf9JeRXTLRCBX+6CTuXu52ECpe5Sqttx7g0HC9+xTIcN+
VPZXwtsbi4oiDd/HMsvepkVa/TmqctQ/XV1N+DWFo3FfWUztdiIUPkbEk87lAXdvN4ztXsk7IYwh
O197CEtnNfCmuhzWcFtK2up2HUdCcWlpl6GmzJVnJm04aCMewZTuZ+aE94hzyrc5YDoV2+1YHD1C
WIpDV4f4weddy9OKY3tJmUHwSgP0GwqKWjIHJu+K+jR0Dw5cCf9yzVWjbxx3m0MbGNEFX3GIzjls
UBHBIFmj3F4J314sM7jMAMvEM+VxUR1TM23mSxuFbHTurkbb3o9DN86HXJqzddbP2PYeRGFZ6TfI
9KU4eIsMw0dIllF/6Tn0m/egp46dTBZY4b9xZf552kBHgQR/uzEeHQ/E9l+pMGlhG4TDDtmu5sdX
7lDmuwiTwm9/6bH+BS/tl7nBj7chwRTNH80WSoFfZdnR0DUjpWG569xFN1QZ1fJgBRN7JwVm4cBc
tbtLH9lbkWiHwtAcICelQT48/vgg/1HD+z92sz/1vH/LvvxfyKtENfuXe/JPfe/De/NfV+94ebc/
tb7bL/3e+lr2b56F2RdiR9N2fCwK/mx9+QkaIQzOTLKRf8hk/9H6Or9tWk5aXDjBeKZvLKV/tL7M
ZBDg4+j6R8P8H7S+P5g1f+18N2drOJq4TMK2Ru/1Cx9uKqBz+NjCx0GgtyINND7aoDkP8tau1WN0
tIWzZx6lbgwAS6vPz9xiQs9ql49VYe9lMz94eaNQy4j+cmi9Z6fmbHdqLfdGOFa4r+PQNChMRXzQ
8bhy02qH7U17EGURJmRtf1b27MY2tu0UWiA1ixl8D7ocOU9UnwgAfwk45XZqCcELpfWgfPNk0DPF
PT1SrGr+jje+dpk8a/o32WZzbE1+vTPc9LFWf6zq/+gx//+Z6/y0Eo6f7cbNHX8dEf2vXAQ8F//z
8Oehe89/IiPj2/Tn8+/+hmKSx59pDewzmJc8yn8Qi63wt82gDLbx5hD9e7bXn7Mf57dtGMSOHjGG
xGGPseAfC8AOfsNNAF8sSBNbwAEL6j9YANav1OIt6s8BnEONvCU0/GrgPIcIjkWP/gfrgHrYGjcM
WnD09Z1EInA5rlk5mpA1tEUWrEKYtVv8zWMgw8Jm2E8yrYa4WGr+j5160bB3K872PWSWkDxwTwTk
5uohBcQ0g7rb4Zslwvu/XOt/eQj88AT7xypmiOrA8EWRi+nbJv/51aq+0+YItKi+S7Yidcebqo6q
fZ4wr6USneMAzE3Evtbr3jJow9LcW4/hbLufaWRX2WvakJFzpCyhK29DXGReQNtWazfaTY2CXUNE
s5TjyHfJriVB5y2mNoOjWz/xuoD6SVWe9A9WvtrDQ2ekiOUgcLS3LFTLOS5wdNReLq43HlfFNCRe
8Lmir/TRXyQNGAuTkcoIvH3h42aY1yuVWm51/S0c0ShMhG1oCwcJlLexYJIxxWuREvLVp53xJHyN
nDKr83Q4TqHXfKePETTtvl3018wP+tcQg27rYlo0RBSAoZHGpYlqTDMrOHsqLTrASZmvcp+PgV3t
utYgO4cXuWRQ4Nqkj8/6fia7KI2dpdOvhg0LbreMSsJw63G9OaDIi3yYd6jK9lVZ5I8wrDsG5oSO
HQWUKYeCc+A6DkbZYAQzLf3yxm8b4ELdouZHEbW+cQcfrZOHIYXkk5iiNe+Lure8K3DrWh+caZxL
kMlo4/rCfH8ltteWTLrGJo2FVsMHo+w0eBBN4wAAel63nkJCqxbShZf5FSy5qg4iJJk26ZZMrLcS
j4ryEPYANrHXW1kGimNFeeJOloBZpyYJFBsE15ABeuc+WHuV70gf5VtMhd29tpi4R2flnNp3M4AQ
Gl6EGOfdhHnX3lVKLAcd6cFNwJCX/noS+JbF6Ty6ehdmEQgavFizP8MmhqAk8L/1PLD7fIMIq/CL
HBEU7JTaTgrHk+JFNAFDlwqJj7v30rkZz4xspJ9TRVP3r3NeF99bTEyyuG3czPpovWG5DSZgtkSq
FpUS+KP7bvUw5M85Vef0kAIVh8kUMsTcj6Mk/XxgTYm9CSVYPGFpOH/F5hVpUWubEyupWk0SFyjR
p8QjTcq+oa/ixbLF4sVcSAfaou7H1WbfQ1mqZQw4znMRqtVPL1rcs8ykd+fQOjRRhE9s1APy98Gs
jIfKnUL3LDQsFttkhTQXsP94UamtivZrWJbbxTZLTIh/X4pYLioIbEWheImOQ3p5W9rUc0/C0Ctc
n1Y4C+yMiQlB/eFCDmegNgHfALkaW3JUwYhORNEzduf+4mK3DkOCjn3pXkFtJ/uGLDe8FH9/XFfc
Orwv0sJ0bVfjkAXg++OhG2ZGwIewUyYC1XFtmksmXDBxHb8qpwT56HuA7ykyy9zoeehV5n2xB4DT
s4b5oc3oMHCSzivGO64JPKlcaPeV5Pvy0quC6ca3ZqOPq0K4Xxdjdqe4SduPoqwgyTp2cUGjNuwV
oZBncmxZyk03VbsstNUpq5vvGeGlu5WKJjv4Rl1eBzQT0JxLcPUDhEoJdySdGO3iKDjvmyI1X5hg
SrZ+LE2LtUAG1oUBEZFm8xSpEEvbJsvat7kyo4tK5wSva6Nh4C1LaUMGS+ls2rZ6NtMuOuu9ub3y
8G+e4zrrilsHQI8ZAYbLp8wCyNioieKpWryHUCy09C2utlnimpim34X2LOUu4hX8eMiCAhzCG4ON
byaZfEBC40K3VZSRcGznK94OWb41pDgfdFag70uS2ZljQsW49S0iTa2w4x44hnzEc6ffjKs9kroW
eERDKNu4m2Zvl3lDfq87US5cw1DfrI3sL7O5RZPlWZrteHoqg6m41rb+bhbz8BJabQuH0UuNIsE1
szHOVN2mL0tZPMh1yM6mXg6XfPuKaCopX5dohsim8vSshOiYdJVsjwzxBc4znTPugrxokMSzoJnj
TyRELyEh7/hmONgshazcwlIQqddSVOxmlfguW10/sGPXWcxg0m/iosOJ3WQyxf8IanEzR31U7hn0
DgcvG0lzqlx/7eF7AYknRV8Xl8xhMpFg6y+/0YjCX13J+jB2Ua/S93bd+IJ1Y7/JetgCb42g/4rD
MMw//IP0Qz/3/tEkWs1gKGVH5S7Q0xQmERDQnrmNf71WVXlmQgU6spPIy3ouA1iYbnZuu2F/qoi7
e1Ma0nAm8Qw+9KLbRhlm0X7laISmWvYTbKa2mE4ww4cdM3WriicMfu3znPIlOFX1Ji1QJEaUMK5L
9WG0i/vpC/U9NdfhitFLtpuopp40KdGvoVkGbwZ+HPnOHbuvMNwbKHI6T5PBTEOEN4GydjnPBW9F
aM9FgRoA2X6l+nvXZc5KP8MkBHex7lOTDvg9LMb+lh1+I42z9q4Rck/fLGsKHkhQZfA3W0aFdmDF
aLlxMcEZKrtKcD4K7zpbB+81lLm7goxymIRpTZ5jtr6U1uxdTKGw2G269CqsyvXbaK7WCxSh8mCP
43SHZjxiPIf0HjJVu6uJYYVaiwiA/SOIhvG6tsX6uEKvonXAY4xyjAGAOpXYPUavEPC3mXxlFGJf
lFZTbvTyEEVoofSVaFP/FcUoi91eVRSvGO7Pe4OmfkiiTFbfw2mGk1zM3fgcDj5nP9tBSPBrvq6c
JynzCIHDwqERtZKJPbkcxpBTNwaF3zjBYc6LZTlwGpQvsD6Uf5hwNLtwvUYFu86MqiO0cvgyPTze
Jmn7djLvNJDgCVMV77MusvZ8FWzuMWrRxU/Qn1brUcCzF8lq6xxAkWIMIGrhHoRPCk3syHRQwo6P
q6Blm8sKL/zCiCcsYc14BTFj3uK7pxQCXbUzGKGMe4qgcte6LC4goqaLdm3aGJ+ICIR5mEMAyx3j
7EjB7bYxU4qW6TAvoKOJ6FQecdx17N2WEUQKwYqN4US/OS11TMjyXUkwoaTLs33jnkAda9y1Kgqy
fci5yeTWtyrrrc1d6006gV5uZYRHHIm8LhhTTinEGWAqE+qP6sV+WFUnb30qpfzSShGmsf61PZ1n
nowW7sTklJdREY1fcu12d5zIoTpHM9yqOKXqQKWMGzL78NB1H1JPXnU0WxIcj/C0ZHsIFofjo8Lw
/QTVsc6OhSJWzxVR0CUYPUD2mGcPVtDomFStbkpCyl3Vu5UV5/jE3nrMvmAiotw+SqeMLsjHi8K9
TYE3YoM4m4jt6DvYTHL/QqeAYwmp0MXJSbPi3pYL56rbud53iqNrvy6snmtIZtS55YwLahf8whCH
d9G48EjmRg1osRQXZOM5FyRqdu7RlKkskwpNpHvR1gvPv2GGsPwjYx7yWFBnvAZdloaxu879dckZ
6iVqae/cVDByN6UZQWaB0a7iRTnLtEsNSrF4M09zCLrSLPaK1m1PP0OxvlIGvA9NNj1g9sOxvI5D
eTVY0v/MrAAFiiF0knpUWxCyfeO6rOruLbIyqIeFqPh9cpwA4iK3m2vUA6qAXaMbpDYjMl6biWbu
MzAfGaSdGixZVTyrHNmAV8+bRgVpWH+0g8x2Yrl6xiUc+LAHc/cM65zGZ/Lhtcn8OVIFRvFZ1IRf
5prZW+65Gvm6yMPn3jFFzYdm70mglnRnhRLOud2FYZdEBD9J9OINH1M4rf0cMjy+jJqF668d6D9J
IIvg0ldbf5eZ0n0Cxm5f3apTxxKhxJvLDJ3FULXLBz5u/V3Yo9LnG4vUPZOG75w1tjPOZ2ZlNmXC
kNR8S8EYx3j+0QSIylpslAjlM+KbEA5UtPbrQa1zG56mcGbC7xquMGhV0tmLZyv97nhzjsmKuSAr
CcIz9BXTZTQ2mFv1RiWRkAsyOncyAnDYqr8RDr3trC8CH49naWkJicuX60OghmBkQFM7F9XGibUd
eHYIUxcCWbGxAhCoXCsxt83CswYGpa2L+/VgZ8MD5beKUYyChcIlPMGbpiEULQoyLnx5FcEFBbky
hn0XBOJMQOz1YAAQUwzXl0U3IxgKMybpg1lzkzdesNgYwgYowJ2bY8oyuLX7XSoPID3KhzfyeaKH
TKfZHpaGg1TKqI3E+0FKNn/wk1m+n+kP0nK38ZfRQjdd0opV4DaZz1V/7AcdvFpD6ygsD00dG1v/
Fc4WHt9+G/b6BqKbQADSToewDBo3JqlviKsf5Gxn42kr223O9cbd5rBEO0tPGcJfnJL0B93bN5db
k8rjiNnaSx4E2ZNl2P6FPcCwzomoPa31cqJ60zebkdQXzCOgltf9LC6sdlydPcXJcPQ3Tjo+pcMQ
87SX2XFxF3kGS4RBtrbU01JZwRGH4Oi5N51DW3vqZpxsMKR0o8WvVfDR/mDKl6kwWaLANBfhxqmf
FJTeJM0kXl1M01FWtIt9xunzKeYs+/CNHhGIsJx9yKbaMKmGz4/cenB2UeDnbTJ5RWQlWI2Ke3bJ
Cq0BWNDcES64edIYLmf9piVwNlnBrAv/S5vDzpVjVuyg1FHa4lWb1DR+SV+o4bYmoWuPCFddzagX
AMuig9KTcTb4TnXhFoZ9UqmfIPar3X1vGfVnWHTOPg/G/ib6oZUAI0Q3UfzQUIhNTuG243jXpGl5
DDrLOB+MLKtwJGLgaMhABOgwsPqBqNF3WVxFq3MAfaW+Tv+buTNbjhvJsu0XoQ3z8BoRiJGTSGp8
gUkpJebRHXDAv/4usOpai6E0sqsfrt3KsjJVZkpEIAD34+fsvbaosm0RtsXZXN0fyMG/67Sbz5QX
8lgu/sAgCBFtSK7nvV2L6tNUI3SI53DI1xapE3xWxbwcshf3CRl1cjtgglV7p8p5lng+T0lHXOtx
blT0w8Wn/tgIU/LlOwmuDkx/8mIpskBxEayOGbmaZ6rVRhNYVDWsk1HJaLLLy4Na7TcB0Z33ouuY
xnu+Nz2IwOAlghjPcm/oYviJLZARFJhW7D61dD4PkjOhO4xWcyhXi1BSNkhzC6oO3t4FQRwYew4o
PMaamnxwUxPYRz4+uWFtnCjG8TVlppdsnS5tFTui6cWd0zDfEqvBqU/sr27fW5emaBmTNZbce70q
ELQaxjeTPi4WNcxTVlHMlywx0hNejhGwoNHF1CjsrcOq3A9XM1a/INygc9ssxyFwrI+zDNBVsy54
ZexLrnkmuOhzFzYJ8z18z7SjovKBiPD+m5c2PsFhpWiflzl5HgRK1erFW6YQs4g97ik8Z0Mz1TS5
XwxpuG/VA8JxI7lfvCncTsMUfWrMaohD31SHRaSl3s+pcn1OK6Rd9QybHqkH9d56sckRzjv8KFfv
3Phio2sx1M1KlsMOiQPKKKM6TKv7jsoTI164evLmqQcuXSMWZgPsf4yWUT5kUGW3QzK1HMFIGr+1
X4x/Bt3CEyJZdWo5JH2op2kfBHCYyCRcqh9Ibbtly9YbnaysvpQOM0FrSLKjtfoOkddnx6Clh6Io
1sctmovwFyquRWyZVYXeTgbLSA3gG4M8zKvnMdDT+KX3luXYjraQDwsyt327miV9zltF2DBRL+vq
oV6y08inPYzGyIserqZL98V/qV+8mGkQChX3q1FTQ4j5gnX2ritspNL0b7ezE+RfcuLbHoehwKSp
S5sGmpl/jUrRHY2UUWuBX7RNmDQWtMoIWpNTtNDGIIoDD0jabgzl1zfTCNWL42RzcFZzKqZDgtpX
w2rBtyRbNDU76SfTvMEz1pzo9aC5E/ZyGjPXeIR5zWdYrbFl4DxaAWZZmn7pdp2B7gcc2reJi1wH
f4WRxbaWOEMi4azsd2RjlADemN+ZQ2R9TUYqO0KjcCmS8tZeonaa6c1h7g0yhxoOu69FOOi+t6v8
kw11k8IqyXcy8orzHGXDbbmah21cxBoV/7bBVxysBmNPCN4gQarPfRXhgFOz+CTdJstvjLCRn4Tr
Gee+CeXX8MXu7Dk4mx4K6oj5W+OFeG6nYDQrwrHHYtxxHvJpd6k8tfSmq4kywO6hEJvkuqaZinwY
NGlm9uKZ2T0VoIOOUaOToROUuLnZHzJnonHZOylVaiRb09jkwA4+Lr1LYMqUddUmhRxzMYDN0SHO
0dYv0B6f2XGHae83ObVUq9rUQwGOivE0cRipd1aHsesiZZtkuxbBFaE1ISqx2JutuWPUPOI6RQXN
MgNSjkMX32lI8ymrUSG93TS/JlGsHXMPtzkFJSFvDAFei4H71k0UaMJfaMaXc1iPpndcNKwfyDtY
HN12TIDVJMNyF5RG9+Xtn/3HyIExYMQs0ItQmgYvE8Hf8W6hPyFBafX3sBXNbR454yFdrGKnabru
cqsfj61TjY9GUrr1thgNc//2j/9z5LHmxnMFLtnXofsHvTMLvMyYfTrJmgTQLCZoIqCBGOX58leC
sXN67oixNln54dVuZrzoP4qicMUegSQVnRpG+jPU/H1BBBZj+hPy1KW6MHtL7AOk6trYuaXo54dW
E+G7enUd4x2o4zpOfS3mp+6A48ZUiQwshIdXQAwjQx68WNiTbCsp/UM2ZPTBYa7ZJuZ/unOxLImo
olQqmelkTcgwJq2sdVQD1PuTK8q6PugB/eLOepnaGD3Cm4d37vM/XCRqfhILSbFYUdurIP03jJ/j
sNgGABU2fjcU0yFxiIe6YCzguti4P8hM5b+iUjKrKUrNTX6ZIkVtxEHORkPpx1mR5rR7giFDS7J4
OnrnJVincq9uY0iKMyAUQm4IGSV0Y/0Ev10hje2sw8ucA7OpounxXy+dsEUxH6yOHtUd64Yn9n5O
v5649GHxT+ksdHUX4WGbqw1WYKgxYi4pH6q+4XERs8OTkvSztVzqvHdUikZL+uE7hMQXnvLvEy8u
mG/d4y2yPdN9kZr/fuVopnQVZViebJe0nKNTEjH+rYJlMMXGwov9vYZmUO2UkbnlbYo4iLj1FmPD
XbqQ0XUh8Sz1jlXVJcyxcH1Xe0ZgIiVJS6BV9AYswl2xToPoBODfhkVhf/K8xB820VD5HV2wonT3
PXUzCb41Rw1q6T48GGFbt/yBtfE3J6biEcsDvda8Z2YCUyA0vndowtQHJTL/OZodVLI4wLr2nbfj
ipLpITJAC7KCvYiI41fXkBvNYKIOGOrglMzm7M7IQ442o8x1ss2pmdq4QU/o3IpBcqDCwWYvFx35
KcIws+HXLoe2e7r/Ai1Aw4gWFZzndkcW0bK4mP6CcAeJqGcQT+PaYteXI6MbYh74rfYctnm/CRoT
gA90sSL83vl1qU90XYovNPjN5fntt+z1YgqxAtELy4i7PgxI96+RJpnCpuKWCXZ3cnPWCjrdlgij
T7VZd2c/H+gHmC0If+lKYssMMtLfeYle4GX//ShyBdxkaPMeiag4CEBdvX6JdDZ7S1NgWNJZLtq9
n1ouRaRGiYeyaB3pcJsD90TEc/YlN1qJrjEb1pXVSu2/vMzD+1V1Xu5C3DDhAtgVvcp97ajxW1Ow
CSLMRAaKIzjpYxCe7sEbSwQRPYfdfNN42qgnEmsTI/ZcGpWHt+/uC3bu9w/HhB12VLhKmPBZgCF6
/eE8ZGNm4sufnEz6WzotTbUFF8XV0yGIbjlFjsmGhBznjF8g+w5DlXZiECAnjMHvJE6sokZam9b0
o/uFzuhuWoriyZ5nYolrlHZP0bgUF39sWFPMxGuKLdMbdKIkeFi3+UyEHi1h2uYh6iVETlATO3p5
noih5A2PbsJh6B370xWrLgDv7CBV8Mnr49cesoXXn7gy2gBdNK5PZ52rOUw9OEO0Yu2doUpoUP2G
/bTnGWtvqylFL+O19F2pyTnWyN7J5vjtr+BquL9eENxJ3N2w1yxcUtch3rXr5hQRy7qQsp2fWjya
T0URNQEOBeLRQcP6y8cJlTSTXKwneay8JUxuItz0Od0miTVYMaguNlbqRX83CIRlXNSmfxc4pWPt
x66s/x5yj1HlKuO+Haemr55MFc6cr9YBJwtN99XuhPfsEYoMoMU06d69/F0kQR3NehMQxXZJp5z4
IIN03L1IDB6RFl3zxpwExzdPtKVD8APsht1SW6LbKsbY6TbRTp6TqDyL1WrW0K2rKMoz/kjlLtua
VUTC7mn5w9aMHjrtteukR7Th/RHEF5wCxv4cJL1kBKsacqJlzEk6cuwUVd/umqCO3FOzFOuoHRLI
zVJ11kcRLfxJXsvZBwPkgElgqqNbCJ8gEBvbqqLYkTXlq1eBOoBv4aN5XKyRcdPLF/v/TEz0/6NO
aAXnvaETmr5XP74PP19J5dbf8i+pnOMglSNMc01bRhPHFv9/pUKW+V8uoa709kDN4pEJKGT+rRQK
zf/CI0MpSzntE/q6ggv/rRQK0B7BuSLRmHzfAHeh/Z8ohV5vNHCukcihkKPuwDy6XuHrdcFA+qOR
AlnxEggF3DVELxcY2G037Uy6443V92m4p+cFoaDNzUreGFNtBZ9/u2H/JPbhk/5Wsv3rMvC7AWl0
8erDpHp9GY3vWTzANZcBfApuxDy70akNI82IKlfJNwZU0BEKOFhfxt63ke4OETKHwschfRy7PrmH
pM92lKQEbW/dLBVnH74Uvdmlnwp+o9ukD+9c8+tCeEX0o/ACws1OHfA9vuC/fiszi0JH+Lxa2ouQ
63BgNcshTwJ51/pmdwHe61GuJ9mjkBKS1lj4bN4g6oretS7phLltKJI+2ARZwvjunUtb7aX/vb/9
69K4NuTnCDERQ15VwKPJrbMMOp+esupLsPjzJlrSIp45/+6F1B9gTdK/pybeacOyjrlmZlpZI1X9
21fy+kD67wshTIGjAnZYttvX32vJ5Hqx+hfpeGSAsqmT5tdCA+vB6w1FQR3msBg0GDBYX+9hGa+f
qfX74XjCAYADKdLSq9PUkOSc1JKA78d3tMk0aE7dTQ6HeF9O4QzoCUkM890ekcLbH/pqs3351FBh
LY+CdYWErh7T38t4sQIDVEhzF6GFE9cGeoWNEdohtKAiKNjx6uFkNqHaDGp0HxWymM3C4OxDUCbR
u2zI9Ye9fhaIQ8IAihuZnRxM5euL8XU4eNpG/GV3hgQUHBgFjhXLYRdrqV/tXSqZsZyHwgZaof25
+t6h23G2ften73iVr05m640hxYZTo4WqZf0/V685vcdGJ6WI4rB3aZUyeOn3jMOTW3r42O8VYtqv
OUe6baq66i4HgPFxggf3jEx/XzHJwso3Ld3XwZ2Nm7nIvd0SwWDqiUN6Z0H687l9WRdJIaMA9kk9
eH3T4IB5UKMVRKIlG51Vvette59uDtDAWxvn4507uu4TXvL0+J8+PMig1zgj7hNdDMu/emzbXuMX
4pSyDzW8PJTuS7ZtmXoxhDI682teC/uzNVb67zLK5uPchtmFeUq+L0N0Rm9fy4vC8tWzwxWsTRVn
RV/y33Wd+W2JG4u0MOclXWf+JBSg55h9XtWWZe1GosJ6bHDNLmebFfpeL3AXTxEognHDOAmOFQ1u
/QEyqpNfYEVa02dSPXdtk3pgDPG5ddDXRrpqjrlYNxDScFS2dj3LAyM/qhc3qKpoWy4zZLy3P9WV
vYCn0EVUSmzOygJglbwuPYuKJlZuleAvPSmP06jGo9VwBFC0LnZT3zp7Ssil3TR28dcMdfEYWvP0
3hr9Gkjwr4sIMDnwFzsTv3h9a1mS09xv53Fv+92sN0L2MLIms7BuIxl8bNZO+9sf+x++TDZXcBk2
XUKfeuPqJzrjMHfWEo372V3UV5MzwB7Okvtsm1UT7ogTHLed6OabXrfdTcRc/0xzBtmkLQOCNuqf
kOEYFWmQjxB2i09dCxKMmcslsxYkp1kt6qNHPA+jGyDr7jZH/bbxHSP46+3PcdXoW+8cnwPsBVUV
C8kfuE/y090lLJNpLwVOhN3gmjL221HAWUv7C8Ho3jGJmB7mRtodO50uO1G3wZMS3YfFHbp9lIEH
hSfnP7pse7GXe2r1/4b3SckYtWMFfWc/sNc7+/o1ouHKmreufT6H6uvXKJLQ2eWgUKYO+d+OjQ6Q
NvJ47y3V8mGFix3pMESn0bPrx8BQf3E2iG5W79FOpL2fx2j4jBuSCkEzhL68t9d4b2k4NeE5iV4+
a0RTqCGa+R4V8ccgNUrgzcmt4RS0olGqMDszpulutnT5Tg3050O8vkYWSwT7rM0X8vohtiUEoKKx
pn0ymsuNKI0RSNzU3lPJLafEcYt3nuE/f160+krYyCDIwH++2j/wVztekXjznrN288WRxk+Kjpxm
zaB+mGku/zNqyPqoUYyuVhL2AUwr7tXPQ3YFrL4cMV/BAvgI87D8Zeg5uHgejMZQ9d47C+5VB/jl
B9KSoH/vo6EBDn51Q2lFNWFqpsu+w3SyRUjE7LJv6ycoS2QoL1NwR+vPfepHbNSuCrDDj2PjIY5p
TethDGT67EgXyo2c/Xf2peuDAreC6Sv9N4smP024q5IS3WdkiDyZ91HllIdkiaxPaZJhzqr88W6W
YRTXBD79khLGimM379F+/unHEx1OJcfbz7t/tXi1fY3zU7TLnrjO+aNpdNY3BhEHwyUkC4EcgdKz
IX+Cn+jOpFQE73z4P3Kt10/P08D/0v2jXXH1IIShbBwwRGovWmqWDYIC73lwu35b9QsmiUKL52iC
KCdJDMkzjueDGUz3zuIhVUMsiypm7BiI+0UFcopZ48e318Q/7o7HCRJS3uot4aB5jX/2qzFXgKic
vU8pcBzQb963aQsiy+77L8pz/gpV3T8y+nD2TSXMp7d/+p/1Lvx4/mJPNU2Oqtf1bi5wxzqMFfdF
PtjGo9GO7UdFY1HdFYK3CjhISxcinf2OQCWGowUN23Y4WlZGk34uhPyPS38uKIg447DTOXyqq/It
hdZt1mXjsk4AfWbeDZY9MVtQbYwLvwZgA0aj+TceB3fT/wTnz7vLD+UdoeDHxMbDcDUYwaeeYOK3
3H2ZCoIJi2iy/pYelpSl9oODO6n6r4DOM+qngr/XGnb3XmGzPoWv9hmPz0pvAOeyS+l6HdM5Z8q3
s8lHlwkrEQgmxoWCvjE5QCew1/15aM2iPuGWRcFe8q/cZMbUqgcHqIsg+rxv1oc3qdt3en1XOQMv
dybCkEQg9grqDq9DM5m6IyCzR0LJ4HKSNgLlydtGAWJCxPeTzmKyXNELQB7Vza5p/dqByyYQvU25
9E9AByEjyMkOl2PEhDHaN+XC6cGZDBPdKZlAT3muCsQi+aiTg1A21AbiWWf13v1dv8HX9xeZNr2P
kKUlBLqwnhp+K4eHlti6Dm3qfixFkUAADRfIwEVPyyGbMgbLSZMSO5I5AnZcEpH41LZNYG4Ra6D4
WICuyAOza3FvIU7How8tuds5y9K/hwX7cz3A4OkARGfVwhx1ff4PWl+uoNJgb9D82ZWESZ/kaH5m
dh/d2vlSHcPeWn54JMIvvp3v314O/tikKXAo0GDNkJHB2Xq9uN/ukjtkWVLmebCPlGM8kn0wPfhE
od+UFocHc0j6dzBjL+XT669lbWmvabyeDXwnuHrbaTAI38rQJ2dBA8zYcOZDxZmXAGnXvGE+6bZx
4nrqyJ4K3iKNzLicy/ZkVyxEgSHru1YH5Q6TjLg4tdcd6iXvjbghXhbTgw6/ZEHnbtQiqK+ArWzf
vlsvKQdXV89W79Ihoc7w+BCvb1eG98swxxw0Ok/4nTNE0bPVOOLSplb6qZ4581ZQS0GwAzy4AdeZ
ECSxyB0MdCihsExRLPll2rxTs1rrs/z6shw2Pf5DoAXzSHf9ln/7FgdaJmR8OnqPX6wSO6THsB96
kMIfc99N2s+zm5ntSS1MVLcu0O42Brbi30jtBGdJAgBSLMNI8w1GpAGcu50me1Ubi7qoPkIG7Qx4
72860E7/mwvHdvkSTY+V+DqNgyfBbvzJWOjwzxAve8yJTVyOfvTQBH7ytZG9RNNrVaQEF84YWjFe
evVtFA0aWrZqB+OMMSFJzwUc5g1ev+A4JjOistlcK25hjd7qRTTM9y78z9V7TZkg7zZgcSHI4Gr/
UJ0kOtmyNGGqpttsUseS3wlhh8/npB8aC6k6mfPGN3eA25PamXgO26rYKnNu7grJi/3Oc/kPl7Me
TfG4Iipx6CC9fgCkM3HqoObf+wFphGniTJvRnvNz63viNhE+oCWRBeewVdG5NeR8V1lEwvKLU2Av
6TsBF38WYODNqHFMRAfcIe96R1+qFt0VY3im9u2hAnNQbhmFqkc0xMnahrAvTloOe3CLZH35w/hx
LudqN7piijV4ky3BCfqB8TDIKjFV75Tt/7ACcQIKGWlBOYxYhK5WILtp0mAw0TcjfENy1dK+3pCI
nHcPxjxk4IgcEKifjcWQB882lLkPjcWZvyEnpQCq6trAOD4HrXVL/4xecuL5HVHzCWQy2JM6q8/a
bhzYbUEvmSh5SdbuK51TZuacWt671f/wxTNYWKtJmiMsAFcfJuwU0KlywtfXRLCKM5uI7dQP93OR
Gslm8IS+xbNWn9SUPhvckwdUVv7RiRJxwK37XvSw/eemy0ZmEgSF5ISUous2u8+3l42cDPaZX+sT
oPjmrpF8GzvLM/XGlY4Vy8UR2wZpUJzAsKGjJMyHsJ6bfdZPJu4T1cN9ZK3gZJJGUOoyZzBRaXvV
Vuc1Wg7UbMZz4E32RtRZ8a23e0gxhfyBnrj4WtWB/+mdd2vt4b1eXDnC2nwa4imJprw+TgxFuRjl
4Ed7mxfsPrNK59aHYraPmqr8PgVM3dMSaaVt5girzST6lafqB19Et9NiyR6lWdrv1Tb/dEkcsDxW
uLUzdt2jKAjAIttcJ/uURtHN4IvuJud53dBW1jt7spaDX1Xjl4hd6Y51YdnNFHEbiFc+frbBv9cm
6vK3b9MfbRM61qTZ0Hk06ePzBb1egSZwVLNpBTg3F8//vBR1DpyccHtq+inOjNb46Ir3U/r+fN5o
+fKsMRdboWXe+nr8tvHBdgIJhEeNhyclHgEdyRF9QHAoRI1+KKvrC4KJ9ks+FMWlE6b/t3LK7yCx
dLHxUaAcylAOt0YVlc3GdpqLZwv/zkDeuSlJI4WhFkXi0NaTBRTGqE4a7v5zO9nFMxvNDSD8IXjn
LlovTYPfnzaXr3V9kVF0hMTWX3fdy4owHrZEE4taP0RbZ9YEAklAL89FZC/zDhYz6ELJRCLdsQh3
5c4Z7eg011Lg0lg4cm7wwPZ6o9FvdJ8amE7pzm4KfPcYxk37bjEdQ21MjNnDt9mq5nhiHHHQDL7F
dgITlu7Kxn8mIn35khA3xuilKT+1s9ky68+mbY/ltyErz5JdPEYV1XtBYjvWal4TgNfUxyO1m6se
ytEq6T9nAQg+P3Pnb15DWseG8AmLrmaZVGdHiFTFUztZgMLqst6GPsj4nWvNRrRrBg8TZO+7VXVK
XFPdIYUyhu0CNecDtw4jbFEM5a8B4U+BrnTGjI8WIp0uE1VOcrQnAc2/tqUQfEBjLE9UCOUHGjnD
3zDuVbRZ+HC7Wi262jEeUOG2typgVK3o79xsKtaoW9E6W4IDcD+NBC9Omz7wevJpZqPirOAsxmVM
ZP8lSVzIccDc4d5rQ2FwbhMzarYjCPG7Anw6FCdk0MNReP10QvBGpIATol/QCdS82JwG5x5Wl2Ge
rZYZW1zqKvN3WRr2sC/72kwOCoWWdXBKUT1y81gOB+JGNOlgqbnlbVwJi60f/KyRvyG2f/u9/qMB
zwPJcr5ShBjRoU2+6nJ1vT8gt/esuLZy60yQc7M3goH3BRDLraOBgW6Wuer2Fpv42W2d8sT50Tq9
cxVrYf3qtWBJWZtt6+CbY7N7VW+Z7qCJ8tJgPItOnqoySc9N4ZlxFeZ36aiak5P6T8CmcrqpKbzg
eUBNG0RgngtcDalcfPpAufj19mVdn5742FwVNQ5KZmYT5tXpqetZ/XudYphaavWrKmcIWmMwPExj
Wn3xcMTu3/55f9QurHCc1NhgbSDC/NT1Nv223nUlaTr+MAVxGM3RDdzX8jyYWfWVsAx7m3s970bq
Nnc45dKT0DVMERN3LMcsC7eIX1rI/aYi05/8ZagfofsUT17dCYWZ1b8FwMga0eNI3UQT1mnXFJb5
3tME0+ePb5LDpv8iKWKrYM98/REid/Y69FtJjCtH+3HrBkN46qverzCHyxFS95Jl54SMLXEwK0c/
9Tx/KdRHbeLs8Sx1S2iSUIdSzbrdWROHWvC1efuVPFUFTjCAfps1JS5ujC7fUzyHxXZq8hJcTzg0
Lanynfw0NOjGEyjihyRQXnbuhYDZl5dtNn/IagSEcBdGpDe6C5ovma8VC58UJB7RvENLlJLVQEyI
SqWIW2CmVTzBedCnNKwa+RCBiSMtpQ6983q+jna2OVhe3AxpO50w4dY/uq7Iuz2csVLHCSeJH6iJ
muo4i8Ipd340UDhWeGbExs8t7Z4LDZsVudOw3OiS1hiOA74vmnbDTxaISj7ThBl+kFfr802OacZx
KiPC5txARkC2OzHW20El9O6q0IEzG5o5ogxiH9V311xqe+/OBZHJLX0/dRj9dcCE0qVJT8zm0PT7
jG3duCJmVBBzFJHs3CGGzbHpaK/bTFUeqqPV5VVzDqrIXW7xRI1Y3pTuDspUya1ts7QvZqfXe20/
Jm1EQbQQ6VWCQqjcv1iAwgfPi9DVSfAeO2eGecq8sbBxXdbOkb5Y/+Q6sjGOSQsYZusUXunhS67E
vTLqlRvplQBPx8h0i11WmvbXMDeiB1HAMdhmJA2ZMVtRNLAMC/3cYE3F1l951QNKSGiPRjlNt9ij
5LDNgZxsW+U3Yg0p84pN0gbozVGX++QC4mW09/xTsH9eRmN4Q2iUrp6CgVgc6vwgO884Cg+BNaTN
U45nuY71DNz02Q7Qbj0EQdtMhx6240AqSmb8LAvOrqcU60sfL1q4fuwnTf/RSMGB76O+aYxtW9uD
wMwkKxwlk0uXTOb5cAGPuLRxtbh+wHm+zBBItCIi/yr3I9U/OFNOjpqTLzAkCrpLN0hiS3MXJCUp
Pp5ZjIeagz7phoMbykNXFGq6QbNu8Q/Lchzo6gHA3CNZC4t9q7vqsWGbnXZOky87j5SQ5gGbiL/G
TYxGBbHSssl6MHl0bTUG6W1DvFgRJ3rOH/HP5XjYxzCZb2zh6O7J0J0Pg4t3U53gHTvWxtZqMQ4z
BhLCS8MRtKQ7lyssYSF6OuYFJ1NDOt1cHbRdggbGLzntFA39+lfpdaQnm8rM3HPdTT7DFP79/khk
xmrQyo3R2dp5D18DNLjnggPrynGraMjqex49vNk1Ij/iarJq2KekvpG3BKHixhIALI5wYnsWdU4t
HPJU9A1YkfC3NRbwXUaG3A1fpGDOXo7zCReO4W2SMI+e8IJawQMLyrTsEJ7OKcycdRSjmII+V4oY
owoqotil6RiU28li37ztLBiFGzellN1b7pDonV7AtyJodAGTJb3oKlDFlUUugbtET0AyXevc1Iv3
RNir+ukNY8vy1iIi3EK/csTeVlWdHWvsRCUQWtcRG4DXw1fXJud12xGp0UMw6awGAy1Aiw3bKXgW
aUYWFmG7GMdY4d/+VBKJ+Esha/vklkPT48P3YDqCek69S18BmiYxTYVenC4NbINyBAW0xYgMnskJ
6uJH0ppKxpqMq08wO/GWIt6Ar1jORAnuptRww0MFkDCLrSqVmNF4YuR2JJdDfggyPugesQsV42xD
u4yLYJ4v8DWqvwqAonUso9YrkDp42v1gQvY+K+w06KJcbSmmbYPwbzO3yHBolah47DFnnVjjR1qQ
mNYg497zibcWaQBJuhp51elkq2iXTpK8OK8K5QezH+VHLQb8fmIqZXEb9YVAYEu/gMRAR7h/c3e9
5lJzwLJjQZH0yVhw1m7ROukbpYT45TiDoN2sp7CKnUBK80QML/HtmmQO/xEtrJHsMAgp+zDPvPqH
mYp4iotqTj+OQ4dbMGRq55xAps4noyiq8VSOfQvrNjItYDeyXm7nHMIpD6XnlzhKLTVtUjy3JXAf
SZEWmoJcNRIadEwa6GoOnTIcBPSQJKl/QzjDJPdab1eWRp8ec2naGHnTMTR3bhPyAGcidc8OboLm
bFCdbr2oBocsG93Jw4ISVmEsMe3nEnVy/kTmDVv5WKloOGOt0hKVbCmp2OT43IE/vjB+Tj8sJe8o
NPbCeiiz2v8yyaCdD6VpLuPt0or5KXAEliBR4xe/h1mhfPKZArvYlMJlic1c7RtbPgswmarPVbDD
9ZhR+61wna3uTZQZBUFq58wPasUendufs3FcI9+geDoXngMiL1uvko9qChK9Jb9JhRtUeNXAoj9b
QWzNTgc2xJJzuye4KfqVFSH3JbR7WpR2aHYCLyB4VYIwLf4UT7bdaZ68+aKnSY27cF29NoNO2QUl
FQHY8WVwkAjXOc23aKT3vSgkdbtS9Uu6L8CGtHvJ38IFO7mQQKKhsM6D3fS4JFRWfVo64u8uir73
chrCoILnateqximCvy6XFbVOWLmNd0p8jfrDGCsIIlBQ5Cbgtt6ViAvBHNYOKGKQcPKyBMQpUgfC
2djpSsOEGABiXMBeaEafcK3mG5DvzGZ1NYz7DtYxDbKZBvOZcC02woZJCFVBTsPLEdp/RHYkp63v
wSh6rqtMmXc1Y7PsMqaj/wPtWtQx8rZltiGsp4Fw3qdDjcy5l9/h0OMu9kaHn8YpX3/FVB908TRF
oNfDVgsQTloJuXUcXUFOmvvlsVh8LWOyYuaf4xyY3wOr+pDytnBdPWSBLasLDaaRUOID1NFy3Jit
6XxIFo0ZYu1yI+ljAmXdGoXpAeFPS+PWbgz65UGE056fEZn1EQh5TXyi2wKCyvHY7+p+ArSdLGF4
lgHMhGPRVNwb06rTjznd1w39zXI8Kldk6a1IgcLzpNRzvbW6ltSwQqJqOdGTmU8tbGT5qOemMzaB
7t1fAQ4Za0/NZ5gftDEE7Zb33U/wX2TyAxk1cokBvPOkUlJQHTU6oxwWIikiTuo6bbdZL0l80x14
bmSqdYMc37KmY4OpbtqzavgiHqoJA0oQ4bzfBhMtuWOilhDx++i4H3o8UsOG6yf1wVP9uO1ZyLE7
K7VyqTq32yUefrwTWVXA2zDgGQwEQ2j24xBq+Z3Gp3nbkguIRp2hJa7MUIv2Ia39MTkgac8Ya1pO
CdbZszCKOF0OPYf6J9rnoNGAAFa5pAEhROYdks7169hgLFqc+IDkRrdjYZ8QoCX6tleLyu7dcPIG
ZH2WYR7Kxbb+punkqPPcVaYBzKoz4qlyazsO5MyAshZQvXGTSpKTYeLVvKO5873k1EHol4GGYCfn
Sg93ylioLNvOTfsj3ryB7O3eCtodL3sbxC0ogTodt85Sg5zJ/Kz6nuJv+lhFYaN2tj/6RI+65IqT
AyxY05mjiXTjG3PwFdJxGj50XVMMe6xerEOgPbLpmPejn34xGZWRZ6ua7F6Otd1fWMHpwwSZPd+p
sI7Ks6PcDnUbI0K9JShDFftSp5a3iVI9qpvC5UW9cTRtjnvVuXl1ymu4ObHNpOEh63sqjKwbSMGC
StYy14Z/rG6yCDL3pc9JaEMOjb7p0IoRxA9YcGNHcgdrau449SOPPIqWHEksmis8bhzC8t5t91aL
19KyOWjuJm/xg9gNOiDIVsIhgj0Y2HCqzCmh++KE3yUhtF6cLCYItf9D2Jktx4m0W/SJiGBOuC2o
UbNsS7JvCI9kMiZjAk9/Vv1XbfmEfdERHR1tq0RB8g17r51VuCOKqNbnrHFgskJvBbZi22Xw3Hmd
256kj2BsT8OSOScJ2KjZsV7Jt2uEkwepbAQkiBcxLE2y1sX2zVYltgqjZH5Bb0pI1KILLqHV8co2
9RQRkIvCqQOt1FjWXrEC3uPVUtQ7Y979zP0rg2CpLOPdQ4byQBNt9TePTPZwvxgdIZQaW1DxjVV3
P5ee+u3cqitELIAGSKPfLTNpdm2r9N6ysrwm9w6z2w4UOlifSIhg5w/d4CdzmQHBrptxmy7ldtXF
BrXff7w+DaSp19hjksLk+oV9ZffB4Y5WabDposL+txiPszlabBA7tGI7O1LFsCsd+CRQ7rzxOLaL
Io9Jogw0jpP/MmVPxmM3dSVJW57nXcZK1OHe9rVWF6uIDZ5wvEV+6kcoQDBVzm4K8q5BsTZa02Nu
8KkesJ40X51iKEkUVr5d3HD2jk+GViLcEwsT/Oga41g58bae/YHkovpGjXlzYs7dkNyGr5gFpGeT
IhdspD4uVN67uuqXQ94WJvoYj2j90mjT7CsGm1Zhz0R/aH+Fyzo0sBAdKJrK0sAzwHNvH+d80vOZ
jVJ2W+uwD5PCdQiDlshgh4PjdPSzfa6qaB8Wk5iBIm2iOKic+wGSeyO/TkJ3QRI5fR+nENoH5KIu
v3QtImA8WeT6P9RkKVj19RxesXnLB+Z28rnvWvs7d0VJlC8VUrPD4KO3M6X8KO9zTZRX2gcE8w2O
HE7+KioPHIt1De1bZbumvjDD8pRRW9ip6xIdBx5U4ssMnM5xj1gegOCVFHDiVuI2i25F0/FxgB3P
caKgwMRpL9iJJKFrCAEjZ1AMD14NNCjhdVDMVB6rE6QLY7tnH03XgnN7izgnVJfBh4sHN6sfqYLK
28aPrOlWEiV4iqnj3DscwWKieoZp8whUfnQBY1nwClzlmufOVgwMPD8f1mPLq0V8YsvT9Hs48yXG
jNyKx71HSIv3oMs1OC7FBCLEBraqTjwx8WcPHegennnMS4CiZTvHbglxtSWaIkw60Kf5J4lBdncl
vmpKzFpcJJBOkhO7NvcTwPV2hu/eddqLL3slgBtuMccTi7wTeYZbxFiYKZAHzcm/H1oSoZNCoUxK
2sLbzMEfYkn0m7S/mlFEVjJR6VxQHtkGNGpbQbBkk32LjTLIdw7JLivJ3G4VPsfg5PcQzgxqFe1y
6gdCD+NNYEPGOG7aC4FSer2196VjbjKoWDB228kBZ9pU16kvKspQ4H2ZjUi23CdXB7mf6nkdlhFQ
torRM8yxYu3Ks17LuMLlFtuMyeMG4mursuyJGHYrOlxx/OfeiH5Miyybv8iN+cKhY+G/wvWAWPsg
W5hAH+NusuJ7oguhpTKqFsza0V/zlozM5z5ueFlRY1E1QJAVaSOnnL4mr2YSALTISCuxKJjPfdFk
7lmsPqR8a8Vfu+ucQXanZbsemRbmtYbqg375HJUTduRdWA/2y0Iru+5HQ+Wzn4lM2Q4ash3BFrrM
vhL4yTG41LRTrBwQ3qdWlBXQJqGsnlg9u3AFNuhVuFeYmt1YgfLsBy6y+CahHWdJmGUFweudXgi6
WzB8pPW2Od9r8ESI9+x1m58ynSmJeRgy1qmoVHAUwMiK87aYa484jNWl8JvS2TnsTQik3ZzlTZmY
GI0Fgx+vQUJ18ySW3KyJdmScGBhpMp0gpHipEn7/uoVSkb3r8SvvlqHjaGgDTe86IayVhx6NHK+m
YJnG+3HC/52gqwHx4baWulsIwoG0FMmoO4uebvihqezyZWnL4qs3lwT/uF0h85NLLNScYEQOu/M8
KFIj5GDkG6spyDJeOPPjAaB/3JoqZ69A071caHQmFngwIfbN0npeyqBKXkimna1UTSRkJU3XaYht
OTiFK9WxuMOpk90AUBL61q57+vasm7V/CXhvfB5ZmKodTnD/W8zAL9/XBZnSd77HUOTgapWvoBfo
8KFllRvDOqaTyw3gWH970iS2TgeB69dNBgbyYM5E0d9wYxrOYyucxWdv6Os3Z5UsJBseUf9BWcUW
JNm4Tubs5G17Rzx8Hb30WKUReoSyv1RNqaFvUsnCYZ4HRoFhmM/QBdGIQiokqeSKa2mrn7MIBdYo
Pyp+0de3zVHrcsvug2VlBdu0xvs2N4sNcCFwonsSXRj78tHc6Ah5kc+jcmIuIDIG1hMKQL8/Mjki
7VNEGUXbUhn7ztnsaE35UqjDPWF5T9BPBNm7Jo9/ooWD65CburBPV1zlcJxnUT1KHQA/XBgYVzSG
ZqLe3aaY9qmZb/p6cxl3CSl5n61xRjqus3YwofiNoD+1Vx5p1rFU37H5Hlq8p6L+idBmO0fV5Hxj
NoiMpcoiLGjYkOEmbkDqCqgdbxCxS5euCaTmIwwF93PRL6FMQ/SMpKxNA4nOU1aPpO/gFdmotaxh
uEh78FWqw+EXo24jnkj6WKCVRsbqnz1eTuG+Rx7SHPpNALvHeuuByh/Yw1/saYNFQKkbwQK0olre
eQ1pI6mp+txKLUWHs+O7Nucg4/0FqSHS6MvHjeptoVn/MKzMMy7R2C31RcvOvgMQrD4YsE6UAdFa
0O60V97OZrnHHlgvfFMVUWGuQWUxO9TzkqV+XtJF0tXIx1yL2t1pMqD7HWMMcUfIgOourKdDQGWe
3Zh7Hfeiv7fFGgQ7wlRmWhqA0+NXEo5hK6yR6Y+tRCleadv6Uod+CZcTgcGRCrEZmYhofYc2dY3P
GbLUgorBIi4Vvl/VpkMFIotHf5z968xCRAnDvS04dsitxQOIPVw449YSX1OLZQ1fmWFqUqQ8cGmA
auquO/EbFxrYTeQO+wyf1XzpKivAVZ159nYZXWdSJ1WVYXwWxVxgao7sjBGEGiLrVg1zXx4CY8h3
yTjRtpsZCvVPTwczlTZO1Y5Kop7co7W2LtHqEAcq90F30j5TV4K6HWGkPxiqJudkalcgYHdiavCY
0efwpRtQztybyjPVZSE++o04OfENNbArE9mM0j6SD+R8zLw+f5qhuJNZ2tsDLUNfFusNJs+xOQ65
FyR9zzt919ka8dbakeGWQLed1tuAau91s0PeTSb3CjcdgjZiuxxu/IYca36Z+szNPsMgjF5Fs1wl
8hkTqLSmIYSa5wzrvqQa/taWtfxmt1P+JYO6uJ4ii9jsxApr9YMR33T2zeSIA0SDlVsz7rZyJ+Ni
+oBdCBQHBV+oEsM3w8hXukCy2AZBwc1ye0j8LujPbuGI1660tx+l6sf+PEAWNWg9sNofeJ51eMwV
E/LUmUdvOXVlacRNG1+nnwyGjbwDqTi3e8lvFR2bubd/MmT1szfRFW34hd3tmt3SPfo10W3O5BzK
BjLas0aT5NHoiWX+SW5UDHZZ5bGXOsZHuFpwJ3qPW7eRfVUS0jOnFHODfyCEvLobypn9H+vh8msb
S+RGwSqblIxIcQQDHxFnvXm9B5U+cI5cDH5M52S0+C6h3dSbOsagUGTrAHKaL6e6lyI07WFjJ/1l
XnBWPOIUgilnibkUN5SSUxryztn3QOUI3GPOZgjdII4xPAVyrn9odwgkIRi6GX+s7Tgh8DH1CqKi
z2c7QS5FX7+S91TuGAOU8Z1kcPWUNWWo2ZGh90hi1iCvwN3UepsZTHUnsohUyiuKNwKZd7y7am7Y
lyFzJr23sduf4gLSzEVNI+t9T11RnXnlT26Kxd6ufi3BVpQJOJZaH0giD7ebghRWuSXMx/0MsVJv
TqplWZYaZO8/6KaLNV0d1yJYeaWf0hbB2alCrWh/uCYGqPsNk1/BQxzrk1JQUG6b3kOytHQM7Aks
LlsyzqrSclPZrN3z0IDx39Ug+IgWkDqK9i1QljgtFClQySQXwIAL2AoEj5FXT0cL9t68c7LZ4IpF
LS32dt15F6sGX58oOBCE6LGcTwPoRgTN19BFExvVpEiLlvU3rEWerjfTbwQfBnXuZZ/Yv7UPqEXG
YCenfixvplkTs1yj51bHihi9B2xjYbbb8tAljHrM+2nPfyBCGtfw9wgrUwzXbPFPJbl2r6bj4ALs
tZVEYFtLltF2uRxqzJbJVACWVj7nkp0z/IXMO1uVgdGPcdQjZW/w8ns11n1xmNdhNEeuEq+bNXOa
mJcBXjsesIjpnBfmejhn8wLhuPJXBp1DWKJzMZOakP76aximzA6tgjURkvi0ZQ88pVvYM5ubnQXY
I2nOik6jr9sn3I4OYW/WNouvixMOHzuOvrfegR2zx0HYuSyMRu9OusR+wQZdtpdVdpFzQQ8sS1YK
xMOghPVsa+9pIYdzNGlZpyOYM+cUkKH1nTED10pL8kZTri6wscpV2hzruoqOg2Qzl0D4q+LjiI6Z
dqpVOQCNIVtehlq037MhMOxTWVoKYJYiOxn0xeS/0eSRuBCJHpKlifwbOH4bm1iLedkOGjjZ3lpA
8znytE9QeAONz26Yg/AnnVC3XDMG2oCOozLRBQMWEpKsLdi3gV5tmUkXOVKYxZmKPVul6DoWdZ2H
SnPLJ6g3OShVKBEZXBugO1ht0Mi1cXJJiarXg6wygusW/penuibNNIH8V8qzaSt5awu46reBivuf
CxixbjfPlVVdqNwqxhbY8Q8lJ/F0IN4jKk71zPyGyRpr1FRuxjQPUtjolFp+z/BIUmzoH6KKHSA7
BNXfsj5kTtismfuryEuPzyOuXPuq9zJ1ABaDfMHzaxCUamKbvrM85tdJT36jncJx9uBaEk7V7YBa
e/RUUAv23bRwxeslyC7Dou18P3Sh/YVYIQ3wdjXL/A+X0v8j5cC1TIwEGAXEjtAjftdB5KVNz+ZM
8b7NmCkNzFTScQ6mi22pGf9gm/8Ae7OwqXZgGzP4cA5LC7GdOsy7rGFE5obZ3Mu0beGpbHtCTOZR
ftI8sxTwef7Zsatg7w8tMSN1Vg2f/i5EeS8452WDyY4PDv4KSUr4TsRR1WsVzmxLIKfDKK9cV52l
EDFrndk7V0PFEqURC3NTlnf/kJCI9+JHDMFXpWXgO2yH+fd3P5sl1Rb5ZQufOHCHhylAopaNvuPC
Co7J1Qx5Yy2ow9l+F8chi0yW9mG4hsdaGM87YG4A4aDcOoQjrBs7QOkeMdqny0YiZwBZc+xQZKsb
XnT502Bq87EQrtnuHVVEhFfkhSkp4jUC5sUB+sI+I6wJWROM6Ije0XN/kHMWEW/H8ocFC0uaYN9n
S63voZnLV4jQV492t6nzYs3Iw9duNJ8U5myPIJrxh4ecKWGg27wigp0eWXT0gIyKhXwDOQdoT4ZR
ED6AtJRcEGlzqfmSQvVEibJ1X2WRhVFqA1MzO1wMxddt2dx23VFsW80bQ2ec4VeMI/mFQVv+qLcG
fbqzevbjRDQnm3DkdPOzzAlmPDo+sitO6Kz9EiwRjuOhNdYXlCuoy+1cAn8HAW5ahqyVxUDbKzPn
UM9d97kIYVr8S3H/h27o+rUTueReARFXW+Pvz4vPrJfpu8DeWVnjgTM22pXYkc4ul3/vjZWTGnA6
3/q4/DyHnfrpZ7U4NPl2B8WPdXPtzw9G8Zn//iD84Qi53o3klgEB8EGLoMH//WNJZiYuo8PlgAhF
3/Mys19iWYxHHzgLONFuOBLuwH4xintgaFPmvQShgaiFaDch5h5Wumtq7x9yufdiXD4UjwbXyIUN
ZoMW+f1Dja7uJlKm14NV6fzSx7Bu6RS64iw5FHeGpvMcoLj5lwvh+uT9JtIDwICJA3UablgAje+k
gqEYKZx8llmDZqit+oHKs/T7e7T0yEnwO7NBo3v+YHWVunT+/MpfA2k0IpUyD4UNAtWJH4PSHvZb
X1Ir/f2r+v8+HXgPzlo4Ynxh724gBzF0yRbUOXDCPkBwHYadKuvuTrvVNCd//1l/uCyp9siND/F0
QYWDXfBODi1ZMktvyjm0rdH/Ng2dn+O+XYf9ONtgzldqtU617l75er1rrnFOUaUF2+ls2//9o/z5
awuwRdg9UU3aAkzFu3uBqDzj28QhZcqMzyWtO+MmFcdJ1G3Fj7//rD9fC5GLENKxkWliPn5/NDOc
nFBXyO3gCU1jLpCH7pqZ5IJdG9BiDWx736aIjn+iGPjHz/5Di4lCP75ecYSROPfFu693WKKMrRP3
PLGlV0Y4C4DInWuwgEM17GFjWvIfN5Trvr/f8dIz0XaxXOF6sN8/ZprGxYqUm+0x6CFdAUkcSA4l
u92PXk1N76lpPk95aM+I/8oOiDkh90cGWLT4tET2uYl8KhKzNc70zbbKckgccMPgAykEuF/YARB8
SJWYZlVFs6f8sR8uJBJ3QBS2lr3K378+5/01BGPqsJMgjwbNNzfNOz3rWC7cRZ2kgUfq/I1+Z2vg
+2Gf5vhvbro8MJ+7qENlWa+cabWQDYqxmGlGfzXI8voNdpM3Mw3ucvtumizvyyLy4h9syf/vQ14L
D/yK/IPW+90NjT68rllzH6e2Fc5hrdS0frJbSxBaNi7OcMH8No1f/3FprmfXf882Lg23qEuMICSc
CF/77z8V+ZLd+xB/jprgsTOTH01l5gfP1GjZfmNhfufBfT71K8uTnWmuDaOB8HliGf0vu9//zMn/
/SzhFSQGNpfGFJ8AdovfP0tuuaq1WT8dM8dGXteiDryBPu/eBXCdxa0O3VrdbPR85T1PROYcceAV
ArY9Msm0FGwxdjGuePIZlB3PtwheWWKgIeudm1nDa01WEPfo6vqBY9wqh+Ce/Uq1HUIvGrqzcTnO
dqSt2fLkDhrMn0LAsQu3gbGxXlzV39WIHMSl9DnnLoVTutltsDFgSwfDfGe3+QY+gmIy57Jn8KAA
04Be42wMPdYt4vvhLQAls37Ot8IuHtq+YaC7DOt2o8l9CW88v/e9e3dEyEROgx3e5txqVeJPEj9e
Cx0cFcc0h58EHu8sNXEdmEekbXJJGF/ijOgxwh7/cXu8PwpCXrf21bCBpZ+S+P0pu4KlZN642PDm
2WHBGIjJD2Xuic0stwVEK6/D+5d0gR3NGJ+kZyEIrCKTxJmaqht7iQyan87u53+UAu+Pf85h1xNg
mK4oCOTz7+oTbJ428LV8PW5EJ6TjmGuMqSVPa351qv7DjsaL9I/HROBFATBCa0P9Id6991pAh/VA
APkR5ZrorgIwp33I2q78VXuWXvcepgikXAXqsKeJXMiXeIpUdJkYEOYP64wh5VhOeWB/yaOJfnsJ
EBs9MX+TRH4jq0vyOAf5XaJJcj63VlMtHzupumrfUSYve62H3t4HZEV5aWBsyv1hhYV0l7XM2zGy
/O+Ct0DA7jc7y+dk4uoXe7EYgMhZaSw3548FpfMyAaldT8PgV9sn4SD/3pnO99jrATRxTnEZN0ff
wtKWXtejb8SLRz8hijNFyR0ByC5nKkdh14yrtYfTVn9x69w52k6YhZfKWVHhYtLKiOQjdjzHaA/R
hNrfGx6QcPcB63NqqyMbMVCVg1ynkH1UPhHp6Vlz9mlgaX8MmbtXSbDW7ffFs+fmgAapJ8dE6u5j
3LsYUrrOmn7pthY7vcWm+s67g4lPDeu7fmNN43bJKJVDYIEqsoRyyOtfdRnk55z2qT77UzA/e60O
KUyyrM3OnsiWHx4nK0d8i0U+8cpp+hh5TWzOhu2hl7KlHt6ur6x416EwlUlQGBJLW19G8Kejyvvl
VC7pPq0a158NKsoPXlX24kdZRsjRLdmF8O4nAjQKnN1kguzU4BQsIbhZblcGkiVpZmYJdyLCW7pH
blN1CLCy6eCLumG/2i/MFVn+0MUg/ZmsxI2UDT2trAmYXD0irvgUge3xMuWK41+JivwY0rBuie1M
zedoYQ68E0T2Ms8KdfaFF+TWXss2aRXHdiEcFLSvE5zypVjdF8yzOI7dbSTsyenVWczWFu3R9UX4
qFnXcZ5NhY5OFbSjOg1kNPxcipm9Y+3k9JEdNAdrhwCOvQPCtdHcdLyAJKEPULd2Fv1ve2IuIZob
OemczKVg7S7M2AWGLCXksms9qb6NRVNorMYGBpzjqLpOyt5p2V7Mm9gSzmy+BtkEPlJist/clPVl
/ugqxO/MdcgcTC3PFMPeqoNVJ1441B9A4DLHdZpF3URz6WMf6MLg51aQWsnCwyaryLTZ+kCeKkve
lmM1emBGjhAm36zHpRX9V7r/ML5OplbugHr45pdb4B4oo+h1BI7zRBPnXiWrX2vBgljOII9mJ07c
pqZ8MjJz833Re+oSOqVT7ptxRm5n1c3HOCzWc4OM4Aeaku4clpFiLeyWYLC1By/l3Hh8gwBMKjSX
+GQinVr0sVtS+O0a7dgUerfKDWLe0nODEHgMBo1SB38sxTdshctMWuQL49iJNLtRL8+2UwmYlrV2
bpF0Wn26jqJrbhlcwosUmxDZs3E3Gd8U80DAGcoWbtKo39zPMKuZqA0KA+GOgRqXu0G2iKfMye0l
7Sljl31YLgvLK0h1PTvvrHy0qkqup3VhtIWQrXBHRF5MOrDw4FMg9C8buRrBphAaxTmnUHyV84jM
H24brVazh3pJ0AuRgc0Tqv3uzWdIJnbtFgTPal7CPvGivL3Zru75nU2J4KWiRDuy65bSkCJDyuUl
imY/bbACvNVTuzXJStrklja6yJfzXETVGzMte0mYvvg5OXB1U5MxQ+YFVkUi7laXkYDRLmwZp1Gf
qxLDyymuO/UZEyMWmizODSFa1aZf8gJdINA2sXDysU1suCsq7m3++uiTUQRusBDKildCdrDpIfNe
qv2G8uewwajv9qIuidxllG1nBOAVakNt6Rbr0+jXfbzPqtB/bHTOiqPxZfs8ZGHgpr3dXOUhG1rp
5LrLGeF1x45ifu/633VJ3b6f603os+OP25sJJWUIMWgk7kHzCl8rBPnITZAsFSkjfFyJ7kgeopwN
C/x21WueABh2D2vGKDRxljjYW/yHNhFaIMiVdtB9D2VAjbQQ8OGliObFkykXjp9GjtmXumZXn0wg
ijh+oKU/IHcL8JisxfZpg+xV7xa/dz9Qt4GoDmcmEWdIYVc9e4xfKdmCvk0JQK8sxleu5e4W27ca
knlsUd2wa1peioVtKef4sshnUqLKH73ZyJKz206ewgYCJweWNZHMuGRO8OqwVwEy30MJusBfsPBV
hjmvI7Zrr07Z4NKf0fO1e1adYWqvrHpIN1j0a6+lO6d91KBK55hi2+zDJITvscb+9tg1dn6wYoRL
ybbZSp3WkVJph5DbsQ+W9mqaU7YA7rGasfkZb4nCg/RHGZKd6hDJLAe3/YnjbUAQU2mus+zQRCC3
qcIISaLYY2G6rD38BdyVE86wzVXLdYbddt8jlrA2I1/XM0m4LiRazqGX+R/1EHkLeutpdh4Xd4vC
T1nIrZfg/eWlBsqJ2VY8ZyDlAwQYaVFk+bNbYObBAT4vx57qYeAgx6p1jcoruCIjo0+hSZF8rNj7
3ccDAqCUSzt98dbSyqpdmVuzOChOCf6McWIYeLlV7Xux4A21F9ceeJt2pPDMJPmoG1n7zifHrHF9
ZmyP/4tx/fi9RKfV4L3oMvspssmpEhNgnxQxkiQjgHdnsyPA+nUMFBmnskHMdnCExO2xRoCw0LeW
V4dHXLM8q/L8ueRU/o72u1BcRM8Pj2bAw4F8t1GHVS3Ti5B29j1wtng5ZXyle1nW+mtJo7gdOlW3
P0UeIfLreTLrRJPGY2FZaGuiWvAWNxxOJbMwY5SwUXvw7sKHEYxbMmPshA5uuuVG0PKwDXa22Zws
8oGKZKQFpicG6HXvVuB6PoHrzdjdWksnDuPUhh/GsqhJ2vULzrEq9Ab+PNmWn8S2GhKHini7ndsS
PicwoOZMFK9PpiT41mM/Njmq1jYIb3UGSzKxIwwPh2zz8UwuKsLqFy0u0merGAvQvHpctyfMfBro
4ND7RMyqxSd8t6xX9uxhXJBHAkjxx9LnXbRblXb9Y7GUouc+Hxjqb7ZA2zlG3Adxrj84deHmyNGm
4dOs12qjYgz8pHavEyJ491Il+apZh9fFuKA7Y3TWkKXWLd2BO4UnKPdo+Qg1WOdb1jndVwBXOA+c
xZ6DB4ulskkitTr3G4I6jp7N0UvaNI6St83YTP2OLM/sS0As8s+O4yTYzaYI2ptmnd1HzHAseDA/
j2VItI7XLGmhu6W4RArUZ1rWHNa3cDG0viJOC73nfaD8vWscP7vnod8idHPzso9HDq07ix38naPX
JriZNMX8k9/mZBs5EpjnJWr4ktJrK42MREZznXg2yrKDW/QBSTz2tqZxafvocIo2erPyRdocTkgg
dg1gmOgk81LiAF7VZlFuAAMiXAF1b7MTrGvie5nRR6SO62xRspiy2x7KIFxaotSyKdpTVRNRRoGe
kRMq2wnfP+gHJy1c1A179JLk8s5LRaGY25hV3ogPRv5RzW3n8NqyLC8dXH+8Aylt1ReSPtTXzZ5c
xsBTp75nId91grtmGm9bB5nsTVd7VfgA8iicfw1BNs/7Ehn/fG6KzX+yCuUHRyqqgVMfhdsy7Va0
H/We0ib+7Ei/OS1S2dGOv8XH4zQAvXlUg4xYQcxuY++JE+X/LiwLd5sfFGN+q/w8Lp6r0BClGnJ6
zWcTVbn8KDBjXu2Q2sv3qizs+kFt6Enu6m4JqwPukNy8OXOuaceHNZINGmjQP6KS2XxkidfmzxV4
bOwB3ew5E0ufcFgPIem0BRLDpYpYzUrnGng9xMQHh0RSG4T8lnmEz9oz2KqK9ikfB2TsBGN3JvEM
uytSn5mXvvrSb59QP+J13yTSAMpLVb/Za67ifyVm/DlDotJHx+JEIvRiKBq/T1CaXAXIA/LpiFSt
vQcC8UVj4DM7dsZ2qtXyLzjvdXD234kN5BD2BHBEIoAdELfeTcZjmu/KrOt0LNZyfhlIHEh4ExTP
Ro7TgW1FNiVxY97gzEx31Lv/8o3/fz+eAQBwMUZHTCrf/bpTFDJhJuqO/GiDfGlqLRAXg+/3n4wv
h5fYGfJf1diinGrVcGt51q+/j0fe//zrxob5CGJuLgTz2ev05D+2dcana99jljoyrmmjHQ4upjDU
Y2fkT+Meike336J2vqrx0NRTW3bp3z/A+7HEdQrCfoZix2EqTYzF7x9AU03YQN5XcGGoyZFc5xdL
afs15le/jcJp/hzwLv7H5P0PdML1pzIKAhcWsq6kzP/9p+ZY81yS8UDNW+ULGxt1mQ1JIi5aVZXa
BSaHvIiim8IBrlEh+34GLVH/Y/7zx6WHghf8D1NwTRMhB+r3zxBFBrMw38xRUoa2hDYCdbuxzTSb
BABit910kKOaZ9n5/Y86zu0HkCrjcPj75f/f4Pi/9z9FFVAT0AXsYUOGZO+uBJMQD5dXVZz02of0
2702248+6Mz8jGDFFUnPICW4uuPGXy41uDpUYJrGu7EYnOqu8o1rPZZN3A6/zKgr7L8qFPlN7oty
O/HyX+fdHI+wX2a9VcSla7FwbEuUSL4MOWqtfp32ZYcgJrFGp7JvtiVCSrt0sjUH7dthdirAWNWf
MF747RsK8ci9j4oJy0Ugsyk/Mf3VIC9CwFSnSkzGT0ryB6fD1MZ+hXkcryExZX5jG6zCQfvKyn11
9tPk1j8wjRKEanqEg4kGGfaRwbtDowMvpbpxa2LuD/1CKOvx75f8j8UkSS249BnEebBxAvG/+Kr/
PHM2ItpVlAZnGVjndEEZc8haQhyDzlUvBUKQ24C04MtEXNSupbp+gCZPMKG+7s6nVSWtrdvTPz7T
H/cBizAWcBHkS8IeGQ68OwjGTTe5BYfuEA8RnCeD08y6jE3hWC/jWsMFiLIZZyQ6yi7JvXhr9pOg
MrrvmZfxjDSwQl8WEir6M7K21T6i3nG6nT8z9PiBt3p4ibDN56c1Y2C0N41F/DQxD6g9lyV401MQ
hdSuonu1hr4iCrFAAVwByu0OeW1v2cl3sRbsps69hpa7DeIMOBkoXupspTYkp77ZVyrT6AanchY3
2DVMc2H6EfhPxisWfah86LIfojHMuzNlJ0necd9Kn9w6z1i70Sqi2xL+oZ+ySQ1e3W7rK4S+3dIz
LJ+y5rN2BPEY6+hPdLoAPPpDSzAbbi+scLTIhP1QZ45jgObCccficaVQFRfaHxbegKe3Yr8uRT89
hG7fMEFsuv7ZL9DqH+l65/UcAgIKXyYHblZuFR7iKfQZ4aecL+rFzK33dbCCSd8MC+OXPamUvkQC
62by0GysV1BID+hypdtu26FCXqbuzdgbGuRhiz76s78GSanz7Xng8SJTHohImBbUBvJQZxZTNRHU
RtHPTTEe4gKfAmIGlmHsCeP5PpiLuE3BNDAxhw/Z7/kWtizFY7iWhyGIpq+6yskCH0GuXBYnRxQ7
yWI4TAtpvwlVHL+CnGSIgsnA60Qg4A+7OKsdaz+AlVcPc+G57qW1a25z0nLDORG5bs13eKeo93fc
ALCZoa2O12DwBen3bf5/zJ3ZktzIlW1/RaZ3lGEezFp6AGLKOZlz8gWWzEpihjscjvHre6FK6i6S
V8Vbby2TyaqUJIMR4XA/fs7ea6tou79avcFrZX59RL8aLrey6k0ZF0bQv3AloxBG+oISrq/sfL7J
+qjz76xB1OeImSyU46FPwi+pzcMR0ZOwDqlVZfmxNWbLu8AJyJsugMQVxLI26QtWdxjoURW6CiQD
NKpGWemHm2v8UPUyIRiboDae9/Uc9OeLoZAyGX47PTVVPwQxnWBz+Mkp9n2pBOCQutfbwm+28BTn
Oy0BxHNp5sWaQdcCjpfNkfq0KlJeKGfWs5aF9hfnuNvrUSdsUC++Dyv47sCiGB2G0eb1nMZw7uEX
v8PxQXeK4uRL7qnpy5/vST8McXk9UNlhRHAEugUYrN8ekIERyRpIDG64wMM4E6j5Js+ig8IH+Vo2
kGWAWo1kS0ajiKNici3yzO35yKw9fLX97K0KzJYLsu8yxw1AzMKOLsOkTaci3UUo5RLqIXFZybG9
zLFF4zct3Oc/fw/fj923t8A7sElRDPhn87tdlftZmg8V1L1sBvuC28A6BPiidn6w0nPNbIBoJm3A
ywFbwk+Ome+i55h7ExCCqB78Ggc7LLbvprFCDOgih9Q/tAWWG+SLFYDcfmpxkKWmN0TX3Lns+8Lv
7fXQ+xlSD2Mq15dZd96wszUQ8ISaEbBTzxUbn54z2CfumFgboG+t737tp5855319j5oV9zXunig/
hN6AlDkjmftKFkEENIfu088CWn9Y+YwA+GTRjLABWc73RYvRjmnWilHiTV7KnU+352tWQnO1LGym
6NCN8idVqrMN4/5YJm3ZLxvCHg0a9SIV87drMYM0CHwo647TYtLzTjPCZsg5h1GH75JjwFVTcRHQ
jGiOdqZ8Oy5bYTk7/D/OsDd1US3kxprYS2BzREx1fNU8tX3tavQHBZYBbmO4kIPcwWK0Mqp+Mpph
fszsrsjOEBLRqi9EntTciU3CzbyGG6tb6rMKBce75G64n7bZMXtv//TbCv5LQWQ38qO91+rjQ1+9
yf/6Jlrsn/8F2PtdUBxi0NH/vCrelcASqr//Vd/8pv6fv/0YHvjuTb998y8MDRgyfRo+1HL30Q+1
/u0F/vUr/39/+LeP3/6Uh0V+/OPv72Jo9fanZYVovwkX2+56/zmP7LFSb0X78cPv+D2OzDV/2VaE
yYLgCgWmnM1p+uj1P/5u279YWw3FfgVJ2QXr9z9xZJ79Cz9BhIPYmx+iMP2fODKXODIWNDvZVo+T
vxD9lTiyTfLwv6s12OBd3KaiiAhRDga2gG9Xa5OjKLMHNTFis6NzdMvuOTT1n2Wv/D9fBQUVbxH8
HCOmb18lKGTYFJKmOAnWxOAR/KdPM+STn5wD3+6h25vZnnHyJWmVQLsPv3sz2iPt3vHzkU1TDDFe
GZGkTWac6EAW59DP+0cDetSFqKzypxrC7fbz7QfJC7LXIF1is8Ft9u1bbFAJ1mYtxh1h1Vb4Betl
SOg4LS4auXjKm3Wv6SjOR4Zw9czIOcqetKWs19ZuunRHmAtmPlBH9ZxkRsD0rFEm6EFmsmRgxH9Y
nbe//6X+BpXpVmBy6v/x9x+/DUSfXOB4Ee7yP+yJwBdGZkYmocW5o+96/Oh0311cXT+pOlij330k
HpdSbi984wEv893XwZwynCZ/nXfgTTTtdceevRtbN910FYLgUkDIBiieL3lEkoj/V99k6CGdJAVm
+y+Csu1g+MPVaSAEzuo4bXZBb/g7elHBhdPRmf/zj/KHbz1kdkAAxNaX4UGOvnuVzlmYJOAH3xEz
1qNZDZHIe458wkvw8uevtP1J36yvrS7wcbHYlG/2D7I8b4lkw2FjEQNszRjo/BSz74jSPpxn46Ku
PATCf/6KPywTtirWsrM1XJApf58AUgwDvhu/RIWxuDRq/a3b4AvjJ0qwHxbJb6+CEp3qB4nLb1j0
P3xPHoNt4jN4FceU6V0Jy+VQB4W5K2cC82yze3IgVdz++Tv72Wt+tzBBKrqLu/KadtjhJG1gdVlV
9y4b33/WIQmjYRYE53/1NdmSeK/oODEFU2V9ux7xuiluPVAL7NBIz8dy1beWs87nlSHIH0dmUemN
wzelP3kIf1w3EO59cJOE8kHd/H5PzNrJIDABRACDh/puxAT+xuDAj9l+gyEecfj8hM39wyPBDsh/
LId0S8rZ73G+AhRSX3eetyO3Qd5YkezkjnCQkglwWBpnf/6pbvjmbx8MGrL0BHkhMuMQcHvf320g
WtEj6aqRsWYKLwi9Y9mey9LQ63OpFay5jDcJZRkTb3u0dY3B14YkVCN19KMT+dqd9TbXM8GO+AKr
UZ0DagszBpDBYhzg9HZBAidW0huaJWgQeg7EG1iKFO99O240QLY1CiriPGfnNAxAxZmHIfpgmj0U
KmnAisob1ZNWckGckNWeT2vuOM8hsUYdbKk66VfnDH1KZO0duHScWwje7VOZR7P+4hYd+ehLuEzi
chJ+55+4HEYgXP3UeLdUM5k7tALyRTCF9858eJAIDjzusrGHfK7Fr00gxhZd7Vm7ZSQMJB5VNB6L
WhE7mjYMiGKnlkN1VZoRqEq4c5l9zAyvvCU1AMXUGtjheEuGS+4csFrJF9gHhnEo19KTB+p/N7x0
A6SMca02WYnFWPcmJF/bORH43D/B0CV7OUS0DXsgaJmvv7M7urO7l3aGsDBJ077jo5WTXU0EdK6B
+6jNGRi/FAsMU5u2EuQYrKP23gxDxm0rJdzTMjdtdozqyrZimBAwMzKb+fzFyu33ZM8oCfduFaBu
XTEFfookgv4joXfR5zQM9CCZ9I+dTwN1UgEctXoOrfuJ48L65HZY6+kvA9Q8gnVCdR0buN+zvRFV
egKrEK024PhxNC6nfMa0YhCbbT8EAs4HIo0MRh/HBEBkobWPx8wC9xajMfCrW9vqW9gjHeqGBF8P
/5wqup67gX7AvN9CvZ7LktRj6DuVd9H3fO8krqyG7C9TPI4PRFAIjCMltCcGe2P3FKbKNpHI6CJK
Zmbg1bXHKG85ICVMoS1zAMY4I2swx1r694oe9hynDHDFBfs6xUYjI7oUrertJvFV670pDFki6Rix
0zuR4NNeOq3djxTzPBnKgBs21X3dFIlN8hHpDOXcPWGbNR5sG/XJwXEYWkL52SQHDEgsBJxZyQgK
BetUbpMS4ysrH5WDLyAexE6fpk/gBjvggD5GRhqzMy6/FXZHtyvSjNyD1ZvyZB61/NQOFmNyoGjk
VDN1RyiFRGRwjgGUy2dRt4o/pDIQo2TEH4HCQIr4xckQJF0XpdjAXra/BMkcVqTYlAM+knhd82BK
pim1fo2MAZYZEKZlZnkB3El4Hf3uNfZqJqDaOIx6F1krI2u1CHDTTgEaDinscipyK3IPPWgieVgw
MUYJV8J1uJEUVrTKcsBbe3PhuXloDNRwdxyCZXFgfpgPCedbd72kEeY7PIvN6wBw6cUYu/Jmi1F3
j0MxIznimlYVhFvVE4mykWGHj7bjmOc8uuarnoA77ZU07Pu2z9boc2XDAzuQ/uoZeYKlUUWfsdU1
+a2DnhU84mi1K39OY1Y9EC+Zel2Os8VtYDyYk3q2EN70t04wqP4CX/lwPzqZl5+ZQtk4kQbNFIQQ
iIpD+UCajp2dEay3CYlaeniXkulYdVD20tu3XVYE/d0UCNvtEgZzOIualVjK2IPhq34tq8qaH4yu
KNsTz2Zb70GuueEH7vEiPTA0hb5AIDyT4mExZtzK07SCUW1l396Bg/a3hq5bH2a/1TNDBwDAK4qE
z0VI8z5ZLB/3oun11Se85EQpWKms7iiizad8dTUO/lAi8wowru5Meq7noW+Zr6Kx5g9/qJevLVWA
c/RUl9/IOSzkLfza7ktptPKzJ5zpk13JCHM5CoFHc9Dek6k0hq6A3DgmuOyLqP+D8K6sI+NXGYn1
pZ9QLe4WrojlXqJWC87RmHZH1C3duAtMCshYmR4Kz8zJsFAu0HNPjqzltYFqdtci2luTECryeICs
I+YdpFhAE5JxKh/hbCPLlGEqL2moqIegytixRvi+BNTNq7tnfjL5CBG95mkyJ7ZVOFEkNmmAAf0u
FB58FK8eh48pQqeZ2JEynrKusm+xcRtOjD28zna9cmzcn6XXHmyiOvU5ErHxFGYgaQANCp72VIf1
CQpGir9+0P7bVIX4NGikDi9MfjAPNi4KjJ0sl/l6cOX6iXY9GPghR2ASZ56fGzjyQCbs4aQjwLEA
8gi+7lJ80OYFuwKToAAK1ZfkDjIB63e159ZTMkJAMI+1OTgZivEy/ORYdaceJlMDz7HwMLxtX+07
qiKHAktP8N2g5gPys3wSuo4LOYNXU4BqO0F77x6bsXU0JOg+uzVxWAX0ZZb8ZfF4/7sQNXK75xQ2
aQXOqsMNXikkSBle99vVWDu1071ewtMISNSM08jtOMEDSctJr4XxRdFKRHRpiMjajfmU+/tqcdrP
2g7S6BryeoXCxuUMeTCX0TXiBvbtVTsNloXmJ4SJYpZOegrQ/H2A4SFEqaVvnSVO68l3f8s3OFRD
aUT4k7PgKwZHZexSUHhw1vzW5Rt11Lj3EHSnx7mG6cHhu9xgqvTmYxdENPwi0r28WNAofbbRDvWH
No28cedh2a/isGrB1pWakjkuV8vLD5Y3yQYk7ZSWABdFcTsrtJs4ZYT11mfYo2MsDSZjt6oCE2yv
RvhWM/Z5EaYO7biahC2T1J2dx3WySDkvIgtL34oU6M0AIVTv0OejmJyZFy1wHmekeb7q589gntLs
QAy5usvKYM133F3kkIRVJKZjO4W9mUjJ1BAaq00kAu135Gi9rUlZDdPu3O+dZtkra8PHupQ8Xwo2
xbuQwxkqhZsSyDCGE+AR1VZ5T3941uQcriHbpgX+DptCyADo0Lurqc9GQwdNMoSV+1qHIxKzCorO
HPd454d9T1YjcQH4STjA5UBmSlDZ/WmutHpAjlGakPPqAT0LDYN5FxWrNK+nrGuhAMmKb7XSOr8D
QM0MDTa83KZYakGyBP527yj6uAfA1+OXEmkvJSsGdPwdfolc19eRRwxa4RsgfPM1gtjdDCNllaqy
69JhjHzSqM6gwWB4cxjRS+usAJZFDSkr5Ep52s6vde7CTM+bBr7hhBvwLoURqM+RRXicQEgNniTN
4jUOZxdWkWHnzk0nAZUezcnP/FPgIHfaO+VmMCqsvnie4KK8KXsqwz3ipTDYuWMRfE2bUvpx76R5
noxs019Hr43uiVWMzs1JIkade6mecJ1VT9rOHMlugrYfcEFjHXXUgzsVUZCicxS+L3GNLOpp6tqB
Mz4Y5JdZ5OK+Ba3x2CuJcmhUUp4CoXnTShaen1ReCLk8gAdU7hY3Cndr4yK7mSu//dTOgEiSzoEB
gFbH6p5hckjoC7PZngvDX4l1GCzMLIR4BE9GzlAgBkYSKuBjaPT3m5FUMmJR1KYe7Q0zoW0OYsNV
dKZ40hgf7QIg70MMZCzYhseywzNvOVfgPDxkgYzNgnhlsLQkY8BVOEaWm6eghUwY/6GH+vyc0Sji
IwuJ4z0Obbc6wp5urzwkri+KCq/cO/C7sJn3EQWdXZDKljhrN50FQPWf0yUl2roRTXPN19nZQGRD
7SU2vMpPvu4XiGWtIhVwrJt7TYbGvW0v7SMnUAPCddLpB6q5TsdZsQxQ8mfcgV1YKYO1toTXYapJ
2sBEkz1Fa4e0O+tqCBqU2PP7mDfttevM252DL3aMkUFvyR5YWCiAs9kbqBXzkF2LZJQzGRbgjeE4
QA2WvuEQghzM9rOBqQGHAULZjOq45MMfIUideSWRbElKwfppZYdULIlRlAdYqen94g4cInAHMnKU
XbsDIjnIrxb/NwNyQHhfUCyOY+znjrqZypQrwRxEDUKtfp0AzeoIqZ8NbyQQZJjE9bBSgRRz7yjy
PbRZJMXsT69Z5sk1jtrOu2I27kDV7Cdxj/rAYHOGwMg9g6G5irsUQvg5eD1SkGa2IqSDZf4ljFo5
n2pY3zftSHTIBVtk89ovTiOOADPDezhsfhgbsxg+a+V7/GM2Oag7Z6/ZuUKkTyELoTpzbdE8R+Y4
ObFOS4sbwOAFl7QVaEWqUBePFs8OporCcUXM7COCbIey0910DybhdhI7aZyCIAfjL0K+KFVn1ovf
Q8rwkNGXMSBSAYC6pse/X7gsfpSKmxZKdC6u+zkzo5l0t82Wv1oCtw44dkARldRit8XKz/EYFA0h
FrNbcwsK5sZM1sCEaQpxAmh/H87bWN4L8iNAqjFFpGc5D5Yr2Jw9IOWv1C2uvbO8Ut6IFOderEat
mSEFACVim0rgAj6ayWkFWRfu6IQA+tMAVLZhjDJMr6MTtQ+otYHacXa11wMi/u6atiB0Y2oJag8l
7YaKCkoDyThcUdF4ZD12Mw34c6YtJLrPhY18kXcWAe3IGz3A6CsZoSfeEDYPVibdB3MwAcmHOnTu
8yqrwtgqR65QXUjRyO28j/wYvmjxliPdR/gQ1etbAyKRP78J2dIHj5UeF2mE1XoAK/PVn738jovX
kB9SZnOfO68YP8jfIG8LSSFHE9+HAcmxB3ZD+9H1Uqy6VV4xZiYtyS/NRdy0i4MPpBthYeHmGaAh
p1xawczAPW8O2zv9wCEz4jQp8/qIcUWQ39FS1MJBBmBac7+oNnB9+VEQj7MhcCiB48ayV5DEmVv5
SdBT28c2c/tLIpHFyzDUTN97MzCShrgOPqzQt99sqzEuRzXr1zEzC+jJiu0EH0yp7zrNQA0cgZmD
lLGt0txVnlfzQS7YaQ6+lukXyoOBiI/AXLjLGj5/j1JkcLBNxfMQ4+8Lr4OgCu4NrzUeh6Du3tK0
XjnZIQk9kKfCbaZMBWwGQ6X+PeN3RrtRA3DzqgE84RyjEXcDXemKrsXCpeRXu3fzF5LZJdwdu6Cf
j3REn7IKgjiYKzS52/0JCituxFWfcUmlvIR8VvE+KqqOo5x081DxRTdkiXjeCTeF252PbsQY3tSZ
vtgQ47scW+EFQwnUr/aCvO/EjrrClUUFaCSZLZ27ya9QtMIJH90YIW53B6kKkWztOli0O68pKaRX
OG27YHAJL1q6jAIUM7L6hNwGnziXtkVQqLMP7w2sBjJujNHLjgP2mRvXMOzXSGt7SmxpUDyyL/sZ
Q8uB9pKkh3I5NIswiP4gwGU3QNAk9whWOT0EBW4R4XtahG8tcy57N6zNYsYz7rdn2DQkGhAXAD9z
sszciifHK2/mIfQ6YqcsVF5dpKHXd00TnRG2Gfk7hX552MGBGZ90AJk0dvVovQ3Upwa3oGUlIQTX
hzgnB8rClxsVoo/t0ahQkGyCEaNYgJQij9Xyglgoxa/YrC4h04mXCTYTc2poMM6ZpwL+Dq1j5G9Q
tHiZFtJPdKH6SBgnJeaN4xr5LCx3HHiFaZHh5sHKfe/kpCsfLRjAlnA7hV3owI2wvypM4lrOJuwG
iEiY9hKjhWk/irXMFyPpu24iq7DQItq7GcnnOzx82S7j64Pu7XaEUfk9a2VvwpiRL3D0LWB6LfGq
oNBnHcYzymg/QWsB8jqA8XkE7ev7aHNxMrBppXa4s5tpfuQJXr0DcbjyE3porzwprlDM9ZuUBCvl
SXNKFMP8DxydDqrccVnYKvT67mrfO7ctH59FR/bgiwcO91mVtnrPmEITceHm8GDNefI+6B7XlCNu
VqgdnRjIc8FkD79OwQziiEK9e41a37oJtSR3BvBZ+MipJYLYrVinx3EcxSdmHGZwFSpXPmKyT3Xc
m110Wwdt9UJfIwUbaKCp3fddj66734imcRds574xhwCPnM5SRuzBICccgdvF+4qcCxZTzhiTrOsC
JdFMgh3KBDOThzHM3C9Oaab3hE+pPGkCNA1XawiJ8oB8c/kcOAusKwtxL60GNTrTqVJVXdwi/Rrk
DvQWphwn6AObbIUOY6i/McX05MjW261pWzLf4vm9tVebJ2KAffa1hcU9Mnx3qCJmZP5Fgp8D+QvM
gLF5NKpSPC4ds5y4WPX8wFDezYHdB1QN2uMSehoDPGo8RJ6H6G8u5SXcU7ZzdxojdoWRCQN9Pwlq
zPc6mwqI7ufl4EJmom2SS9wRBvFK3PULiDI+nfPYHbJ1jLWVEpxXpzZgLR5CyCKFJ8Zkln74bDYR
okEIABCcBpGNvLAoF2r4HgHBspJ4fCJrBQ238vLsOTJo7oDmFTbxSrmg5dYDXv2VWYOydjW7AfkN
SiJzb0lMfS2w91Jg9iUoHWu2iDcT9lqBr6/X8SVsWj87YD5qqb9NWk9x1qC5IoO3xRTkpZ18xvUp
QMGY1n3Zhjrd+0M+8WXSvsI91neP7JjjtT0GHuhVLpooKtigvzp1X32x8YxSCGCTzkgF59qzd+EE
v5AahQhvQJeGBWoqhiuvg+FOdhS6rz1+LlonhvCIHtYMLTF7mW6annm0gOl2NcIgZWOpiOFdDCd7
cZy2u41qA5wfLYGUbIwWaUZuzeVtNJPFR9uutU+ZU43RwbXG5tqolqYnmcdKoXa5afgYlBPwItU7
XZjARuP2aeraDg/CT/ucmAtrsz8GwxJC6AvSy9xk9pt4GRL887KR4iWlzdqhmLXzr2aEUuiAtwGC
7Excx4PLzJUvrfSMz6n20B+ufAjiIGn9ZftgqlGxOiJqbyn8wvcpcgj+zgEAP5s+oK2dHK3qsRgF
eSHkAzEv6uexCRLo38HjOFcdpz77w3yoHat6Z9hME4nQyMyAG1l766WoKg+RuGe3n9tlcaiRCtPp
vozSRSukOwyAMTtllN2K0TPrM8hE0wcaY/2r1REfBN4xVwPhGExl4t6YCBsQeW3duA70QuIIph6b
OD7medd1EVw6m67FlWKfMNgXh+UUuIOjL5E09s8mBMApcSlXzhxk05rNQ7nvGLKxo3VdSt/W8MP2
uTSxCe5ScwlvSl96dwudnneTVhj9JMSEX/JecFOCa1iERxTSmhaHFcivgNsE+FSgftczB4YTe71j
nxhq1/IcslGIdW/oMDdLSZWqad1+RNFqsD8NRnNp4GpPk6avPazNeq2+ZJMqZ54n0dLdx8CpY4F1
El1gVFBpT6XDNrtQIo4JkYKYNbi3AcNSIZbhk3D84NyA7flr6SH4Yx9ldsCuCTRp3+Detg4A+Lw2
aWmZd5S8qVVcLPTPbPKNguIVdx6LhRsbQCiKeJ5ioG36Bk/z8nlGIs9Vz8ElFVOK4taki993RzSl
JhBDc1EPOYapD7tdiZkqZU8+ceeg5zJJdsArX2zgwa4yrDsnJzUhTt21x7q85CMtj4xlgdM5Lcb9
yDhziRcu2uUZUzbvZnL02HNVdQixziY6i3tfhXQIHFo29p7aQeJ9sjk3+avkU5YAV4sepqbJ0gRw
6pZuQ83oX0hfFd5uiAheONN96F2jqTdvrW1tU2Jx4O46LS1asjU2ZOZJTToxGpLe5TTXmpERpl3j
Bp+Qne/RmKTA5KuFJ7pWwsaLgwWa6Zky0vBIvrgDYxYTPNtTiy13L0HNghvDRM8sKxSqPKYlPY1L
UNk0C7XN8XhV0Rc1dsTfFuuu8cf2FZ6HYSQyqogSSLlsfqIeMcSecpPqK0DN+Ijk2NsMu166Xaj9
oMASVAE779cVoPGEIGzahw3Ko4RUFHzLSyppgBDK1+QHe7VINRhCCZ26xFWSYnTywRttDwrsNAPx
UdK268DQY6LllfC7oq9RBLPuqMl3YQwqVHCWQolszwiA868sUdg2tH5Ad7GJBqzHCDc69bFlBKJ2
Y5SOF0Ml/QEAmm3c0DuB01oADcwSZTqpSCKUqR/uqpp+VzAS3GxM3KsP3Dz9MIF8pLDjirLE8K3U
8sBz2xh7PL4cysPKroAgzkxvitpxr03hiC8jw4A1menZEK5WwqWOobdVzHxXSqHEqksfQDzPXIpt
lZnUIUqlsbDHLemdV6eROkZdXm27eCkcgNwOV1dzjMwT1fAcHChlXGJFamM1zimDA1TaY2HmDyYN
bf1emJRjuNmXnPXdpKFBf4dXrW6EhAxxpNinSS/oejYXOLuYfuJ1CQEI2LVwY7lwLTtAZODB7KT7
zJmpbQYCHedtW/hmf2CajwfDEfVwY/neMFxzTUi7O7MiswATgE9fLcuC8QVJAF3klTHYwN24Di0A
ciXUsF3NKe0eCmYO4X4Vg3Og3J+txDfrjcbcGvoO1VLxuRdFQVu2pl0bA0Od2M0LqtWB+Kj7RkfR
FZKXJbtyM1fKrZzNjQPYzxyduNX6JJZ1LRRdEDDc3R1vHardzBWOGK4yIjeyweoTxRZApPnk5A3S
UzzUzasRBL25E4NtMERfR/9VyXGomRwUBHqNtqAvAd8Zji+vXL9Go2FC0uyZz8rKLL9Gi6he5gJd
HbiMeniPvEGqX7nFIMY65CbQvlfBbtV08YT3d+0SocF67mtUxf3zWhNvtvPr2ZJJRA7Vck5vTAx7
hbGInkjQ1iQ5RigK4mCW7BBOzTQxRmMfjl+7hoRICmdF49UhNyZ9YBSRa+5Uk3qb3ID9w4CkksU2
ZD/3OOXMZWLumsQbdFEKVr1GVHDKDFhjdJKjItybCvHSHtSEe98Sw0THazWGszkKgGQQ/lc/rTkI
gB16ONFfhAz8nX20Wl2REC5D3OZSWA7y5jzksU9TqySQdzW2bHPLl/m5UMwid5oiKKd3C5Vjp4zO
rA5VDZzkTE5edBtS7DU4KHviduiMQUw50ZcZuyyxM0qstyiCnP8kM4jsZ8LPJVxmLvV8UF1gS67v
aYgpsStxopsBz8bWpobaH0cqpeM6rg2dMNW3OO1lMGDizx2fY8VrhbEeLLgb+dZi8qfzaRqIhBqb
KjrgByIMXWauBqRa+VwaZp33m9A1EsJmRrgOZ/xPyzwZxugWbuvRFOGDW9DVxhCpxbZNQ5I45+OC
+AvFQXOjAbVKy7xlWBBLkOq/ao4p8g2nlDuh4SxjAnJIugkxjd4Z4XQ62Bu6G+gvttAgwUbTa6SR
a9pgk3tLLyQJ0shPGuC9/YXXqnC6MDygjMkUacIzIYKX0bnFkPtqXTSgkjKoiX3vACkkPhy76EjO
O756txsym/2RzBbukSXt90HZxREFJLlptKrF+ihJsi9POThRog+sLlI0nVmX81lX1f67CET0bnV6
ghSIZgGW8hgYwr/i7gDURKNd6DC6mwFuKXr8oNiruZZfCeFWxwpjZwM7nBHA2Ui/FMrIzExgr0lu
u6HFhNmPPgrAJ8ugX0eWO1379mnh+ipokq99cAYnup/vUhvD7hmKbu0eOc1N/1Ao5AP72Qpp+uvB
Y7LrFhgWLq3MoZRf6W+ZR4eJYn4zq8KN9rkbdPLF5lBsbx0j6oyEiADiuGhd0AV0Cr/7XRf2lxTM
/1GX/I16+U91zv8XFcweerP/rGB+etPF+1v7twRF9Tcy5u23/S5jtuxfyHB1f9O1u7gQfYRmv8uY
t59Q86LB8lgs/pYa3wqlc4Sn1i+/YQsjlIuImR0b7VZPrv2/f4Qch19PTYBSM/xLKuZNQPwHdSTe
loimgRc6FjgrH9H0t+o6jQYC/zFBpBE7qxo+Fe6nVNP8A/igd317wmYWzPemTwzP6ebQyLuouME7
vE9hzXhOFRNBeyB9Gsx+By/joUV2iIhzecynR3O9zrvbQXe7kqqgjcv5SMzJEn7yxXsYXGfzJQgZ
z7r/7fP/S0vxQTT893t9/Dfr8D+u1v+LazDgW/vPa/BKtPqj/ciU+GYFbr/p9xVom7/AKUavbCJk
3EwrLLR/rcDwFwaWiNdJWvNpRWzEsn8vQecXj2URbaJESHvutqD/dwliII9oClsb5dMi+fvfFoJ/
iahxH/BpYyn417//UVTNr/9+DYYscMiLlu0iy/b97ed/ULKS/GBv/tgqqbmqwI8SiqKFyyYWtjyf
Zxo6Ws6fXVwN9n4YF2YL+N9qlJhtrbMTXsDS38tlZiLWMJPdt1noX/Y9XeY9HGRdEPO4mNznV2js
jb8xt5xwipKe5mkNzAG90VR7TbPrgB8krnbVR+DOm8nJiIJDs2hvFwYpiRcIa2BVdNk03rgtxsJ4
hnbTxq5VLo/wtykYim5l8gDdOD+Gg0sfYsTGmLiTdB4b9t4ubosB5I9JqDOt5ll9XhhKX7ncpnMi
jIP+0XE7Uo0AVzMWhG1EN8eVKDSSukF2aXpWM+C88aTkODdIYSEv7pNwXPfD5+ppgPJXREeR2lMm
BrV5s1uhy73qWdPJiRxNuZCWQSB3dJsIXqBJJi9R3VbnoSnlcM2RaYfHgKyKk6Nqhk0R5CqTeC87
e6iphs8LLoiM6uuaXL2gcprripkugA0+7lej1t5zz+1dk5eziItgndEgSCCVMNgjPFp7ND17a7Il
45xyoZyVZuMLPht7vEUA2aGicLvxseMODr4qWxbskV46B5gYibKOhyDkTUgu4V/JY3KvZm+uboDh
OV9ofzlEOpM3ruOQoASfKriJ1NWSNda5XYzwrSbCZCAxWfXmHpg/CXcMh327AnqzKwt95YiuxMDS
iIarFdCpI3rsfM95dYkwqnjuSEF98umJevshNR38EIOPBbWIYHx1tUaI0XjRXVAZ9RMLHPHhMPop
g1miteu9kW5Ozz71JGGLqlLquppbdbtqtV7YjNg3HYOgc0+50IVnRiCtJ0AoFsvfs7J9jQ0go2ro
GE1naZ9RqhjZG47toSQNZ7IeXd8Y3+BYuuuunzVgibrLoHxUI33pZPGywONiFDG2Rv6jXk2TYn0T
jMxX2YbQTzLAd2tciQo2bqbTq6lcTF4D4yetDjLimGtQf57RaQTiVASbVoJoWybXRjhUt6RLEgVI
NBm1NWtIuEmIOJDJr63cOZkyYRBFhNmYGaTBVrKJCf3rEAkOiQVoRG/cchTGXs7TqBBZm2h04ImJ
s9WU41Vk9Nm5xw50CmyDOEBf6I2JUaFgOxeuI89Ipmy6g9dA+oEekTkt4tCx9GKEiFcLMNxdFnXz
pwB1CwbiqSP+aCncxvtv9s5j2XXk7LKv8kePGwoggYSZgqAnj/cTBI+D9z6fvhdLUkul6F8RmnVH
9Ex1q67uuSSQ+Zm9114VcaffF4l+3ZSbhOsUZsqUJYaFjj6zQVHzhL772qwIZ/ybteI/upv+24vn
T9fT/3NlkvNvjV6PP+1ncvnz9cRv+Nv1ZP6FmwmnF7wJ4uOFgavgf19ProGKBDcFDhG2O/+4ney/
GFS4joM7zL4a6hHT//12En/B32VZ2LYdg8uOeutfbqN/dzuh9f8XO4cAbopzxIWU7l1pFv8K9k7g
VXhOxAVgt+l4SOLsGrJayYPmRNXFrIzhVeAD9zFik+CzzB+0ltoqFn176yLVPSGZsz6Zxiu648Td
Q7mLX+MUE7kclHWiSSGSk4LdeWNk0m3rHNnwUTpMlj0092jXu+R3olG6h4Ul957qtRvmVu0Dr39z
w0pg8jP6vjudmc4ZPXD90iktWhGdnK4nOTArZf66znoC4lpPaM9p31jBlQey7w309f6UsDhQ+tzc
s9ewHq2WZstk0fJZOe7AiDSZ9sQPg+Cpi/6eKAh1nNl47WghxUmBnF1XGPU3SBGzU9VNZyH1u0gY
62h2HnIjhMwmjEcOTXdFZUJKZD/DekGTd/FcIFh6ZaxnUgQA7yNpp7n7DifCkQlnWic56rPcObSF
02xZIADV4wpECXSAUnBrR8/TUj1oktjqGDDz3cBVvCk8dEnA+afptWzH5VSWLlJbc+h/3Km20O7n
xc5QAhk4dYKvL9PyaaSx/mgNRbMnvfwJ6N/0noUeKunI0rZEfYBmIh9VAChSRlveh0VFA4oS8Hkq
9WXtkH2LPEobnyLWPUib64hEISTHh7ghuRsg/PBCPBInC0nW8zridr/1hvhraFgLpKAnCkp8As4K
yBwuwNfS6cOvIR7jLVk3/b1psgclB0/b1uGAjq22bqUWWoGo+jun69E8kxESN+ZqWgRVxWztS7IY
ZosMHxkz3hrml6jmyAaquIqy4dMxkwdJctJ6zrIzs7b6QBAX+VKFijemlVZsTNSxH0maRwUNFXOV
1+1nDEzBj4YI+mIxPo/iasvroiE+aU3HTq9van6IzmjxM5fMBp3M3bvsHF8GJ82OBqqkY0imDcsp
Omr4eYT3LIW50ZljBlEKoDQp11PzLRrI7MyYJ98U0Bad5hAinFtFndmtm5kVOkONwEVLctWzhYdq
iNczpMZz603DKvFwljN1Jx7FZBoRsdg0KHE2VWOFggmG4wajYQx3CBN8ywZ76pbeanEg0+h4KuWS
EykqTZ/dKGvkcZMzbTaZMaD5tqjmqnkHNKQ5iNH7aVtjzyqVVXLaH1HTzP5s4lKOYN6d43EmD0pG
SDC4s4GKHUfB8E5RrgSoPEe02tnRrBPjQMoSSyZN38jW6Fa9Sch9woSZTE8yFEbXup8pp/zMab46
rX12RnKLDFfelwLNFCP1zF/GQvKZW2rtONplrtvsBLI6fWh17JnpYuqBAzhMWIiCZqYMUGPthWEw
ciCfF6G9qN6yj23sWmRIo14aUTZlfRjdYv2bCd6N30Ve6NsxN6YXMIIWoJdmeByEPPeudo1f1YBi
lgcHWR0wu18WV/vWipOzHc3WC6ncIqjz2x4UROAuV8U/EUKE90xfJNYw0Gp080WCsQxYIiZHhhMb
M0GV0lvaG7NsfQMsXgV6Gz+Fqg3sPqm25VLsHPJcr8rrxDnBx6xfLKRiK6aNX3mc3uOFG0CCWX7s
WWfNRJy59C+VIwo/iVKeyb5+hDHxXS7OxRkaYBuoxJ2ETZ+d5zmKvnAX50l6wFpu8ajbLXlNgKoa
rSjOwjUB1TrAJIUCuxciOf4ySWg/JUBTfFYc6rdNqywozRzzSm5H4Jmdbss2m+OuQ4+AGpolQW1Y
oF5qUlO7dCZpDKAvie01qzXWPtuWPB4A4KlEluRxGnphHMBwca6Gmok8xYgQ48L8VJMFDHkKBbjQ
ct5GlnCPLAfVkXlu/LA4jvhIKkuiAoh74wbzVnvbhcmB4MD7ECUl+JbcSzaRpc45XvmQ+G7TLw07
/ra1zN4Zo5e+RTJZbpy2a3+8rJA/M18bsc3evTGmVHfuNH9KvDaXpc4a1pNEbNISOUHOHixqIrJS
2ZyMjTT2rRvlj4WTfPe9gXK1aswA9lD5UvVqfLhKxV66hTAOYat93OpgGiJR3mvVaIAGSz1B6Jay
37RZjn55xaXQ/i1O+RwWbA8AKIA25Ri4GZvsi0UAxIWE5MxGc/JAj+G88W434lLHCUFkgya6l8QF
K8hf9eqMSMzI3LDRQB8qiA19KJXNaLCbco2YqkWz9q42a+/mWJcnyo/MDTIgM0+WrrnSR/M7vDuI
fnb0RuUdodHj3vOy6iQq9pidlTLcE0khSp/lQXsykcTDDcZu9IzkYbobE8ExkCAt/hx0d3L9EMjC
DgNl/YI3Wj5ZbCJrIDKxomPIS0x2YLW1S0Pe18MoRPuomW75IOq4e6QUIWNnKgkut4fO71ja+aGB
1hOlBEx8T863tnTUmSH/cIizvAb6orLnyjJeWIryiA1FdfTq2Twkqp0vfB6MFpXdVD+LwhXWLPHw
G/EfLUGedOazs8zRiDpAcEJiTsIJ0JogqbYV/C3k2OX4IAaJQUSC2fX0JIhC7zFNWT6n+g0kzweN
yMK9WYWr4dqjDDAq7SUPf5N2srH/aLDGl20uv123DDRUjb01khRJxLlgIO4A3YkTC266Fy5sqiqS
AzPQ/IgH98gCLu6owaIuOCjYlWr157VcPJp0gndF1PUMD1TYrdyYHTxRUxecv1qwRCiXeHxRLwxb
z+EdRcoQEA03bjUVyWfLGKaAMsI86znHsZ7N0aYk3hqHmFobutPdj6lhP7e8Tiip4dw/po4p8KJZ
3l0cld0laQe5SgaumRDQ33pQGd0PAcH7WKIRT0yqv6iv203vTfaP7XSfS+4o9pLDxIdTtNtaH6xv
CVd2Te3VcYOyax1airSuMY6yUvkjFgEYqiH+iXaGVlqpYUu0wSdAoRda/SFoO1neVF7LdiRtONXx
zryzJt7pCwxi3kuplafIrbYiBN6VeOXsK2HpLwnfMRGI9PxHLqHyZ0xRvxWKrYMSdbTFZjKZfpqn
0XfTZRdHc9tbURjrFLzlyWSD8yBrB72NJeI7w9TFe9OO47GE9v0MQci8nYa+29n5UuI5ZXNWT9hH
aKHTr7H0wvWI58BXmWk+g6QnbRJ9iPtrFjn+JyEbeyvwH/GmganHChhDWMzs8XaJDno2VEFZbOWE
M40MmB1rsQQgZJzfRVUbH1Ql2t3coQbDChPd6u44FOtEwX51UBIERoQEV3LD7kuR3A8KARfwAFJA
iZpEIkiQqZ8A4HoGn9BhryEpTgeMhq2cYzwxcUyiG0yBgEtGolr6MS3ZztT6tWOEjwyYEhcDF+RO
0hujXjXbAftB6tumS+hiPhq/mdV1u7qIj+Cr+wNp7uaR2CJ0W22y7LJ4KfZtWw97NTjitXGNYjVS
CCNNYKcHAj+x0b0WDVRQoAnJenDaHAqKhdxoZEdLNkRHdLnSyblbiyQkZMGa+25tKcKOfWd0Mt5S
S6M4E0vE+vn6nCfVUn/AZKMxlz0hn2X1NvW5xfOxJFMR8OBHga6jSqWKInucT9kIRFeGx4IXDWJz
1lo6nUdsrlvmAsj6Jyi7bLc8DTS/BjWJVWXEMGspXWbK0tzVXUMqa97NaBZrNbxOLXDrxjUTrIV2
u0jfSQb9qUSZhAW8SwhYUSmCDLaxesgHp7svRt8RVB9fpTy16TyBaka6iJcpe5hTs9gSw+1sYO+w
eF6sBjk8oni++UKsxto1V/WSsPrqGC085RPAXdtMi1vO/2iTRhRyXU+ogkJEfBtivGPWLduLAG7L
yDvNql9BKPElq5CW9JE9kVLXPI2M70DCey1JZiWFhtVTzZGnKpBVNOaNFu+kWuxTIbmTzKwtbqx2
aA9pWedPgjaAg4mmjgsEJK7JDzAB/vrg0xn2bNbxUDD5RPCtge6rHXkC/fVem7oMcrcn9NgbEok1
e1T7oQg58ggzLW+RTAsYqkOPqybyVn2bUqqQpnAwuJwPTW+rLSosEoOIPz5OmoucDfrEZuhc/Yhy
X1sjgjSBtZKPnkpLW8fpdVXHArJ4I9hY7tMast7gdh43iLEEtVMsO36JC1VvaVq23ZQZr/Y0qiyg
YX1AsviJ26vysUewzCXqqu8LnMJ9k69sZmI0Xw1tUUyYAce6tdyiqzJXMSIn38YMexxtKMSPeMEf
ptY6YPEDi2YbdzQMH4P3bZIVJ/Aij8OENrZIqHHBnCf69FDR8SFonryDF5uOP4dWsuf5yFZ9P/Vv
/KDv4VhKDFvVK7mSno8fpL/YmfUzpTEhw6gj2en7RqE2nmue52bWSIxFhdA58a8prxQSHakp6Aca
Bo8wYictXme3dk6zNbx4nSbWCGZJVCjCcwtGcUV7n9+0Jgk5RpS7O7UQ4hTQF8sz8EacivxTmcn5
uV+qxg9RfPiVrvEQz05IdWgy/i5Zj1P1YtwnOWYotzC1CSoS+cokInlWpXxsVaFttLBS28aQ7yNp
vG8chNluSrIPyy7RZxEO4vKXToAQ6iUhgLWo5JavvgpC0cldH2ZPE2R4wmzThPLC6+kVaOgRD9fl
QxWGGiEVCus1Ygwn30Ye6evrRh+dq3c+xENqp1t+I4hTb35MUvWF0bYPSEe3QHGkAMXHOrwDo02/
0zgvJpkBle/IMN1bXjp8pqOhr6TR4+fl1Vmb9bzBeUROqJg1BOuj9yA8VgarNnTPDY2RO/TnJCvy
W4JPO7AlZKk2sI7RwFtrKYkImViMBjMmjpXZLWdoiDm+AgrMpr/xGu8rHVyb4qcc/YLYrFkTRzPB
s4jbwAsWt3lGIvfYahWqrIbFa2x079jVpx1NJc+r5OtoPNS+zWiPOzLPQDWnXEhTdAMKzzqMclG3
xpx/KEsHv2eODshOGlCaF301FKwvmuRGaG20v/oknJr/D0I8tkQAYHReWFMzXBHrFNduYhtBLRcK
Ht1Av97zp4+dcUl6yDC4pj9SVJnrckrwqGC2QQkSrtCOlGu+PTzaGjNgdyz6tes2Gb5zdU8AyGNj
NHs0Ddf0jcULTFyrq8Yy6o0RWSfuW1wD4WMmPjUxjVtLRwMLJzH5RC5L6kEXHvLR+XC68dhTrjcG
QTZTy2UMMOiRu6K7HfKhPhROxZgCmWk0TNYRDZfaO2G5E3YYYf8ON2Pbw8gHO8n4tZi8ZQdnkq3K
ZPutYXDgRGW5j5n3rZpejltYABKVrkV4bxguG2+ql8BOu9cJ9cptlyECLBP3DUMp6aBVus3CATFo
Fp4z6vFdHTLQXhRaAbPongmC3ZhteqqK9ptoYmeNuoFOlb/XloQYdSi75s00yva+6Jwn5B8oj3JM
Upww/baECnSTMy9AIKrtBqvp9rToV5NcBWbeAvucW5ENydLuwTf1y3ooxL3XJg5nqWZ80r59Euf2
RxCi2Nc5IATRqQDgRHjV86LBSsd1kdW8TxE5ESzIcLg0Uq7imSBkjesZFbO+N2z+R4VUB19cdHuV
bZlACiK/Re2VkScRpJatn2uMUmxt0+c5NG90HKdklw0Wbx4jHm9saemJBgiQWsdosXCnI3/t5SUy
ASVkcflYi/nSmwgg2JwRFl4WfEa4W3zoTKTJpkwxWhRG10gP1FBodDtDexB2c4gasu3R72TwQKDJ
5kz0MMMnaB2pXhE67ewKBVYk9XeDi+fWKtwz7Gt+oiVIe6NZZXp2nMryFddRutNsPdnYsk1OhouY
1xrWEyfKjQhBuVyfk3KHUY7rogi9Lcj5ewoPHeGzh8HHHIifwebKm36YF7yRY0WDOVwdZZSAvzFF
2Y+7xF/4cWH5ITb2J+yJPkcU8kPdXW6bxsRhwstJPZVsG7K2gtjrH+TYrmw1dKsllP1DgbrVS/I3
klWaPSkhyC5i9nutcdK1+t4u7W1ravavi/jQSsJtVqv3dqKcIDCYIq6wiG246p7oeVrkH9ZbL0X0
4XmoPR1FdKbIT/UYfzlciv4A4ocyLjXejIIPfsTabOdypYxxvEf8cRSwjK0aW3GbyWHVzyYzg2RV
x3MeRE5ZPllkyG9naz52UedycSzTRi3mBZXQAXPByQg/nJHnypyTn5z4c7aKPIHWyLCyryG5wA/1
yRLvj3IgeqF1zeyoYvt+Hvm6vKldI8KmdCqKbdgrtY4dHLkkFrBIhGwrCMy2i6fE9vZGxsqvyun7
UHOx25z7hZ5eeIv5jLXwF46UcYoXw4JLJs2NFtvtaQDifXK7D70Z3zSrD7zoSltqm28SasZN3fX5
aqAXXAuVFkE81V6MB6D85J5FaCXJQTfNdpdh2p0V+9C4n8ugbX5aS6xxctwwhMZ5nH8N3fwmUmn7
vc0Ozy5ic5e2UXpOplidjEbIJxVxuGuWxdNivYKGv1RoN3feeB4KNeyaOvrKKgBmS6PPp2np5mBI
Z8wTZkjZAp/VGU9Goh8RiDV00QusD8TFqoZ7WtjnGIOcF2eKTw/FvEfWzkZIW38HYo6HmAyeoQ67
nbkUOF1+umqNt9dv5jvUHmuSp7Yi+13Uy6C/j5W42pRprHL82mb2g2Ng49Y5BSSQmDtbkes+EDuK
iLoYGWHFr12aa/sI6RHP4wnTjPGka5bycf3k3zFkq6AoIWk4olX3jDOJCdF6jM86kVyq1kAImXp4
mnizyOJ5dNLwptfsaTsiqz3nQGdXKJyfp5AKXcbHOIo4+wdNg8bFtpCVwZuwCqSp5DJViog2K0vz
Mx//vNEGuQsHix+0isun1ps5qdDFvg3aG6lGG7HMa8oq29fNYlwBLroalI320YLAG0yuOESG2me8
iVtKki9bS9ZhFh31VuBmGL+J/7mB3h2C5um+kQZuRdWQOgQsW6uibe5FfGLwhQsM+KZnr7UrnCHF
kEy2qDrYSrq4x6Go4sncEqVtHGNMuWsQD9YrzAfKAhcKikWa8gpdLqlgSlewhSt3N4ddvaGdyim0
6+5ejICeEjYGuBvzkumt3XN1u9ZPJ8mMYrpizPOX6fDjOLU1v2e87DQg6UpNj0skd3bCQ4hKLYeB
ku0Nwkx6blzUin7ivNdwsriONs5gD4doipezYlO0wamAbgLXVeKs9IWJCmNxNP/0d8VwN2DcX7z0
sR1QQrZlVHxA2zumocbsa3qA4tGgJp+4ldvuuaRqShbq5rZtxlUBlO0wg1IKSoIadKzrX3Nu2Sub
UmLRO22bOo08tjY3FUOw9miRkhJNJPXaFQOExuFF8Brr2DCYNbn1kqpCEKlsrI1NyaK5leUkSV0U
y8C63QEdxfivPs+qbY+ZPirmJhOHysh0jtTd7syA9BcVcbvSQsKmfIPKb60wSN32o26vyTjTcJRw
TSKWAaANeQV2m3pycDDseq1oSGQxksivDeoey3AnsoamHs9W5Z27ZhxY+SPO3aSlRBIKaShfNUbq
PGPskqtpwEVYUU7tR/bnxUo1dhwTmD2U59CoOJi4g6K1joeTeARaZ6PJFiwRhneXMnv/1PQGC9jo
dtpKr65eanSqiIsr/WJVw0krbKTjZbLHPhe/CtnjR/A45se5wapkkXksZlCo4cwfsRjjY8+9/MOX
26zH0sWj7bhj5BckYbxqead/k8Qka3SvefxDLlJCN8lEDDdjvcIKmX3JztJPce7olzZR9haKzPRW
kaj0kjF7XuXIxzdYlvNDbDPcR1IrGYcm5ruwLOPMSEhugXOXjwMH4W3oJc+F6sPTDFb8Pu6E/Tnq
XUN0D31CID2tDrBXxC99iiGXxMRR3ZRNkZ3zvs82xtw1q9SQyXmZhvptcJR3mBCMX0N+O6ravA+A
JIlzObdtQMj3JWraOyK0O/yizJI62Wj7uEudGx6IYWN47BP4wvTq8SpqPQ5JId9FtQD6iWU0vcwY
Nw4DIUTMmbCZL4haImaRk36AUmMdCUxUj2DHk5NNBBR1B7mHXLUiunVy6uG8iuwtbhOM507rvk7W
3H6PEnce+vZqU4X2sp5aXW3AOVo+gluuxQkjA+KVBytzq70QdfdWCrmcMGRWxypR4XcrGJ0wAyoj
w2aO2Fo81UWJkZBBtnVN16pV99xrBp7FTovU95CQe6QlRrhlVGoeK9Kwuky7kLcU0hnZ/Q4u1XDf
RRZxh2pmJ1cm+RZwDUlbndceu5DEwQV34wqF6/XlaaAZIRBadSN1ETVeI8K7JCS3SCf842hE0CRI
mCqpEBzIuXwAB1WyemXEAHbIGUnoI2Yye2jp8Nf/0+JFbguX6a1KR7J1R688hqqTzDVVtDajyA1y
LYo5Yqz27j+XCv5bocWfJBn/rXDj/0LFoCFJmvh3msF9l//8V/X7X+fLn3i9f/t9f9VlaPByDcLU
PXILrto8XSAB/Kswg3/lMlQigFfnREQUo/On/U04KK2/WAZEbBKpTcu1/1m7yr+6+nDJ7HXIIYc3
bvwn0owrbPIf0lVJ7Lyue8AvachsTg/9qtv4J9lgi9mKAMoI6g9FBoOKCzSdaztPVFBfJfKe8GVi
rIjmq2qcTv/0af0fRIvyz5rFP/5w8L8ud600+avoV5jjP/3hutC8QkxMUauak25gjD7uSkXeFBkD
0b5r9JxB3mT3h4Kgo3ttoPnB+2VAXZq6A5lrWcwkOev+6GDQItpZfuwnflGX+tu4sMaP47jRj3y6
bFOJ1WHlnPGWGcX8NYFDmjHbYXopIPGso1b2r60uksV38XiAwkrEd2KMeC6rzhzjDTyXyLe0RFRr
oh5r5hntcgrD2LsvliL56BUxgXAZWDyx2Z/ml+vK19ZyedF0TgI/ZZ/A4plBPN6LBk9TK5zqd+kN
eXbl5Fl//Wj/v0jqfxiefaW0/vdK3pur+pt38uvnuyr/rJf62+/9h2KKPHs05WQMewJN799fTKS+
KHVttFHgZ1H1XqGffxf0XsnYYEwdiS0K7ZTJ+/J3yZT+F5dfhLWN0gkXqPxPXkvH41j4pxfTEZbw
CCZHoo5Eg3HMVW78p3djsRtBTwVVwKlGl5VTbJxgn/0k9Q3Kzrc0Qo6Y0u5QNn8YXf1G1sbetif7
ojRt2ZZx+y0jpEmoNO8s3KJMWG3yYE1Qb5TACGy9dzPSxKbIDIKWjXtj6QJ8EHe8tBAnEMlUUx//
ypLhFqUoNf81KZsqe+5uqvzXNOH41XkXrnOyoR/73qluVczdvu+WrHjMAN7BeEBImCpQXdcEXESn
D1XTrqlSgswttpWd3kYzTec1aNGYK1Iv8cydY2rfMwFsDACJZCHyElVkXz7nVfvSFOqMGfdsYGDa
MvtnkQwK1C5XRcLykVBoc704mDrnqrJvJXuks0NmtV5me4Bmq6IP90ObP/dkwmw7S6ySxPoyez7A
sG0RnxRRettVDd5Y5oAFgmPqaQxLfX3CcHNi6PZN1PF342q7WiJgTvXi1SHukzvXeEKrbG6GyEUI
VlqPpoHOAQiovxSttsnn6bVFXbRE6qnJ6h+MauOJpeBTVjnvqnAOsmBfZKbiu8Rbkhr4aeZFuy+T
8FiV3uiTBrj4bDWwCRW5d8Nmy8I7VTI3q5Ngqn/CFj5k/UuY+wZiUfdDWIkeEObAqqlrzorfbORF
/GTaqB5M4lzXziCF37dNIImn+QZEmPn2lDoPscif4vYhBx+CSzOkAYKY85jMsEhyr3siGOoC/wPm
R8p+BrVS2vKjFkbPIB/x3cokL9aX7sIwPWlvulb0gP+VFYwL1W9S0B+Fhl3zo2L5FMQhxW1uswPJ
1mbVw2htsCmy8vBWiZ4b23lCDzwblsDz5jRrgW7A10q0y3ozMLKf4o8l4Ylm+wItZ3LuqJHB/4zu
UXM1lzk0Wiv+whgqlfCFqYM2dgsrKCr8nlVdfJJCsp8M1e2yGnxIArWFmfKATNk3xLhdGnyZ0RDu
phTPmD07zPXtbtUWnO8DIwBdVOj6SjcADsICXJUQvgqALisxhva7cLt3J9ZIkKbBRKBOyMKwDWd4
GM592jFY5QpAZGBh2BqOS2huecyDVm9wXTnpk22ZC+9HDvKRfCqmn/C+IqlZ7xp4HP7RInBKe2RK
iIkccOgsfMiwiNrQS6xwgN/J6pacvfcKt2DooUwrYeW+DpkIgHitSbKhnR3It8SqfCNjdU+uw7LD
NRvepu2O8gQR8KD2S5msda9FikckJ2ZNIDh8H2sHIYhpeh+RoyOTI8NCaiy9k3c5JhxSEUM0vhRm
eDpZodz3QdYTEJ5a87KznaXeSelMdyYdLTnYdRQUHWwm/P6PSDTWgwe0JY535WzrmA+dX0uZZ09U
0U2WqotcQucmriU6AIL2sogbGz3Ayo7awJqizYynLSTEMhLmTk91BvSk5z4M6g9ILOI6Ol2UXdkE
4wDF1MqbvSCLzD0CdiZO0/DVoF4aLCAudSvx1Tc4XanAfZicZLCImnCfGATj0PV+rv/AVj4McXwH
WcnaZUvF9mC+eIDNUKTkOLlH/RafBoE/2jEkErS/TmAxokq8CJMflSwPNWNLeu0H1HYmUELNUPrc
nikXmSdC2CjPcjNbWd306qbqlE5EXA1KL314xIc5ZII+x1v9Kk4lq+mB8Spfa6YRvpsaPr+aHMtK
bF17hghNxuMqz5jwsTilWyP9wHPUh54hoTKdj6UojrNO/lJblOTXy2KC77O8G4lDnOZ8inI0agtx
ruS5+ZlVsTEiRwTRE2gHoshzRultRY55390lA3MOEwHrqh7GJz28Bt2rVW1/RLVBejCuhLNjbx2l
vc0YRRm5q13DvivWu4vbYOhuxqcZUzn821cIlSNd/Py+DOOZhRfStxyvMll+Kta8c+RMOCysUjsw
OwUTdFUOjiXYkmZK1rIsyy+0Txq7Dsa8bTFdiByKkcyqewdpDLQYoHWN8WuMZn8MG6LMEbd9EVdr
+nb0MkVLeoYLN38kTVZsIBq+ljZo1WoO7+zxSZORdRiwF7BCW5JDWLNbVHnT37lTzHSMdGE98aJg
8aJyP0NITXMc+aA6vHVpcRXadnPLgpr/t89cIixh//SOLb7xHeedBSTLoIQFm0tKQ4/RG1gJseZ6
cpMY9R0+xyOj9N+obpaVTmozYi7rkKQ8z4zgSdRK2XGz5/oiwBtxFQSVlabHz5HTG9vGtr8Wdu8b
7ypL1q8CZXCKnT/8oVo2epS92VXKbOI/f86v8uahJOzqWuoHKZyJdXt90jwrrl/YvfXnLsyGO0lm
tK+SormxrxLqOU61m6hAVl2NmAKiyY1/YU7np95eAHv8ocTGr9ltMe06b4BJoBvZV9G20XVqU1yF
3LWQzt67irsbpcxP7yr4zrlGKCkyVGWowVG7sr67CsTJyRpeI1Bol7bRrANEiJBVGcO47toIz9eW
2L02x1F57ZP1a8vciTR/yFQobl1NS1iyuXDHSqLl81buhqSvN17Cjt03Y8IBScL2gDjgh7BYLlxg
ZAP4YId7sIqCQRe57UdlLhfNC/vvzMvA6KVF8wS9fICyy3cezqgQ7GUKGtaW93qkCJHTCwTJ8xSi
3XUtY98sPeSzvrmqXRB9nPUpro9oGJCUyEa/xV4SHyLeas71lmWehBB21jt7hpuRo3e/SHdehRGA
DzJ6eihWVXwLF2K4nVNXZmvS4JuEMX7b3k+zp8GT75U/ozvdGipmgJra1nRzNRP5Woamy1NJdNCY
WpAyn7CQqlLoRZiwZLUe8sR+6+eINKusueC5HwPsTdPnJAVpuWgPtn20XCfUpTmlQc5S5sFOa3UA
K9s8JAMlHc2YfM8agUibU7HDy6upbYSr6ujEus1G8QZhGsKsbmOGgc0d5nWX0ZgZ//bFF36zlbbY
AWudo7O0+FNEvi/7sX8GqIPRagqkO32kRX7UFgZSdj7tsRCkt8NQSNSqEYrbCFBsLf/4YLFtocYN
RS5wEOmnKmaFpWJxqCFA+1OLS6lLA4Y51b1DINWxztXayruHwewZnEpj7XY8tzm3BNb3aTul+Tfa
K8bes5M/LyGBrKEacN+bSFhUXLCfxABGjuCmqrxjFRnlpkETcItb/FwV7g6fxHOTYbantmoe52la
Z6N9T7b8JHgJVYiTX0Kj68pSv7EAvMDkrTeFO981Tb/SW3gXGXXoFBJrT42faHm16kytepYacm/m
uJZY9gge/Vp3NtCck22oJQ+EjFs+VijW/8zdiiR8UQo0olP3aDAWuzg488DKbqi8+zlC3GWLcGtl
+hrH+otpt83JwePq12jGUn8olzeaijcu6SPQB3YyvdwJ97chjuWWhGDW7xX0oIn/9qKV6AFmNukg
ETsmUkvQ2v0X8hR1GLynOYtOqFI2yHS6tTd3UGI1+AaJXMfDH+IVhE8KWX/Wvc5eGa8SasG88wL6
ujuBPCPQaWmKqrkihQ9O77BNa8Lkx5sgPGD3Pzf99XLpX4y40U6mm51BZqj1cLXYp9FZds8mMg12
jeNZ77MTwRwHE8r/SlXMBkWePXpXmrnXH5aGLoPI9qA0vENuLNyPes84+H9xdybJcSNdtt7K2wDK
4O5opwxExyAp9momMEpUou97zGtltbH6oKr6nxiKirDM0bM3ybQ0SwkBwOHNved852faoWcZxvEb
faeIrv58EKm2oPlBLjsMo64l85HsWggHGd1JanrXRs/em7VLCxBK8BGv8f7DuqoJyg74KzRCF8ba
EjBQrLuG6D+caZ8ISKShlvMz3XZDXGT0GQe+uqmnCinHr/Py3yoe/P9Z0sMcZWDfPVc+OBAL1n8w
Af/rD/133UD82+KyIm/J0akZYQv8rW6AQwj4IslYUmB2+mAEXvxPSv9lELZMCxfW/9QNBHUD2yJD
Gq8VVXzjb9XzhKDQ8LFyQN3QIPxQtyAjWRztl5Lfb1W1NPZJerOSHGFLVT9CK52vta4J9hWgHcDQ
HJGL1AtzFM/BVOg4LZr01TbL96BIv/WTupZd+8Y+2l2bqMvxBJct475X9FgweNLrVTSn2brQkmFB
kM1bEI3DZrJZO8Q00YKkzatVw6cg5myocv91sHsvsNjD5k32oAkV7UIHKuHAmWdapHR6ID6BE73P
dDJjAfSh29PErVNH8qkergtHkLJaB9e1Fr6MUftT/lq7sGvd5ZIYkSVjz/O7xr6yBF0Otg0dyBD/
u3AHUoOquxxR7WgnX/C58d1lS+QvOvo26/aiRDDXu8mNj3N61Vnlo9Rlts3jFAZkN6a7YU7vOEXL
va+lB9subnBiHGxKSrcRldGOLVU++w5iITy4ExyQTZXEn2JtSteoJPw1AXT3BFBq1wYLdldPu7iH
k0o6Sb5142ztJM3WLmzA91VDHELAwVZar22jX821C8yt4SyAMzR22cyPSj0Rjn5XlT2TQfGou9O6
6sodR3T2aPU+GtkdlGoPRu6m19XaibqbgcVvBPnqZzQdspgiaVw+pwk947yyX9wmA2Xqq9fJdosV
RQNyaSyxRTf9Ike54cyl7Voya24nw0jXMfpFPKi0exU/ZqAjX9OlsedtuexlkjyU+7Aq2Vc1BHqG
/hORo2xOoK8ZyaxWmIC9vIGDYhr1OsZTZ2c2dHDQOlBs9nBndpgIdpVp3UapsyFTfpvjoPbguiL3
TZpDWQWHofTxd8VQvDRO4mwDiy9CcApJ8rYFhl2tgOlu2Df/hKHWoIH11wRXsuGuOG53kQ3zqvsB
vOomXvZsgjTGq0TaqzJLtkaF+qpAbKVLuJmQ3Xdx1ccrnV1eqk/fsMNtUa01m6nLb5CwvmpNcp9Z
3Sd2nV7S9M/4KcCJpUTb0qyRbLYk6PYmFtuoBFQeoer2BsP5XqXZlggQisLw8Va6yHHeDDBd4664
Hmx954v2cezlXlfWjSrGPXYShJYT55mkQylYGgqwjWa++rl9xxaRs1FnPQon50aG4ga8cUBCY7WD
LwzenlPwNIOkjn7tczvXyyDHEeaQrUsjeCrzZENu7dqe/M8D+i0eRfu9ovJdzuEPQ2qvE7G/1yow
CO0xfsy2/VY37SGQCGZ0/M44Sp7l0pXqrOiJWuJ+tMWNormm0DIlU7WTv5pX0+Kgi7YxNM46L7d2
Mj64GhJFZ3JvinR8Cav4IajkGjTbUyWDh5ImGFtJjNP1lVy6Y66VP8sYqoafiA01962lE3BhpO5n
RaZFh6fQaPy3eempzap6qFFbln5720Jbn2Pq+npMIAoOf/jHiwMG4UNZvNttuo+dd5my9OpN8UQG
wDXHGkBoS+eurrt+4+RMEos5wlzaeulQ5yghDGgbdb+3DTvblOOr0oODHxQe/AMOEhDu8cHIZ/4D
NGBnr6cG6OwsvzJEfQ7h8i6zjWwdVzj0BRNOpWnXnFk2gLjTT1Us8r1Vmxur6J4rmo5yyD71oJxX
9dhskwLtVqu3mecL3dzCSCTdvgxfSBdhxwxxKXE/sw/wHFnc9ji9PaePdqC9Es+1Xt38JXRe2DfO
K0iUm1KEdMUH9dBHLZP/zF6C03o2ytekrgHb+17jTD8K9trwVVHWTBWgrsaNdw2t2LVAMr00iswx
utPjsWbQA82Eg3NQln2bUZ0r0E2vFJ8uVpDZo+nyYtr5vW3ysaFF4SvBdQMHrrVQ50HB7bqvkW0+
GulMnQVTqbLupdF97pbGrq8oJfkB2NgM1TTVu7twUvGqnPv3plAloJ5MXakifujG/lu2tIeHhvN3
XTsv9ZATuoTZYvLRbVhm9jbgMLgiXeahqPRNRqgRTgimXDB2n4eO/2qMAGFEXkRsPV2ONzkFIUw9
g57fMxUAxtaGz9bSoe7H8LUx8u9WYN0AW/8Bn+g+yNIvTOf72tf3ae/OINoXVUv3qtfdTnbEQvhd
vWfjyNdMf5edttykJYoL1g72qhYSy0r18Jin8ZqT23fNIr3ECjnnz/aAB7C9naTzI+1RV1GtotxT
q9fcymwvtNJ27cMiHweDlQkppgjcvwbh4AaSWccsLzq23aDSY9vqb4oq+DYO+hcnTq9nI9vWMOCu
WNywjbn2D0gTh6IrP0VKh22wBAqVODGpLmImsYP8cy7iamMF0X2kptdM1372IqT4OLR7YxKP7WQB
nrZsWMz2w2Antwbm2gz+NUXhR2B/9pWDvhNuCT5NPEJtMx6wwUVQqu1dMQA10BbNQTbi1bKpCneQ
LQZqHzTN5Lsdy3te5wsTV32TJOUugZtMdZ68L4Abj/YAhN/RiLkg1nMFIhC9bDf+HAPxBIO+WLXa
Iqct71g6EpKrsK9Mvr6uactnbcPuWxabSJseUqiXVwOJ8hujSO6FY1xnpfMQFYnJ0O0A+/RUCWeD
LmU0BN+bEThl70JkNJIfjXSuMRyCxSQu55YdDTA9V/AOXRulApEY7dzg3RimdRHW0VUZFY9RmX0R
gN9Z3NNd3+egRtykXAMCWTuiR7jGtqvtbmQKZpGahOaqXTFXKSA/9Rdwr7VWO4feCed9VmZ8W+SL
GUbfeyog4b6TnbiNyq8WupFu5ryEjoRArH1r6ndJ627Ddqg8t53HK1vMTA/NZsimTbqIT5Bh7k1Q
sSuRzN8iy/k+CVIX7KBzrjpT/zTZIIgQWhY+78kSMX91gdN1iHklyVsjjfCgpvFAV4qYGrd/VNgQ
4IdlW1USvBJPDcM5VzeYvI2VoZWKeABEMWOR9dv8l1AmM9+wyadeGw23RJTp696ivJAoMtFwDa2M
Ho0ppNgX08n2U5X/QCIuVrUb3YLrANCYDWQDtNHOUvmwEW1oUMNKnrVIv5Fo4bdMZN3a7w203iPa
naBAi4nejioLgsZNDQgfdBuamNY0buB6Qg9smDVicT31tU86SfB5WARB81SpLU4FIg0RmuGt0INN
aHLiQ+aCWCpEaWsYBCDE0HQpcOS2fBMlonZUteWmmdo75rlDr/obZvKJKTG6tZ38zUaewTmehAdY
Gxr2bvZbLfFsOpZErW05HidRjoRnxCDYYN2Hp79OTeelldOj1UVfh3m6lVkEsSd+szu7vaptzNfI
fvq1DOnhmS0xMZNLJIZVlWwFfBxOer4wRAL7Z6k6a828iJg4mSCeAsyp4kWFjR3A16+afvikSQUC
plIP7bgI6ChLDPViN6aU6oxg6RAfPkEAR+ndHjKprmkHUEXq1HtpG+Jgj8PTXDovjeGsa80hic1w
V+QKLOb4DfbMTWiVmLzNrEBIRFxSr9lrtLI0SZwCY36ejCCsMaaSEMekMw1fpzZYdYbtX4XucDPV
un/FZFqDO++9yJoWU5j/OEApZZOMBtKt47dk7G6EoIivFuUZTLo7C9EGPEgsuSpcKpFBvkt0FAZJ
1T0w+jip+/K9rYoX388hPlK0zdSa9Jl2ZaBqQ1DhU+Wtnsk+K5c8pUMjpy+Eb3H4ITLqijLHs/Tr
G8xTzzjpPoHUf2zy7sAYznitw7NwlvaIML83KF1bHY9DoI3XKk53kzkcjFDtAwQbV30bs+OyzfUU
s6FCrnbfp5gokaT/RF1JcACb4blMEWbH7qfAbDOEiz1C7yJZyUW9NyFMBTlkekgR2lWS+DtTo3BS
uvu2Cf7yVdhtTfCNKasKTOj8ym+AclTZ8DlxUH6kiBU7LVmbtbsn3sy50R2Cw6Emd9dJaN1hL0nX
PL0r5qJNkMS3FPvpwbh4TMJF1Maso2O5Au3Z7oib6RFE6Iui18UhoYfmYuQcVkQ4dbupowtI4ll6
PYWtvm598A8KLf2MdcevyK5U1K6qyH3rOzauTdqywXUbz7bN67KjDwUfU9tEuDLYpmAXNyNaleQR
1aumRaZOXX/jGFhq9WH60qQlJjLdvA/JfeqmJqbZJTmFUmBSbYYLOXp1qvwQ+Y5a+4WyKc4kb6rk
azTAeayI7dmMNVE7tMjYBvakgKi83sQa3U0tRpdZ1el9D9R0FZFotBJDFT3UYfxdyHA+EB9znZkq
WPUVU+KotK1RBPUW4gD6QovjKEFudyrM7sPQfGvNWqE5jZH+ktFa1cVmIUoCq0YTgzAHRnsyO3do
edlvtfwlmIEgaa51p/gi0fVx8AtowofUzmLTzdk9T9+sHipHFr3wuf5AevCJnjbnixryqjPV726J
hk+bwycr/zGp9LOl6mxTq2xjsLfmBIuTc1qIwi0gxU2SzOJbKMj3dMISKrKQEwMRUzls8vRGuuJN
ENey8gV/KgMdS90lfGqXjgzyjZnmieOh19E9uMIcIFyK+LEALhl5pXWDFOBLHGIUYa+Q4tXNBaSG
KH+ecahzDKHYS0iRolEvyOTEzfjuFOt5okWOG8hXxE+292W/0L1LRKo06sI+ebTUJzePAW4v4RnS
RtM4NfuynK7x1V9bOkVvzOmYgfGNUHA9uDoNOyHrL3lA/BEVAibFDp2hRdwoK7rx0OpfxqHy97I0
NjmH3DlTeyvHHmg41eexB1fiV/NrZQP9U5ikmL39YbpDS1RvfFth+DWXEKmtm2eUSoeHPPGRIbfR
HYGfh6jRbxGO3bZswUIrf8EL+Qxo+gmX/KsYxK4JQyDiokHibeDZnJ4pI8DscJt7Gy05OxPJLkgO
wGXlV79oxRWxtDWH3e5LHN/ReX2pMxO2U9gk+Iam93qmkdJwNDXYgfnDcoyn2J2UHUYoMxQrf7bk
yizHVVpjh9JVfg3lAAcp6KorWLLARwEkkN9xpfk/lPw8MCH2c/UQ9VO47YP0yyGz3Fsa77d9j/5z
RMug9/6nsO7TPalR1znXqbNJrQDg/Gzs6qbUHdrIeE6X1oVuUniGOG/YKCqs6Muc4eW/N8s3JHcr
0pxyMOP9pi3Zk9D9XXUNEmNUmvusRYXQ2TD8i8ex61DeR+DpwH4+TcrWDvrQtV5rTsmm6nv2+rZ+
N9nGM/nBFIQpzmb8D1cT0pDdkoUCiTdVxbs5kwZn5/MdziOgPDQCurrc6Za4K/FtCr/fWXXzjLyg
3uTTmxmbb3Zl2/tk/CtOx31MJSHLdaC33XxnEvGH/+Jd8Is+G1g1dN35kldzseva5L3wuQunn/q7
Cf7YFTrAlbRCMj0rwpfaKJbrdEFNlq4vNqS7eAF9YI5ZqCQsy1gNRadtBXU+RdV9hdcbAFweyb/q
BVA+tou2Rrb+VuK5vu1NR7s2Gzs+WK0CJCQoAwwySTzDB2HddOY/IEv+ryLQD1LRsxXo/wflorbB
1gHUo0PlFw+hMs7Xmf/j39O3/P3/oCHlX83vVK+Tf9G/as9C6I5wCCtyhamrf2nWhIvOVKHllOgo
AaVakMH+W7Nm6QuE0jEtyFviIwfVdP/NsaUQEAqVacFRVX9HtLZgTv+vlhQlqQlobLk+CjnbFZIa
9++FZ6MmJSjqQcjLYiR7pusGKgfWdRXXPcUCa9z8Vpc/IR89dTnq3DxpoAHCXB7375drrcpwTDec
vZjj1rosWFH7xSVe02+lACft/2qLMOhOMzaXv+/49gBsuQrO5xL1fXS9pFGmW5ksWbbGP4ZBtLdg
j7p7PaWlNTVNirCnmNq9Cz5l43Ls3Z2/3yOE2q/H63Jdw+YXIFk8UssmGdJXp8RiDvHa2lc6ROI8
NtPt+ascdQ+Wq0gisiE82DrCwD+uUiPbkOARPFkOOY3yptgQYFCuMj2a1ucvdeKBss9yGDJsMRcB
8scXWJdN7KhywqhpIIFpXY0MVrNy2YsU6U6Qbrwy+X3rdtDmxSFTXLjTBYl3/EIlfRoyCLAbmeZx
o8RwQJVVJqWqCkgFSCa8B3SwHWIKko6PDecCFJEK2w6zc1XGtxkRCuwFCvI0rnKtCp+I3sMOmSRG
QphoEcaroMdI7WWdFtxDApneI7+zfwDZjy6NRXHqNSFdk5IeD90jschHf2vyxC596AzPA6eS0l1b
IfkvVdcGazd2tPtsRL496tqtn/sCEXRcX1lgHfcM7nzXFBrWbjeM6NdSgtdwn+/Pv1fksX88VwXZ
VlgUq3Ue7MffNkZOm5e+P3ua4GwwVHa5DdBPUbTpV1HD1quKcN/XlRyvz1/4xIwglWsKkKogDcHg
frxwAXETT5KaPR+uwsZuAWVUoBFIkxzf9b75r6Xsf50P/ngF3BvQPSlosS1K/COFbpMVg6slo4ES
aTBJvande056CL4k5bzzN/bHp79cyhDLILUcSU/v440BAGgq0SCnNBtqvakWB7vS1YOX81dZfvCH
CY6rSITL+oKwdrFgfbwKOVawQkLYeITP+leTaKt1bHAswCeMwqieV/Nsd+vz1/zjlS3XNGiiMhPo
Ni3Sj9fURNfEfR2bXl/4w/2Qp9Vtb2A2dJMaI00umufz1/sFmvzjJk3mN9e1JcRk1snfP5ws6Uaj
srhglJGgkNILQSsWRJ4wnMhrp+Rr0wfjobOq9injq9pldK7WJPolF2bz0z+E0WMjKLcgtx6tlhx9
M2AVGu+UCOcddYrqFle3AlUC4C2jOUnXVqPV35AYzDG42tfJkINuZlW98EhOvgP2BzomFbrGvxrK
v80lECxot9BU9qRG1yNxfIB3yDmBDExYoWP4SYR3b21nOcPYqX9A7YQeNpnkth8q3UPVR4plVR84
1iuPdau98M7+HJd07SGXUhJxTCHMow/NKssyxLdmemWF2sUi4WRbGJAXDBgMSLfKK6Smwfb8Qzlx
TZcOvmNYeHPYbh1ds6uM3MKTrHsEST5aFnyHQPnZY1paX4s2oo5bpU544T7/WI+wHBgswIuvQDKz
H31/hhUFvqMLIkiSqjqgptM4/YA8InvefyaF5kehLUkbTuXDnyuyC3PMr8/745fB5ZcZhietLPVr
yfl9GMginHJwNRj8GnvXD6A6zKwknTUzDK9JVbeJUo0YSCKvwZoUmdfGRrGddDhJnDrMtTk2Elk6
bsp6YAFPirJbW/BXiXqAeXT+9Zx8VCx7fDcmEEDT+PgVT1NRUuKZdY8WAT2iQas5OFOTxbRfekkR
7avAWRFr9ZMtYnI4f+3lNfzxnMDYCkQbbJGco6HRs5xjL+Q1mYRa3UDCCAm4RFjgZPJrIAJ6q6x/
z3mXjBfmymWW/+PCLuORBc50LP1ov9TQNZJthX23Q7C2dhS7si7v47XGYfP8LZ56vKxtqEcIW1D4
sz4+XoBqbkvgGtHcDuwnYZT2LvfzH7Nu3FtUdGncUIxEcW/DKigvLOKnvrzfru0cgeyrAhx1NXNt
1F/tuqpLdjAjYUGBEOHWlBL1rZyNC4P/zymQVVxh3XFBlEE8PrrhrrMbsCZ87gUMURLdqvrGXOjW
SQ7LNCe858IYOvUqTbQ+FpsVLmwcfer0QohJI4fSMzIyonClJVs/sb7b7FQvnFpOrDPc2nIoFLou
+byPhqsGdYC0LOo9eZa1XpQEuMnznqZQQxfQnZAtVtjF0Sb0uTdqS6aXSwc71xFHnh9UYvkoj8ev
idXK0p3FDamWh/LbBGMaOl3ikMD32sG/Dx3MXGFpR2WfJ+naLkrnk9b1ZD9nnbGec4r6dKARqUxN
+EklKJWoWozXBQfk/YUftiy1xz/M4nvGdIWzkl3Bxx8WTp1BMg44NEJpl7gECXqzfEBdJAnumhFx
TNkANIcEN6hKpG/UGJncmhkwF2q48JGfGomWbTKviGUPbR+9LpXWNUz/TnhEKYJ6tONo488BG3gT
z4corfjl/M2f+tx+v97RvbdzrFdGPcCfS/EQBHkJaNcqo108afaDg4H1DvRce+FzOzW/MPVbhkNZ
i9n7aBNmdX0IeEoIL4stDi5kCeysbLrVWsBVZDFG69xE693VHTFrVZtsz9+yOPWMCd2lD2cvB1Dr
aCA60czJx+HrI9rZ2mNQLW+ErlkbY0BjqeHcX5s03IH3cxTEdFDjmPDHO/63Gcu2SxtTlSS7lqm1
txqjpNNOitP5n3jqF2L+xYLI9MDzOdocStuymjSBQUzUsPmzd1N9ldppu6qQx20mEggvjLo/1zS0
baaFU5kvk2LR8nt++zQHSlpTYtkCJkOIYoW2DTLjfNz7eIBQ44hbxDirtBHB6/n7/HNK4LrL7sBE
AMmZ7ehNgJa2qHlySDUnGT0CPitWvaOcCy/8z+HGVVBsGgpX5WI2/nh3ktxc0FimgK9n2vcO5o2V
q7pkFaZGu/eTCR1AEWYoqv13Z3ScC3P9n+9yuTrbfDZ3y77q6F0S4JYNhc6zdbXQZbdsSi+ku/aS
otiD+BtrF2b8P79oiQLV5mFSxLFMefRxobk2XfC2pDwX7N2rinA4E4Yim/os9vDNBUA7ImP3918k
Vcdlm86ZipLEx0esfFln8XJRPTeG24Cdm9eQ6Hbhs1iGw8eJmu9V6JwX+TZYOo/2Bh2tM4cuKn42
TiRrcuKRWsGmo98LPPH8DZ2+lL3kQ/3aFBztCAi0iOA9c0PEtU2eyDDpEGPZel3x9wuZrM5UaE2h
kMAQon20mW0C4CdGivGvJ9RmM6TJ97D3AzrZLcWvCTPTP7gzggIIH+JaagES/P6tz5Y/t72J/6mK
od40FadP6WKNlGClLlzqxOZDcqLkdVm2A733+PuWWlmxegBPaga983qndFZEMGUb1erTytFy0qsD
lHgsFNEXhyXaK7MROWpdmxd+yakpwDIN5vulgGIaRxMN3PGkVmYvPYKdk83gF/2aWXzwhF6/TUOG
GQTT9/1kVsOmDTU9+wffJHHkhJBRYGECOro8IaUA9PNEYDGR8c6JMURI7E20IhfOKPQ5pHTn3/Kp
WYcVlroCxwWm9KNZQAtEW+LZ4YkiFl8nsSXXjQLxr5fhk59Abjp/uVOTDm1y03UoxFNJOJrknCmh
dUTYo9dNUbRX+kjKZurDiuvyB3PxMhFNE154qKcWLZ6lRWlMZyN9vImOLIHy2DeWxWMCfQqE81oC
B98WyqgfaEb0VzQG9K1VAY45f7cnH65lLyuKzhn0eMNYhaoziG6UXlwiHSgQd6+zQeSIUotwzcu8
9B2dmowWv4HAX2A4rGIfP9mhHWNj0Hi6iiCntco6OtVmHm6Ezad1/tbUiTfJSYFdAEJ2ChHHbQ7l
6xIJZMQn22jjbdlWiDiWVN46QkZchTXhWSV6sXzvpsJF76a7N7B0XnSnJIIVvA6Sk4F4umAgSYBl
jxRbiDoz7AA1j/FuYFe71dPC8noVveh+gGmXHvOLRHdwiErARGYLUDLXnWHrY9iG4e7SG2ioR2lw
/PdRHNr7TM71wRwcZK02ir5AiW5z/imIk09BSQLVHJ1ZwziaJJMo08sglBwJMFbdZO7UQQQkUyHK
rGo/In/13LlpN6QfGRsfteoGbiDwqjhBXtzAR44rArXImahXfd3Dk4UFvw4RrF34nScGhgBS8a+f
ebR0oB2UyTzyCYRDlnhWKZsHqjAFlwrmC1/4iTHPpeAEKp4JZeijJwKDvU7KkkPSwDi9xtn0TBJX
8trSLFsT9TpHf/8bo9Wps9BzJqPSdnQwsW1gKsOyaXO73n+gH9/uGt81N3VH9IlRDcmF+zv5KGlC
mUtMEVc+up4W5I7bWprwmloEt/GUooWhhgxQHZzn+dF16lJsd3W298BvaMp+/Jxnlgi7q8gazsg+
3rco0baqq4Q3Lzia85f6tXM/2jJhKTJ0Qp50Npnm8lp/29k3DUHlNCgoGsGp6VfhrLRHIiFQAog5
jl4jQ95yQgp3wogfh2TsPSy00U75mnsXpVX5pRR4tSv5M+4acVuPLi7OrDFQGYSAUBn7xOCq67Ic
CbH3i5DaW9liSddrTxsJIF4NthhBrWUj/R/fLwcTHJ/fQ6DQ8hk4blXarxh1Jdbf0DevoYPDWxBa
5mCjmJvhfnSj+tpNc2Iu0C51T5VNQeaKmizRl+z4F+lNGn5KU5nqVwRoWG9mqkZiAU1FmPpgFmm1
FUA6zU1oQ53Aiy8Qs5rE2iGJtJP2q+unCY7woqPpgV10W5EJ+1kLlfPZGdoB85Ts7uzcmr5kMsNF
wIRZb0qzI/LX0Vr5OeNMlULNNUnuwUTdKOyJcfttQOn/pE+m2GBy4o81IjXgpNnlV5ds5Me2Yyd5
Ncz+mpITMtdcjFO+ai2FYzlDlfMemF2UXtEI8HU49AZzD8Cv5rNDggpRcXXTv5wfJKfGI0hLvjTK
miylR2MkIG3SyUzGoyKlYI9kFVZIE07rZgT3dv5Sv0QAf4xHDkF0eyyXWsvRNJLhjqlK4cMgJHIX
9VaPhucKgbDL6jkI8SXhYAa0XSra2xgh47tQKaTPlG2iLzmKsr+QzGc3yTBb7w6q6wdYa3B/bbv5
Ghqm+4CFJYK+x/LzvdIa+2UsI+O9U1NtXdhfnVogmJhQOSwnZurAH78rs6p8R/btkhfOdJiXeoOJ
n1yK0XQ+mUar3cwz7//8wzu5KnFMQM2F0IKdx9F0L+HhoJnuQb64ie0ptzUPehZCYg7cG7L8Ogzq
2LrQT1UbdwrEulaTu0L4aF4jqeNzsxj3qY8mHTm8uRlmwgl82bnb8z/z1KMBVG4sOgk23ADKPkw5
s9OMEjuD7vlBViA+h2lKHR/gftsCAvaT4aaP7Quv40RxUS7CF50TPDsledzEGjqDkDYA3oQIAd27
AiSgrcGb1Dgd+/JHlsa8m5IIetTjBG9hBxmDlz52xtdpyvynoUIee4WZXPuk96K81L9dBsPRoJd0
HHWGPRUIpY6eCCq3ssmzkXoXwQ0bO5q+NWVnrEYHDLPbmPLvvwAp6SLBg4QPZx9vjPllsDmzmWfR
6OjE7bFCxa/DNfZD657MkyW1h8/7/Fs/MYkQGUhZl4FJIeD4BFDPTl+RvcaBo4oCarVFQ5KBi84Y
IfmFS/0qmRw/T0V1AwEUu3D+/XGEoX0lFTbiBlHBAAudUBz6DmPbHhA7Kk36nl0Ap3KHmYNd5hww
vuQbrZpi8OqEqZ6/8RNHy1+HOs51iJj/6JvFDSkVvpmyB8vdii8T/w7w7/m6jHJCcfQhx6uB8BT9
HuJWM75US/1TCmIxtljfeRKIH5iTPj6MwY5N2YYUUxUWnPeMlPen2ZhNkJNDgqHTVA9J61DWTvB2
OqT+PJVzWQM+WPjmoTVcQTAeUUxbHGQafbowZZ0a+SAKfylsUDAcD8V5hJkPfpRQl6wSRPLEt0Y9
bonoCK/TIJ4u7HbER6IgEjQLUQyHJDZWnLZdeTRBYl9VMMYppYyNX3r0yiQ6VgJjIj2jZR2pgYC9
AqmP0b7WGhLIxugvdDmWKxwNTWQ51GwlFRaKVUd1I2niKsYgQJbX8nHDmZZgD3q5+9tjTrHv54GC
ALalWh77b7s6yyb1pkkH4sNTSzwUkyQxJMBUlvbtuEHhlXsAfOt9Do5331VDemEVP1XXoZhhGoSG
uhj5jqVbdIjCtMcgA+eeQpw/j7OX6wVYEz9LNgaxOV6hdwEpgNUXPMj0CtvuvRWavPDpnRr7isfA
CU3RvmMV+fgcSICz9aijShchUr5Kq9Q6dHq/5EyIbNP2zrRbyvSUIkcHbCPYcNOOwZr7HDHjwVqo
liky2ch8dMqhvPCQTiyDHCUkPRIq25xjjr7LyO1n1P1KepONLyWcpbivWdn3sJIYlQqHwjTPlyoF
py5KWwPhI98A5d+jmRHQCxIoixClgJCEuk7uVJfPm4jUyl3azfZhai+M919Ks+MBzyaUiW/ZDqFf
+PgKYsNdQhu5ojsoDLeI7DcSOb03ZCBDQjtUS3+RyElsDdsZbMbiVBmfE7d+SxcVuWYSYHD+4zgx
5ygCPShEL1hTcSwOSEla7gp4K+ifI/LebKvban350pQ18VcZJP/zlzux8HEsJkKXUyNP4FgqkgQU
vhQZjl4kSEGJS5MTTMc2zHI759J4PzW/odOlPOMis2VC/fiwTT68NHBT5dE/bg8QGemXhG28GkYB
qr3HWFEMcL/iWqNSDRt6X+If2Jy/35MfHTIhZJMOghHKRB9/RFEbUZ0In+ebKH9fpVgXVTfV17Vb
wJyrcCDAXoeIRiEVFwpOuM2MrIyIlZwsygmwhE6QxnrAKYyzid99/ued+gIoCTpgOylSMBF//HVx
XjXQvXlEczlUm3Y2Z2/MEvtKFxnOjgV5Obtf/8ElkSctshm+d2P5Sb/NxrGIipEECGbjOWzvcjGQ
weTXCF8Ih/N4hFN41Q7Ylc5f9dQwZ8ln4mP5R3x+NBbadHaMBn+PhwUXOYgL6sou/ZF8YHKT4Fa5
F770U+OcOj4UY7ovtJfkx7s0y6HL0y5C74goEJxWvkWbNnmtrfILd3bqFbKbQsXJGZE15uhKgdsQ
T4oWzqu0wL6xDXI++2BeIg3HzKtwsh6IU1H/4KJoZmiILCIo43hJjdEAR4HRGh5Gt2FNVuOWfPlk
4wohESwUz0hyns+/wFMPFIEZxBBKaqiQj17gKPo0zuuYhntgp/BQDBLrmwocQxPNF+aoE+IulLFs
R9iQ0INwjvdhkQoDE4AaAR+Jrr5ZAZQAU3cPXRyQJV12zCCZG61DTkRb0A5yNVKtJft50jeO2bUH
IwZ6iuK83JdsI9f5LFJUtRSDpyK8MMed2E7zS2kj2C7OGSa5j8MsDpogSZoWpIE22fSeg7e8E/V1
WNcVBq8kue7Mub8SRQhSVFKIOf9OlkX5eDVDjOoa4LBZ1I5LIcAi8y4oQF8EzkSKcVsgQ2j0HgtR
U24tTru3egan0xmn/fkLnxoMLmpDhiA2EvSpH287HKj5mH7KhUNwY7XuBNhmgTywTW//yaUgzQEd
Vovcf/kpv01XBgFCoV8x0hufMAdH7yGbhXJaOxUoqvN39etn//E8XdAU9BoxFiyQ5d+vFTopdoKR
8lpBkOudKLsO9Xczr11im0Inr24J642vq7H6QYNUslUw4WkQX7BNZ4mAryNFStO3btPgZ80VO3cm
OJHWOmBWR0eJkw6HgAVoG1iZjvvaH+CgVsaFuzg1H0Fj5nSH3H7pPn+8ianW0jmAs7g0t8dNCIBm
rXKjuq7sql51QdOz/kK8Of/oTp1l2E0BgIetuKgHjqYHpU1dkjcDj47w2kPCzHWV+QgzRruIvJoG
qqdS47XLCOMuCsJP+gLy2/nfcGJQMjkhiHMQw+qs+B9vPKS95Cc2I6XUADQI5LefSsf+Go1Yzc9f
6fTdmi4TIZ0nxOdHl2oM5Y6xLw1y/HpEroQdUWgd/0rywdlYSdFuQTJ1Kz2bOOdamrYaWaAufBen
TjXLQZq9ukUfAAXux9tNws4e9ExQC/Z7f1v1RrAaZGt6uf+fzJ1XbxxJmq7/ymLuc5DeADtzUZZe
nmrpJqHuptJnRGZE2l+/T5BcHLHEVp0enIsD7KygFlmZFfYzr8HnKhhH9Ky45/cTNbjL2vOgVCIU
th2o5/99yAgvAs6ffNb/+QwsMAO0tG37qHvGw3WVZP4lBtLtW4lWBWp47bn61GvzDKzCNFpI0X+q
2Im8DoIsQyPZotaJLK1VXZY51qgDOe6Z6PHVR9FEMr0kF2uDk72ksmhpJ7f3d7D22bFBzjkXIKSM
sPG5+TRH5snZ80h4e37U6U3STvVCT4LVWxqLGBvi795VqF+cWbnea48xxQYD44BWcLJqIpxRFWom
qCW1C16X1Di2YFiqjQLofanGiiMJR7VLO0P4K0YhA+Vmyo7FAIgQj60cbxj0As68kzkbfvrqfgCH
i14uMcZJ7pnPvepmc5uEdCjAswJQyz1JIuz23cHF1PyPIl18tCrb9XYSUhjzofxYTtrd/0dvwg0A
qYRY5/QUw1tuHJAZ8lGPWOMLjHGdbYRp02YMJuiBKlnf4mln3QhNUwgV2QSYapKiTonB+K/f5JVw
GQZNCIWArj1p4ckFGyyAlnrB5s5LCXm56dD7HfAazbnVuTmq4Ey4/FqRkjuWeiBygSShp5Ug6QVp
0M2QdqT91sfZfhO089fMmnAGhapLNbxZofUHVbwvsJe+nfo8ORSzqu7zfsrf/AdfHsILSBxTJD/d
dYjOoFovFFthxYYiSXGrVXXX7ToViUOQR0N9ZgW+cmXSoaAcbwD6nKnuy6NU4nlY6w6lPVI/TCQn
BIKUXCvMAMQX2Q7lTudjd+aZj7CL01XPmYJwB6MO6PlkihGczyYLV3Wk49Zgb8OwoUuJ7w7HW78h
q0H4JoFYjWZ6skOgxN3WQ4PKJmZF12ubt7eBlvIS7bPmJvbh+MX0Dw5YZVk7+tCokvhuezHlwYKo
+4TOgV+LYxc0+badvfiQW1H3poYteMiL1gWeEZ2rJ712clJYDF1saTg7T8Fv1jIKiXalt7Mx9Llq
6nbChBGJi6jozsUer0TB6FgaLrNpUv+UgK0+unIDIuxACJtih0p5snPzPDyiNoYVaq2p4OKqfdkP
qz5zmr62Swm8IXbG1Pf90w4XvKMk7n20e4Y4UkfEPtTbLLSMrFGZkorY9n+wMfwEpL1Huwom1sl1
hOxuVLg+Gti5ipatW8yIkwnEkAOZOkiPe+HFrzfiayP7w/P8k+zGk/Ya5KCGIfUMCOiMPRbfVn4D
1EVfKn+q7oYeqWuUNPu7Xz/YfJHTvWEqVPwP3gpdmpcbMg9KOlA28AYQt9X3OGjjKxRlCP/XBXEt
9KZvGxbutuii7DCVyTnE1CuYa7xRYIRyJFKy/om8UmJaPfgLPsCrDwIuHNs/vbkj54gCdewMilpG
8bRJF4QqEfByD7Gmcg4R2L5RbthvJtSnbqdOend2hlDwSMz64dcD9Gr0B/UDCDSHNi94MkKOsnDM
5qm7tsMSFqXT2t+LBhcgBL8PUy9XdFO7+HOdVeHBsyhdEkTWb+w078/cma9NFdzEhEYvAQV8rJdT
FVTaQWYJNhM+gtEGqa1q21iVfxmvaXYVDmF4HEb/y0qAeCgWaltnjtHXzpkfH2+26A/pYZMH/YI1
Kz2UWfmfUhJ+2BhUtlA2sT+dGfPXtjv4WgMoApLBFnz5LKvvraYiedyt5ZBs7FQUX1IysStRJ/Nl
jr0efq35+tYoABwnX7sXWJN231KE0jeqwcHRDsbByEpH22nq67uxqNozG/Y1PJwpBvBy8DF84MAv
X7EYSzsJcgHuqcrc3eQuqHtPNvxlPxCXA6yQ91nsqhvEzloCrXI5ZnabX8qYy25u0+A9ucufjVt+
SEger4BCBrAOZv/an/L+hqwPLfk6BIBehinyNx7OxVOlb/Jhdb6gMBuDCRrRiRMR4UNQieOcjKBU
3Ky9SWk6HpAdiA9ISHs3AR3eq2Bwu8NQu8PedZBW+vVkvQbdYIrpslA1oPlzGk8zDH7rDKAQuROH
d3kOazYpnAhsb5Zu4fl7N6Mcoiu3WbpbzAblAWWg6XotdLjFtmZ9IyJsmGnYYIbbRdFuQAflvptC
9002yPbohWXroJe6PKwVYNVgjM61Kl5b2FAqHBMFwfw9hWxQdJoct0EjU6e8+tLkGLzaYXWkidCf
uVZeC38gkNB/AQRBEnKyh5DnHuNhpC+1NBVei0AwNlY5NHdSllizz0O7WyDb3v56gl79fpxfDqW+
CPzFyUqF9E/uOtD3CKJ6OHhj0NxPU/TNAR51Jlt/7UmgGcyc+iTrp9R3p4lI3iye1PdIQIIAv0qT
0X1bRd65eODVJ9E+pskIuAoww8vdB3Wkg/nKtTHpWl66TYvS0+ikezearDPr+9UrKoF4S8xD8RG9
lJfPYsUrf63cxzJ+fEnTCkOn7Lc5RG0Wn0l5pArwUITVfBVN9LecIH1nET19Shv6XnKMW7wyg2lj
pCBBQkyXf39yAe0bkRkKxmzAly+3dlQNgbWxonwBGC7s6kOkCM6KPO7OZC6vLF7CTHqqnMwBygYn
YXSzBBRbcZbf9SrTlzhmZcfAEf0WFCz8bryEt4t1trX1ykTDTYT4CWGFwscpgSTxVRa3MnF34RQn
e5n5NcClYMbCNzlXYX5tooGO0CGiSegnZO4vx9LBL+kJlAAvR1wUkAE20lLZTV+jMz6mkmgXB5BN
pBCGxEkW5eHZrm58JAm3qcQM255KvcNhxrtVY4t6aRKK+1/Pthnik2jNRCBkqgG9PqpvL9+QlNkx
fFRA2BiH7f3IuIrkOEL/+imvjPmLp5xMNFLB5WQL1tQgcusqz1Hm8iH8X1Q5knq/ftRr9T0K23C1
Y4RWaIif3PT1RHKvKbACEUDRKouqEQna4a3bOOERAjNeFSSKNwSp5fuk9eQlwNLmzLp+rN+djiq7
m6Y8LR7C0ZPvqxCRSdKFjtmY9O1xCYG2jkjW7iZ/XS9qSzgI0Xo9Hls+aCGrx10kb7tNHhs9ihgR
czhJ6ojZBo2IJANZih7MjnA3OGA2Fd+A2Yzf9cDawcN74kG6Orte8b85ViP214WSX389pK/NHkwv
+o70K+xHl8If4zR7WOhJL0guzH1fMIVFibCv/sOaenX8D55E6oBKFA1ApvDlanS0B47EgHhykYkP
aCJOx37IqeR73vS0Tv7feU/8f6j8ZXbnX/tRHvuHh9aIfP2o8WV+5UnSi9ofVq8wjxPqrsRUj/zA
Z4PYyP0nNFVuI0PhcaEtEUY8i3rF3j8RTTLF8hgNCChW/JMSg87/9Q9EvYDyOhxvJn/+m0aUL3MR
zmKq0BSazUUPetE5vQtEqBfaiuV0281DB/FuiOcK/TjMTKlvuCrzWPj4n6JMgSvLFKeXE0Yu3X0a
j408k8GeQDzNu9CBiOi3QoOhtX/aImOjlcqEP7fEv6FbIsln5/oKyd/J+qSbSIa30MQVod2kSypa
x2xByP8zbkExKq1xQT9eN5W4tOIEh8xkLLz4nbLaYj1zU/80ZIagE5oeIlQdo7z2creMsx2lc+DV
t5Zr15gNJAM8GrxrvOkz3cVi2TXYoJfHqccbcDM6Yd5DtaHD/PmHVfb26Vj7r3Zo3oqi1epf/3jt
NYAmM3O2WUOnM+ctnUBfpq5vmwzt4N97b8TF1vWastp4MMyjwwCtKMR8sM1kcl3aY62vMj2L+Pdf
v8fJyW/UfVAsostIBwmqGfi7l+ORlrqkaDclVw3SMrlzFQpd4fuuhyaxr2WRre5HXVQTKiLdYkH9
afNKXpYu+dCctvZy5s577XWIoOiDU6+n/3l6+c9JkKVT6UVXsnGj9t2QefmCqqpxIsOfLVGtf8hW
cj1Tp0e2DCP10bcUHecKOfB3AgGm5eLXI2QG4P9cS2h5cDGCN4BnTt2SQtRJTaj2lmKaUy+6HCB9
i2Unsq7PjqXO4OpuVIYLyLyx63pRLv6MQVN+D3RvoW/667d4RN6/eA1Kw5RNQc1Q//B+wk5qz1p7
sL3rZbokeZt+jfAgKYwOhkqCDgFsq5DYHKAWUBV30VBC297mPkxjH13OSKIYVQ1TV363/Tmwt+0i
ynLZThYFX3eL0xGmtXt3hsN1nenICr/l8xyrfQ8rloLqqKOu+tbga2m+Y2KJ6hstA/6/HmSm492v
v+npEqD6RX2YhiJFVJQaYXe9XJFWUAIULSa87iGEQNaKGsCM4tILVMVbNspprXq7Zt1o/q0eaw9D
1053dXQA+ZS01tbteyOR9evXOlkGEIHArsO4I/LmiPuJ8y8Dr1hgloyHRpfw4Cy0XuSV5axZvdV5
Ft7NObt342e5FR/xLGmzczvjZUAR8ALwmUgtEMVDgAj8w8thwU9swqcA8VKHSpi+neOVElyDAumf
vjvZ9S1Swkq/xZeH/4ydh77Ps0qiD97WaMtpgMfTTUZKIo82B9+CJZw9r19WVWM/8euRMtnzDysV
fhbpCQwInw1MQnTaj4/QaQfevSCOJa0wPiB16uYgRXKlbo0l3geYNuN8ZpP+tGjoCZOAkmVh5EQi
dooM0RCLrGjKh8MgVju+g6tdhJ/SkoLOGz9XEwriziCyD+T9fncR9W1a33Z94ONf7DZE8mcWy4l4
IYdpyHFq0FEgHQNyfTNGP1TpUrecqsmr1WGFjfsmFgMWu4NT4EQB2Qo3m2zOx3ehXHskzPLOAY1Y
Du+asld0vOJo/QJfMA0fEqsMb11l19aeyJ9CoxtWHsTNSXporhPbtlsvK7T19+4m8/JUYWD/kF/C
NzrN6h2cRaZEqP5QpUM8vqumuYxS3FJn7xiss3bv1yVc5zejXAvxfRp7gaxyFQcPv15GJx26xzFk
97PiEf5BIPW0tAfYy7Y69jltN2SF5spz3g0TpYhtmY1dhrttBn0Ni2snkDd1ocvsGgejDOrnnM7z
sems1P9eY/M0iXMn1OlWZICAMNpEfVSAOa7cl7ObJ/5QYlkuD7lLhfNKKgo526zuyoGEI5fNDied
xTvWHT5e2yrNhw4x4wDeRV36dfTR90U64/qULfJDLeoqeENxKKjesLIbdSarenyXl7uRbirsFoqk
0Cfd0wsV8jPuEToeDlJFzScdgQ3fY0cy9lB/layuGsfB0IVoFT8SZPqxiAkXB88nCeXxc7R4qBI1
qddsEZ2eEDdRQX6IJmeY91nqoPvsd/TmsNm01KVO1+gbch3FfDUjyPB+iuwO5fCCDvomC8bwqiBU
8sVmlLNVYiAcZarf9HPWfYi8aUA2XPo8IWoFv4WJ8qq//XpBvSycPK4nslv6B6bFwaY0J/wPezIj
fullHKjD7KxL8c4GoV9uasy2g7cek9ddFmtQ3ES21Xz6Dx4MPooiupE3OC0X6Fhk0BNRaNNtU9EW
DFR3DJDjyw9203bDlY9mXk2A7mh9ptB5EmWanYwWreHpGp2an3oVUYuStIsWKU6uiBR+wPM9+pzM
ffOwNq1OvkRLRNFczxLpg4arGMZ22gO5/9tfn3CFKiGNLW6DU8kw4dWZb0HYPNSFjVNXN8zOsLUC
B/8XGTjZ9A7HgXiHS0n29+D2jzMOSIdTzISSjP3Jlel0s5ziWOoDgBccfLsxbdLvij2N0ClWm7io
x44Se3BC/bn76CXE4+nRYL4YdG5AihonF4DAPrSdMUE4RMGAKDBdsdnkP7hT9nJA2cu2StoqlDsx
b3aitD6q0ULEh8syVdfCthmcvz8LACbpFlMzJKQ9CWNLhcR7m0+Kc0C0wU0VJ/KhjpvkpnMtSz6M
/RxerfFM3eDXzz2Nm8AQIfeKFK6hU4NMPhmIVba27ANuwsCvEa9f5jb+2MOE/zhJbOW3FV3Dettn
LmXTbAitcv/rx5+mpWwBSuHgNgkmfbryp2IQ0NCK3l2lOlSLrpMBDa1u3I+w7KKdX9IFAgtko7le
uhJsYxcH1hsByuNaTHrF5IJz6M2IfD29z6rr1cZZ1FmVgJ/PJTM8kAF9CBGGE/jyXBr6eJBWmvOG
BQ3DXVWF8fLbOjvWZYKCvPrNmiqv2OHRdI6J8drYkKqDYDN61VQwTtYEztjRgMYcpGlv6j4OmcaB
rGQzpdvQaUIwxH47f64S7akNxBzIO+hM3YRO5r6zm3CFsb04QMRuAlHl31x0AOIzl9crUR2KfyCi
qYNCq8Ax8+XQyHxcV39KIQoUa/XH6OVoJQdLi8vF4jZ4FBeBW34pmPj33uKUlzVF6nHrOc16Dkb2
80HKQQJP2TEKURzhJy+C9+AopWz6Q5aEucVabuKi39TCtS5bVzj0q6bAuFQg2jPJq8xNEerzwZS9
P7OaKUSdxNZElHSsyEPNajk9VhLUjtDgtmgjhmIFbV8N3rovR1h8G4Tg8M6OVDr+LrqpiTYWPg5f
2oo46LDUdXtbzdFaHlnz7aepcaLh3JFnxuBlpAGZ1VTugVRRKj59t1w0Q4erJAg2pKhQnRjR37Rs
oBKdbfz4pqD5NOiy/WSJeJG7wNK9u8nKoD06Ymoe+gLr9jNn3gmunlOYhIlGPb1h+mCU404On9kG
lIORb3eIJ+UBU8Cq41OaKPwgaaGibLTOsX8c6rD4PZ7q+RaWWgM5JLRJ31v0uWJCOM3wjRzO3VbM
UUGG15bLXle4hWEq0tiHYXCT9Nx7/3R7GKnf6HGmIcv8BJVC2xDdZQvxAn8KoUXvooYC/acB4lIO
p1At0Xs9z3L+U3tZW33DVzvO31KWn/svQeVgGO024JOfi79/qah9AsEwo0kcDkAF3Cubkg7Ny93o
Y5RleWFTHHB6Ehh+zKoeyLMtt4uLN25ax+HVMCjL4nZfiAvva7FG4/t1GtIwwFVUrKU+zL7fig+/
3hWuOaderDwKqty0EDuZbQAIJ+dYG+brSFsu3QdW22Nd5pHRUfn0MuCd1QbieeBfCHfJV1z+IiAZ
31rbnageoDQRKkRxA/5TaUsqGmVlQ8rLxjm4ANkf6BtZTJN/tUC06oNNaqEtc+EnqrT/DMMYvMum
U/FsNWcurZ9uBJr41Bi4MKnoo811MtDLCr5DZXayh6wfzwcsmGxxbek27fdVPPUF5l0pmofbIVpF
ewbcDGri5WgCoEdUjfMWNwqWHrf3y2lGK272OEzK4yK7Gd8qZCZWBiuZrJk/0BzPBABvK5nG+Wvh
jX40XlZcBxhLLmvZvgkBDegv02PNqPQUNafcHyfWiTPkpkhGI0bM8day58wuL2yps3k4Ij+O1+OF
W3F238/tLMrvXiSt+mNmizX4Unbcx+mGKmn4AT9IbAB4Abtb4q3TkIphabuOaYr5usza9d5beALU
rqr2mRq1lkma7JtS9Dabu9J8LC5wfWnpbQHCgx+ZGmF38mDXQ1cnR3soK359WXqY2UAyK/PoNAAp
EaN53qUq3jURzhY4EJFXDcm+SGqzdPKmpT4l89jUxJCEwmUN2ZFMqeKYlRbiPBsq+G04v2/GKJzm
nYS5snwdGmznPjsiWxysx0OKSxziY8vf97Mddql3TEfLKudtFiduA4u2bn1MZHJkE+tt07VI04DW
tCpVboIqZeR2w5iYf5NVqMK7Pihy899I75zgIm6aBBPgytcrQLKIwZ7rN1YThtiO4mOYufax7DT6
zZcy9NO07DYWSlqBmZ+CzO56slx22FvbGYme757fFoAjLYHDus4RNbhyHoIAf0Xybpx0V1xo1/t0
odQSAWbLHSvYlG2g2J0pcF++MsuonsS1PStqjAG0XAz20sAlNT1kQ+lkw5UjBo+Fl1MVZehnr7QZ
c9vySwY2x2R+IOPvcb165FqCWVkzxQ6vQll+T7KyZJ7k894XU86kV6pBxm6XtgCvMZN4+ptYAC4E
F4g/NHz70O0Sce8i8gr3WHn1ej/Kttd3SZhm30NaA+oTmoaT/FaMrT3fSGfGVWJDKjkgndI5qzEv
K6YkZy6HyjIPhUjDNQXxsI2++V3QWe+cpTAVTGB2ZrZ62CQVYJDWDj6FLoXXgyyWcdoNSEEM9yHy
r7xy/fSuuU/99lsk0hbv1r6sCDneSXeyquSowTworO+GVUh0EVFmZldo2N4sYV9nFI42cZx14V2S
rEXiXbrTYiqm1QQTOrmy/TbR9a0rktTbpEXQq2XTNHUtICY7oSjox0aTejsG5RjCIC1sjUReBpN6
vulGS+O5R+Vv7cpdlwTWeMz6wONUyKEmJ8EWu4Ao+DgtTY9NVu/g3FpowQmEd5iuZgwv3VV4X1dh
mVcu2UsEvbMI12rdlnKcmgH5OMF3PERdIdhakC6D8b1dy4wzvg26ar2XSHsz1jiDl+s9+GfzY37H
4qFSAx7MkW9jp1hZgjXIIv6jQ+NUenukHKvQuqvx2i7erzI1V0jRwgy8KNNMs9iiAKpPcQzS0fxR
jXPLcCpcQcvvT7vMAyrKL/kkz+xbd03KEZkHD/viZEOxUVbfBvQ3ec8gLxb2CkeMmfTCh4fKsSZ6
1mrZl175m2Ol+EQnq++PX0eOPg+JFPTak4vSn4v0fTu6xvWg4sabsEdAauXBnjEPYR1lmdkXcyA5
OzMaCQj3FJUOR3crm9HcdlMWW/F2KKkhvkuw/SnupTvY1dHpKBrHG4xxHDwXfE8s5QdOwDF57yze
yr9Elbci2pIT7oqbtCMH6rbP84RyHO2YDT9tc7Q388iF//SFixzTghHlCmdKbodFd/T/al8Of0R6
zobPmDIXiK4G3kRjEKJqO9ubuBPA9PbOJAe59zPW0J+idzrr1un7tmoPtA3j/p1WCSCIUM4h0PXc
GlAMUcNqXVd6yMZ8F9el11yMGW2zu56yK72sNK10ue9ry5owApVFmt1jV+vywmnZUKh93hJeGjBR
zz0Nxg8n8I3Tutn8qVgjgXXICvBGVDt36c0+mvSwLtdd0mn+korM9HyGLDJXZTzGznKtI4jY32BT
mmWIsGUXXOKXHkBcxNSlSd7rzlf8Kq2XmTmlSm/6GtOUYmm2aQINJ2CbtpSMBw6WVYeUkhFWufGG
sShuWLAtnhPw2pyN49RUbhTLJI6vIugrbGh/Kun6wp4ozBknlXa55jzuIsvataB5aqqoTxcbwUUw
j8dceipTlCl7J39bw06Zfl9XZe7r51jJd1JzXD/f5VVdpgSYrTWZfZQvi8fns/dNh+j5+i0NHIE3
ebrSXHAlbM3e8U249BR4BTo099WIwwW/FunQHOLNIMyesFfH3MVlV5hLtZ2UuT9bkIFMV413sBkq
PzJb//nWAyiDn8+W/m5auP/bq8Ot2ZybUYgnJAZ1UJuirc2o468bPDWJwOk/frLGABJ0mJjNesiC
xTSe2hhZJmtb1jZBjG6mjI/Cfpp52vZhyZbFEi9X2fvFTte6/1RaaWeF28muRHfAe7GSnM6+mtiV
XWxlnLb+U1xKfxwZQIoeU9IuO8UejL2rMuXv4lrrrueAmC1f8AsRLQPuEFsHNL22dqpMTOE8XX1V
1Jh1Q1xjtl7R+qE170eQ/+YEenpCVIFqRRZ9oehg75uiNhdogLxaBWnTm2VGZhgCLtIEEkHY6U+V
21uyvu/BjzAMSVpYdvk1d1Mz6t0a9RyX22GuU9GQhwNN7527oXHjnrNx1GaZe8Ix17JqcV+UB+G1
DT+yjJXDpNtVYr4FEXXNQEqWtH8h7dFbnbduVzfYwGL45PXOm6wNKoZCFGMAJH4zThaf3m6AVBP7
FfgHjo8j1eaReX4OiCf9Wlih6ur757DAKapC/y7VEg+fFsvz2IzY1mhTqK5JSbd+o80xXOQRlKed
J30TE3oGIaFRAvI9eqhIWXLtFwNEoP4CC+2K6XiOPQq3x6Vp2zm++ZJNnhARf5j6Lhzf9zHWFh4O
jE2bwiiqzQei0j3wdYJhEGwi0ATWTGi1gTXr4le54cAQqMghwZGYVRHYrWleFp1nXu35I6KGYFdc
9lILXi3wlOYnl1w1bBGsrgQf44gCHLYh8nb9eIvbhlnPrRJm6lDuNrvoGRAi8ybktbzGIw7wivHx
caAh+MiK0gftkqATbfkdzhkuUDsifNj9ZoWYr1nWvcaEEw2Hyr2u60wV0MztorKbveVZUXZH3I9H
azRafftbkqdx9xAlPG87YEvs62MSKdn+5svapq/flShtG3PFppfjhTPjlIttRx3gyN37RJ67klZP
9RlsXQeBF1rrCsYl7yhzik2hVDK8FdW6Lp+7VngNCnV9vmJm1/aVSxg2dsyMd5truDBqUyWBKKrN
KtA4wWi6mOK8/jRni8sfzdo3XbjFPbUeZiCU6Rwlm24Ym3nfzTSZkg3QzhpPjapmQb3lcwNKFzlk
hPZPZDRGjUh+7q5pt2Fsqsi5QdpGlPJ9DCjHRoDQrsdAv/ETZG6Go8RKCZKdLrLgneNQsNIXVaLM
86FOxHO57yxh/ubXjvQvkD+vGmvfuO7QvJFqLOz4Yu4QjFqv4mjRrUc/fs2xhlxVXxUpYv3YoDsH
eoPpwh3ZlqK8mJWwebe8a0EmFJtkXh26P42Xt1aPZmRrFsrE8jYnHlD28X36FDU/H9mycBNgMcQ2
Vs1JHIbmjKedkzh4zcblUn5TSgY5ppwp8gjOXpMONR/KBu3ZnMO5zgKs2mBbfi7dKmZmJ+QhQ70Z
ktXBVEA79RRuAivChhhpSRlIextHxaTReFwd1k1YpL1yaaw7RXDrBoMJVxvRm7TNe7rkypl7pt66
5bLwFbynH2ntzI9heTarpesdrViTlJGAKI6Mp9w06FvzWT6qWst13wbs3hKu2Dq/TdPZVwcWbcKV
zkIhmFwf05MyKR/vhZrfuR6kZ+56b6Es4mEjazJd18/M7Q3LdByA3y9uKuYDhd+0LO6ejwtAGC03
wiClOfUJ/NLembeCLiaMA9UoXGbfkyemo7MJKx8Fim3lFCZf6aPRHO2LskyMWcaNuYBxtGancl5F
nOyoFLip/orCEPIzu1BUjzFpCuC/2zzjJWzg0sQkGXLAyP5NQ8SdoUabb4jMxMiYuq00YJGysWQ7
HqrBL/vqIgxlvsTHBFTZvEdRse3eedrrXOZ6YNg4NVg1gZ1WLveqI2dDiXm6xtuwnDkjlyB8HJen
NMZSKnM6UNKhane9isd8S4dIc7LZa8Iq2655svJbngDEdQEp2JyiBXErCdJT4KyzhJJNb3kGkNOi
VMEPNE9Hns4hp4BefbpcU2kVTEgVW1ZdbNqsoaKyEWm8soblU+RT6NSced5im1DBjTNzqOqncD1L
G5MOCro1JqFYcG6mX++ZUoMzz+ami4di4IKIlWMCLbtD+1js68JK8utJLunifl2sZJ7WI6r/w4zA
mU8e/8H2Oy2yXYvIRvaARIFOPyTj0lUXa5Fb6bodS2v0EMhm/TT+xs87f9lmlCicHlvAuIofKBPY
HzuRdvPXfELnat7lGdN49JuxAIg/ZulyL9OqmVD5W731mEntrR+Zk7WzjkokwVxcLRSaO7QKKrFW
9zNOB/YXN22cdu+O8GYsisvJhOFK5gyqlxskfQfxvmi6NSw3Re0V8QV1b6vgIluXpdpraDPfnLSe
3Uur1V35e6nRZy6xt4mOrTcnXXuFJs4YXq56tMYPDR259M2YFWZfqjYrGfS5I8D7nq5jmSW7UKHI
vvOBrITkLIhIBBeL4MTSO9VIGz0nrkk/LW5NaoZmtTPrtqVGxsgRPKIfoA4e/UanvgnyTq2/P2dc
z1E2YYCJep6KBE/5ioVNMovJH3KyyiyRBPARYqcWDsZiAEAHV7WNWJTqKVHP+L5i97T+4SCYT3Of
dtW8rJQbJ6pHLI8C8GX17SnlrtLVhJrPce7zloBdb8Lqzm5MFG55urO/UDaQv3fjUkR0WHwz74fV
QwIN7Y1oaKQLCSmdRg5tN2aF7XI9PocjJrQuys6cFqpa+/JGUyIr3wg3zmFLNJYtmqtoXMMq3C3Z
bI4MaromD7JIEHh84suZzV+JBimXDbUMUknZVU5HCDo4SQU4MmWGBfJlEsfPXVUMTvadc6nm6Frl
4iT7qpuLudiSlU31R7ZUmBv7jqW3p40KQIpg/41dzx0TKKe7rBIxwnCF7a24qWEZi9wu6MtZPeDk
O6gHYomhRIgE4tY9FkA2y1D1iy5/16WFjNNGR2B7Ku6LsPcHlB5sk08Vy2RwT3Dn2+Ur3mam/DW3
QoYPJRCSojymqhn5OX+xzSFoZ7M5vwW6rQ6r/LF4FNHLFz3QKRCO5aaypBmOtpttDtKeiIHYqCsC
/jKquA/v8J8xN8HsuHjNHJ7PMHZcTHkiVyMW73bhdE6F2GqQJuXGCZAsad52tCKZsPDpHhpsr+F1
6qdwvrc9k23gl2mOr8RZiUUDy2VTIEekGh8TzedL2hSdGHZRmTVQOQFlkHByh7A/LoENdJGiaSzd
mzYQZvEVnS2YbyTqRybaVZ4paHShVIqH0dkDPD9H3ggDPAzmlIU5P4MHKQLXCTWPBiOanUBgKEk2
aNNWsDGWpxpAY7dUTHAzJolGKJr9k7Yw9sJt4mh8d2M9jvbnVRZU3AFayvAuKqTLsCH8l00fM98Z
xo/Pd6rdysfi6QTQc9mnUSqX31M/65xh7wHmMoOGnCJjPdEX4WsTcpthSvPZ4mS2bHa52PCrSm65
As2t2Tvuork1PZ9i8Day3IbBsIveUXqD/GA9tPs5QVYbGUqJJN90/VwGoBlrIg0KEBWHQ/9cy6MO
S+SgdWS2/XOymI2pIqVohrBZgZUgjDLjYtmNMwtYj0u4HKPOG2PC5GVBm3jbq2Ay1aFMURG7KPDz
ZV7A8oco3VIajdFArNB74o8WdhOUNGfuYPixhvKGqesBcPAVMis0AX5TtMx7ITzzFytvA1KAIirG
Rnfb5amiVlRj5N0w7kLe1Zp638Na1JlN7OXM652fu9NYbr0knmb3CU72t0gDH0XD//33C3rAv/+b
1tMf1CFJG3P97+ODuPvWPKhf/tBfmpO/+GT178cPwTh6901/e/GXfasLvbwbHvrl/YMaav34Fs8/
+X/7j//18PgpHxf58K9//CGGVptPywrR/sgiMG2qvyYebB5I+/4EwvT0WZd//usf5heeaQeh/88Q
ZBlwDfTqQlQFgKA90w74J9qrPtINRt+PdjT/9Ew78Nx/woI1nUM4AWhbGkjdM+2AfzKUGgDnIOnQ
+oA++r/f/O1TK41B+8tW4KNq4g8dt8BDNALyATgSBLGMGM/LHlE3NBYVON2Dpaou86A6ynjYTLiv
+aDB3Gk3B++RJf0f9s5rt3IkzfOvMi/AAr25JY+h/JFJpVI3RFoGvWeQfPr9MSt7WjpS60wBi8Vc
bKNRKJSUGWQwzGf+ZjNm83XsZmEx9nseCkWTMfCEdpU62b5STL+ZH8cVg0FBsUSjXmQeYVwXri0W
IrbzOs43nvHD7J89J6dSPoSuiD/XWftpGMpd1Ni7WKSh1gJohoqcVrsJGnhvJ4jdK7SW+z0p/+fY
7DYrkn6pyIFSXMARb1dsY59OxiVCOoYXtrYsfBdGLnlO7APrXhWY0wd4tk+kAHeLEHuZKFuAEBe2
tUdW0YepsFlF4DV5CpOxdqQ/mtgVAPACpOaq9miTSLW7vqnO65n8wz6ANtyOjbV7sdz+fNOXDISj
Nt+bT3gEjqqbOhNTzSf09IOifxm1E43E34Td168CyUW1NU1bYQFvxCIa9PA7cLDtzo2vEmR3Cvd+
yXZIUwa26WfqA5gfxO0kZd/suhYXBsZDZBLk/Dfkt0Hbk+DVmd/m4ryDlm2Pnwej26jaI7UxvEso
wHMMxvz5tK+C9e8i2LmEPgB3IfYd+lmz6g9VGqSUjqK52s51he985w9mvG3BjC9KFpYVdIsyQ+jo
vKFW+fEEHzdSmeGVxAh1aN3HK0Po9beE9cHNJcd219oxT5zsp+9prMIS+DxUY5hpuAqAJ3Am3jHy
SyYl1wG983gfP8fbJfX6MdZu84slBU4GSGfMd+Dq89H89mdsLDWH2ryln1hTHD1Hq/f1UEeN66o2
R0/EE8cCNt8QhWibpv6onnqj44b/n5kFZY6sK9Ue9ahF7YkWmZOMme30B1FbZyl2lCuaUynqvSI+
tx4opSXozfNWHe4W5brCUKpbPlPICBaTuSY+rKJtFH2Lxs7/eLaPkEJvHm2FdryYbbMbprFLh3YH
OSwQk7PJcFnPBlR2mngbg/wcbWWrjPHdx8O+/5H/PSNHB7KnTHNEl6zdNeC2rKryKx33sBqRxKg7
sa7fHhzrR/73UEdHVGklUE0GhgLLRzxe+nFxgjt5aoSjo0kMLbXilhHk/Nw6D91w4mh6f7Iww1qJ
CvQe15+/+EYrhqlOHQ7ZQbvp5++Dw+qgTOVF3z/+KO9uByRgUR0zaBceI/sSp/emAvbYrsmF7437
enhUl/uPx4DR/96mAyAPXmgVuT3GyXdWDAC1YMUV+A53qdzVMzdd4p7pODD3GS6VNGaxAPKHQu4S
+6KzyI7iNOGQfJzA0ce180u3kptEDr5LQcqHEfdp7AcoX0kL5DHhV91EAmQfQyW3LovpEzCZ0MxL
uhxZUApxo+TdphiybV5be7X+EfeSFifanN5CPfi72vxQTP68A2GmVs81cQ00zHcryoN40Jh4qSwU
j38gZ6JVwdKe9VYHzCTbNIt3Rn+dMgm7u2HXKIjgJyUEsIjIHwr4AhF5mgKhOpsogfNN81/Rzo0x
DXN1CHu5r2uVrlR+rZc/1fNEq74lrfPLMsdH21ru3Wi665Gt1a9lMt1SlfyFyslGKBJqRbuNUvUe
oz/fTcUFvZ9dJ7BTrtqNKYSfoIZiFurWrR0I8YcWHqEin9vMAi4BRwINMRqZfl1kQRZfAyXYskQO
RZ9dZ51+mTU/BkKIJXRu++Z7tuwj7sb1FSRGOJG2+LNyN1RfS/t7vDwPJp1Sj8sJaERxiKbct+dh
Y6L4hMcKGsrtppLpFic5JHHtnezSKyBtFyj07KX4RNMXgnx1bnt7hDV8dWgCdUkxT5I7va8u1+Wi
JD+apNhNlI7Ipe/4PBtK18HATYHQAFoo1uUs9B/uMO1MFyOOCbpTojprVSi7BLh5ResCin0sr41R
3teNDAeEoabmPhI5BsEXhd6tjhPbQZcBPfeLwo19U6HjaodUPHy5Xg8JX3tqfaeCe6BblB1a7Oho
1PbfFCwxZ8E5rqB89GPil5Ki9FuaZu633lPIAiXgG+0MtdQzJ76o2GWWI87S9KtB0q1JdceclzFx
aH9lqn9HBLkdpMoQOnEa4JiFplTskwtukdLa9KP3UIw3JGbIMFG97TYdYV8/fNPFtgV56unX1bCT
6kE1BW0bOoOduKuKcQcPajOttA9jfEpjk9vPhKzILssKDGhiv43LnZ6OfjR4nMf6FZrsmybXdzgg
XbeO+TWjy5YgwVLa1XW1yDsqnpcFoaxqftcQFYJa6zsEof3wfTDxUy/bR0PJN5HzaWyIXUQdxNW3
fv4pTQECagxMnNxapyQQmgOl7e51mupCxR0XeTBxGACudukPLTJ9o+c+1DCN5/EdOl99vAdwyDzU
e80mkvaS6wkxTy3DZXYO7AV0sIZvi1guEeYPW72/KJoqEHp9NcXlc83fNuj61q2oOCk8gY+slA8a
6qbCqKga5NZFXoX+wS5RxGZOH3OL3KEpwkEpWJDWLqupXdeHaAA8apu7SpJx03Ds+/TKde8lxmmR
apHeO/txiujJ4JmoYL1MMKl3gR3nt21hnUk5YEptnEER3SZtucvxt6M0/YjrYGin9sZl9S/e7Jdi
W8zJ1mymS292bnLKhhjiAQ8oar8mgx+L7sxzFnztinCp7KDNl2B9w8zt7wHz70f9GZuubVreIz6X
8XGoZ4GsP1DxQxqpeHZb5Tbp23OsLi51ZBXTWO4n5VKxkdFNhd8tz/RDwIeZAJobv59bVLNkwB7r
62qnMZCGi7GJs7UZ5bu2MzH9Gs6mxGMLjzuTkg+WdlTqvK2rHgg0N0azkCvgho2Nw1ykYaxs0Nu7
NNxmi38b/uXOhWjjz2ha7BUkjAr9lzpR0FEPwhsu0KYPFHsFRF5CU7p19PHaaJ4tPb5rh+lsHK9q
t6NC7m0V6OWzXu7aPPcxYC/12ofAtDc47mQ6XStp+thGZZBq4qK1xxvNKa6WLAsHxIMjK9nqSn6W
dPdtPJ4CH6+R5atkY0Wx8/9V0ge02bFFsgJiVtCsbXdWUp2nOlkAhpaWXgeVi3KVnu+KkpRQTzcT
wprKgBsf8ErTFRfZqF5NxEqtOx4U8ZhJ58Sjvbmej57sKPx2MhfIQMWT2YWLCUyEJhnN3nTxre6R
gjgOQ3hh0KP6OCx4E3ocjXoUiRtDSs0CT4WdMmWBZz72A80B/ZSO5G/q0ptp1xDG1i0dpsWxiqZw
OpgmesbLObVvD3ZoKUTbQ38Y1HaL7MAGzjaAHnmzBgA4EIPbN2kYDBdj4z7FfIrc2FIFDMY5C5zh
Qu/rYEUPrjk63SzfZF2Zg/kJEBdJY++3Ft16/tZG/WEJi11jn0n7sb/rk4deM/zJi0H3aT790DE0
SAlHJMqiNrBE5qtVttXMpzraGibRSdzRgjP92oXTJqx9Z8/XrdEjZbbsXONnksUHoXSHdc/Z2vgI
ZuJJ6TIcBOJD3nnb3CuuAIPtvFg+CltD3l/edrX+LIs5cMS9HS+FP7XTrpiX+05RN2IcwnKOHmdp
P+V9fLeQmmBWt1d0VC7Jxmon/TXhozYM7iYuGhB7GW0OAg0uEiNdW/3GiSD+yBjEonDEbvn3l/ud
Yr2IgTkCo3ZW83VZXquciaK9N5XdWsZxF/dyZI6Xx+F86Ko9Z2/knYiMjxDOa9mK+tZajLJBufOP
1xF411AdbU1Gr6p9l0BOPBPXSWFd9uXwdz72f7v6+B8Li/+jGuX/yuojWc1/Lj/ef4Vs+V+H5Gfb
/vwv5E/+6ypphp/5cQWTv+NPRdKy/0Kb1lyZVOiXUdDhnPtTkeRH8IRd0ibkAH6XKv/UI03nrxXb
6VD88VBKIgv673qkaf9FlZKCJETp3wIp/6geiUbc6/OfUBOGIyrGsMyoNwGFfr2gTGUwEMgcxV4s
Rhc6MvnMI++arrh0kr4B1YinY7pgRJxrvWCP3oE5RVY2cnfumO5Fzk+gyorQStl2nCXPlkxsf1Cb
rVmyJ3REaM1iOQektVMr9X6o8mckDX+ZtRnMlnMBc+2cRhKoEwiQfjKlP4Cln0kOXlegX6VFU7/V
hwpEDJ12rfaogi6PaWyxzVPiN3OKvxWIoISJQ4UUJi/SR4bzbdG6n0VGoBut2K5mdClCqtREadze
8sLXhlk+J6oeVthGoNyEK3lnEU0LtM+F2XlBXi7VhuN5uVowMwrpooL3IHb1wPdT7Ex/uWBH4W63
NBKs5imvi2evKnC8jM57im1c6dH5PDo7TTA8+cs31Wq9PXTgeDtqJa5u62MlHdcKJNp9PuJ/iSnw
J0+5mWrjsCwuziBu9Sxn+5qqEFoEffIDSBDNHp5kgS+1KW2vBAesPhZirA8mro2kUHR0JkmfXneG
zeCkPyBLp0GVfWuLuACHZNL5rIdrs9I+F50CXkc+j/b82P0+MDMbi5VCfJOLc7a4aR1AZ6ghPCd1
0EX2dbfgASTafluU+UHxls+LZJ50i29Ehu2D0bod+vqQQVQN0pn3ybzFC6RrGXt9WSHs2mU7Df05
+Mm5wcCmcNwneOpBlQ+UWijtsFIGeCKLGkzmF0cdMb3DcQ5ct/CNKvkWddN84Sp5vY0HXdl6s5md
i4ouGJKBsb/M5q2NGGFqjwSxmgI+pJuImICu3Zmp0e/ApwCUtIzpPI/AznQZ2MYOtfZM2NN2XkDl
lROPoBSrexX9pKz0SAG8od9a6tA9gAyZqEMZ3bbt2zRgMycBQKzKL83oPG1VwNyTuZ9wsfaTNU7M
R8O3i/56dvoe6DJLMweL54uFxW5bg+/U2lYaWmCk3hmEMhRRy+eFKtQGNM1ONNq5ZmZ3edoeHJWv
L5r+UIAGjLGgarITJaOjkg60f7xR1VXWxwIdYx1LOtr4m5nx4MR7LC2QBams/ZwSjSRk2oqZn9Li
WOuLL8Kev0eDWmohJaRy5hwVkMZB0xRFRPHecRE/sGMPWxZsrKryCeGjJcquJbF8T18eCHb39OKc
fqdu/4aG9ftVOVRtIl0LrbSjo64sNKNC7gtfiSz7ZlhqtbEVxJGRrofrwFnz+0NgqId77qWLG6uy
OLuPH+Ho9v79+pqqcqRz0iIUcVR+XWnPwAG1GCj8eGXqxWUs7LOmKVbV7W0VZSem2+GaOJ5uyufc
F8hSkOzqR/XA0lC7FupBvI8ABIGGRiRjfmyzm77msG7RkwJM6T2YWUMLyZKP+Fdd9fU3vQFVbRER
9pPvRsnO6ksUIsxHr1IoVl006fjoVu5u0LPQqJvrwmv2yw/QYjixAp9y5nqL0YPrl4NxW86Y1C/S
Oaur5GsquzMl7i6ihhQSNxPVFT/tZgLGMuTPU664Pj7clwg8tQEPTq9i7Lcp/tGRC1RSCPm1Magz
wC2hCWK0F3q7KMEozR9O0z6loF58pL07aoXarTARKCFrT/Z5TF0OjsojXLsHFG0fs9l9EIv6OEOG
8JPWvcYAaSbZEecl4VRVK2FNqvR30Pj/Y6kTndzVpew/h1JB1fVf/+su+f6qmbv+mT+hk6v/RaGZ
Y8lGMxr1zNVg9k/o5Dp/oXHFeUV9GOlQwuA/oRO6c/wB9OWIZvAbd9dd/i8Fub9MWkqIrRIF8Svo
WBx1bj/q5B6rrGBCgfYX6QAHhYNu6bGyp1IsA3JAXraTla3pvquyWiGctOdKD44o8MC/bRqR69ct
IHJKsLbY5JWp+EiVVd+ytqu/vJi7/8HxhoQcUi8mNhAmQR2R41FqsMCwNrPRdahoutqD6FzjrLU7
CrNaLQ8l7Ac6KIl3WenwIxqg959L3VFvy6RdHj5+EvtNA49mGAkKUwPzlSk/VjICK5l33FrgHD1u
u8UtqEpOY3VW4t58geDBD9HmU4DAI2ouLrIp+2mqugtXjM4WNrx6uVildrCipgzmxTCe9Eix9k07
Fbsl0fx5KPPdINbUP4GWd9U78bQjD1X9dlHvGqv/HgHY3lb5OFyaOM1cgSMX11U3q+coFfZBZxgU
das2aQ/dMCl3jqjKa71wrAtvqMGQaDXssNyz9V/GZNr7IhuiCypu5RXpmBNUQ75qHHR7qS4VvujF
sJeG+R1oCTy6KnvmQYxQscT8Y8SGJJg6hfJXZxpB7MR3Zp5fkGubjzmYrV1iFNPXTDPFbhLXee72
QaMa3x0l+2Kn6rUU9SeJgtiuoXeBS1RyBXc6fyI0awPcp8RtjJYoostMsNdp1mULa95XNcTnZdd2
V0uDQ6Aho2mXgSL+VMoSvJdXdmfEPlDHcs04Q8EALtlkzhBEdDrGWmbcgOg0vwM5SrZWPdmDP6ff
C3LO2sdpW72JBkXeSi3lqK6MCFtGoJ0/yyWOfVmoFK6rMdODPrE6rN0F2LKvuWyS/Jyle6loIonC
1tPgzC2Xtl2FcMPVQBkfa0t9sh0+Xx03FGlFR13cLr4pWC9i1/7L1u3nqhH9NsuxEPDAb4Zxn6uo
4VQt+n6dHc6DW4JUyL97bpRuMC0hKqzkWT1PM4wiq78qTaPfDxYO6uNsQve05IWaeuKTnrh0Gsxe
gazKzTUuWiAq4xvt3l03aeoZKkXFBpkoKGCGnj84HplNJrD/zEUdKvX8Iy1ie0un2vQnqSC7rUgV
hov4qaV1WM3lEwRgjZJV1IeglgHyZWkPMt26B6I2IAGMoJYCj29x3IIA0bkxlorLTXHd5kxFBn+b
TfVdNLS69NEfDAx4uAeQ/vO0G9zI28WGbR7iKJ7DeRm8T4Q8fNJVsXWpVRwqmy5KziOQnDcV4s6H
xEBEJ3Bnp77Q2s4+lHk5Xpa9RFVVqq00t7WTWRZ1aLB9m0GBPhh4nRQXq9riBpobsSngshzs2vw1
UdXsVmlQuLXWNbhkpuJcQbGhfCSdzI4ubOTcxU012jINksIGa4VNSqkvfgRtcvInk0aiL2BJa7dq
ZU1LCJNvrnaOhcEPlfQ6p5fmZjdI2U1WnD2RjZ2RXz6oSW1RZI+ToI+GKECXBMwliUiAG6bKr4r6
nBqVdTenC/AyKN7Ey8T0vtK0pIqV/hWmovaVAy87tBasPD9C8ftsJNsGSJ3N1nNhRspPFXGPW88d
1Ae6zeWVERU9mUnk0IyrgBhXetbsFJJ3P2/n0W/VWgDGl63fTJNOAo1Bd+qq1VkUJWLj5P2yN2Re
DIE1iSR0vXT5PBdsLDmp3acZe+q9642hrnUy1GXi/Mp6rg/QGrL7UmEKcC9Kkr+gHQtIxG0Nanip
NXkNT1LsR8/xMhp+2PAmFqbchPIlLSRjDKyZhdbqrYQbaE/ZXckK40xjuR4KLBgeRdYpub+MZP67
wVLSMyS7ouxx8aTtPqTogLj7SXPbfvFdKBv1z8WF2ObDmtWi68Q0053ndUBskMC0twZrExJBWVtX
SNaAQwJgZz86APMfIqekhB+ZNzAsyoNryRbdqjh1yZxN7WnWl20ChUcGbdkO32WOupGJ8xDQIjxg
ZKoiyKr1Iy1Br8Ztd07lJp0suU2HTsPeL8FyuHZglWK7U7Dap2rXeNF0PkTGUvqyGrSHlW8V+c0I
Hc+HYoMio9pO0yG24mdjirwyaGd34Zwoo8smc3JsxMeIVkwy6EZQIvT4fXase6QRbYcY1p0OwAOn
A0tmOji98C7BxgqQr6VQsLzqau3Bw2TgQUn4Jc/N6agARwqakQNDBVMFEyMb7oXbyhA1huI+nov8
HiLTgf0uzwTzfzWYw0xzNlLbqxjjAyoEika+S2NVpnkeJsWApWFaxl+tagAU01JI1celuKM1NNLH
oKrhp7njXnqpcVZLg4TYQH7lAey68QUIvjFANAVUep8ojRn02hzv4mpEOBUVSDvj6HMxIDRas75y
hGl/hiTbTNSmq/QKXGsRKDHW5n7pWN1D0xcxnbgBYi3/1uwxeSpg0mXepazq7NYokdJw4D9iwilb
+xadCUTS8l5ZyUhN6W7jpl6bdo1DjE++rNkQErbQa/M7pYy3ultnn6yqsOLQmiuOgXHqH4rZuZzM
0dixCNWzOXEBqi5jsfVyakQbdZT4nytyGB5miN2HOG2X23KsDGrmhrpHk2e5LLRaeezqIg/gbO0R
uevZwZF1rslFbmOSoC/5AmB7jirjC21eGQB998IqQsEkzkT50LVp8yVuVPtKFGp9mN18vE6V1tvZ
sTnsOZY95pR9F6MFspu5NkDDAQnWIc3hdzJrw1UZpRgs9Un61NpedjcIYsJKle02XtroYlk7ZBSd
kCu3BxUOUJ0rxpmAxD9vh3QAZSecrvERXa2/eN2EEIBsHtQyhUxvglJvVvIVm8FFSk7nqlPSShxG
ADQ0PM2uoVWd5OEsRfzJ1spx4Vd1+9YABI1rWD4Xn1OUk0Rg54V1bgnYriNKGQHyIBV3v927eBxT
A6KtP4r23Oookm6Mzuh+9PCnN9Clt42DrayppNGhxWhpJ2urCzDMK2+hcdVXq17pD2CK1PR/70F9
yVksorShGplWibuvoM7GdXWRRoCo3XhWQx3j88BotIle9pif08Orv/w+IOIkGS5TRJ6+LKs0Vt57
0XWtNYVBBKey06KsTM5mTRFmwMpau58oQvg4Xarx+SKNwbxSq1x/AClH7jkm+kM+dGYCWAMYv7fx
Utfo7yNy2R/JOHIU2LbkmHH76bBMQ5d8EvVsd0QiAtg2YjPsNSNGX6ZwWxY8PIBp3yGNKXZ2qU+H
39dyo3d5Aei98X6VIvYuvcrtfpSd6g2YhoDgfshSlbnVEO6HvNK2GrQaRwNEAUmariBioyk9kTie
D20H7aN2NfnkkbgGKoSVA7TEwvMRjPAuLaOvvxjV0l1FnobDitmY0+H3fyTSYEGmlsE/7ag2DHaL
rL8Iz2pHesyWC/gztXiBypw536Cd4DI21fZ3YRXZL9vAqGfCDdyAl1zg2VPEU7yVkzYdVACtX9xs
rp8AmLM+PSddtI3W2/zIHusv6EOoh5HIf19POBBBgXHp0wyNp9FN5x66L8ZCXrTVuHRbU+VgAqHO
f3XNIT54CHv+Pf2IJXg3ptX8nar8P0vM/xf2L1Y46Qc5t0jyny+x0+uv/ws7TTsCS9R/YaP/ZNqa
6v0FdmptYfxpVPx3ro1t5u+UGnU6cFo4uK2J3p9kW6G5QTURM0jAVeZa6zL+Sbq9Fgb/XTikPeEi
G+radDyAP+Mde9QMNpzcgLoyLRca2UzZAoKy89u+dfPok47ilPZJxKTVL2bmdEZto+fLcUL1AUl6
C1nSdapewt0Sgs8iinPEAfyb2L/7fHl9f3tKn/p1/+XtGEcv5s2jWdu4JZ5n/tPzQ+xfRv4pMbjX
VcC3Qxy1tGe7hnzmMUS3vX26ejikm8MSfFH9U69ypDr3dqD1XV+0RhuorrM1M9AFONnNg9jwMsWm
/LuY9h8x9EfiZG+GOXYMjHShIfPIZ8kiuamrvYPSQ7lw3gKqcPQ2QHUVY4vQc+7REsBbd/SVyQqi
DsHpbPEN8zxbj8v6lGDjiS95bGVjzv+a5mV3c+MF+2uAT5uPV+SpIY4q2FRtrDGiUnBe+M8ieOj9
a1guJ6Z3LRO92GmseBTbUezTyYVoVnqU415+RLQNlqnwnH5fOaYEt4JLiJ0YCHbFinP4+HVel8OB
kDIULAgDkV34ENSujoZSIn3KueLWPLJ6iC33vFyAYEklzs6lJ3u/zxrV/3jMo4ME/gY+Xw4OBvrq
zobS6OsxMwoAGHFZRdh0GirT6kqiHod2A1O8PEc6P9l/PJ5xPJ/rgJpurIcJ9ixIab4eMFLSRqcE
yIDFAMWjNW06o1Ti6T2uZmEY92ZZE+17nIm3om+cC4uMK+w06dJDQ8Q5znr5FTwmKWyP5DBWPSUh
TwJZ0B+SadkgipDeUTBx/c6iGuZEyPMNsCfDGNFe7lzKkkk3Omc4BhUXSprRmLU8Y2MMgBwtvaMf
56hiDb41/q3It/VY/DPGBEe2iSqag1cCnQ8EM451sVGCcIpiwNfOqIW68/I8B74gx93HM70uzJcL
V7cc6sTwvGxSTpA1x8ecYhlRpiKjONuFHkhEh3atArr341HefE54QngpUv4zEXzjYnr9OZdWyXRr
LkygR16LcFKpnOeNJe8H6tThPx5Kw9MHSzduUAqqR1eDnlGeENgl7ebYKTcZI3+aqUVs3cUc7v75
UFgk0H8CDYCLwNGuqIrZxRVUNXeLFiM52ICR1ZJE2wldeCfOlzefCZIi9zf4Bj4X0e/RBKZ6iVJU
IuwdytsWQn213PQ5rd6PX+j4aDEguqrUwTWWAuHJcTE86oak66UHXjXS9F9ljbQYSEQz+ZXTCpOo
Pjj1vdeN3in42LrIXi5C3IFxulCRy0aF0DTWjsXL01PVkdzoTWzW4ziuTN8e8/aJ4rHMdqWaJJ97
y2m/JMRajZ9rnX7qfjg+3DjdCMXAmGC8oQMgO1oxRaGLekSkKNRoxMd4PVTw7pGxcGB5tZl6p49e
fMpU93imaVpi9QGnayXr0H04emO3QBYb9TB7P6JfEnLqxk+1jUVx1zrGxeIu1Rb+X39iaxwvImQj
NS4N/sfBgqXo0aFqFdFS0H2owoLEwheqVV01lUj+kfMgZ9Y6yupEYAC6QtLxaFdo8HpnNmAVNn1X
XGhFBAo3t/pd1k2nOE/vvJCuckcwmTSu9OPgIR4tjUIrL2S3HioxjkYBZVnG7ce74vjw4oV05DE5
ilXXXn1RXq/OtKJIsIiyDiXiuwRJ3ZInKPNCYsXjk3PohIr62+G40+kM06UzwUS460u/iAcHF7n+
TO+nUKqQFSrLEBeuUSRYU8v8hIvS2/kDWgWTg3XIre4cnyrLoPSVsOw5VKOovbaivIVP4U0nQun3
RvFc7HFWTWVVO7b/xmJJjR10J0MUWJRdL5M2VJry28cf6Z1BaClyXXgU8El21k3+Yta6nsWGgYUM
60pDo1jSSPDTRAy/Ph7mzVnBbKGTaiHzi80BbNTXw1TuNDUmIjKhwpq8cYYGuLXaNlc1NdGgo3fy
/ePxjmJXVgHeAXwdxGbBrtEVfD2eZiE4OMzVFNqlGd/aWa9sNSNrUUwpMGz3ZLbpazqGbhrZZz0a
Tic+3TtrEW1gvMW4F8gf1fXnL2Y147x0hD7KEKQXuLAaBQ5fCnWCIGOPnz5+1Xe+oMOSZ4txJAKu
Oc6DZhUb81GTYVwmK+4797D/idXEOHHJvfdOmLYApHEwTbEM/fU7RXVnpPBw5xBsdvmVGXW60EWY
QNtXDFadffxWR/gZjkOWI41dPJS4VWFRH60Y4KZ94hi5gkigXK3hc7txKf/E1WMZg15elrLovqSF
5z7IyHXvyrYy3G0jVBn7dE299MTpfOR3uT4PLS1QLSqy4i7fdP0MLz5pPNmpidMj/UDmYQRAhvTi
XnFKJ9/h3WC2m6afrW6b6AS9G453VAbAe420ghCtd/bIVfXQHCykfJD4WNJ8I9JeedTiZD7oU4l6
9Mfz92YD8Ligccg6NG7pN9M32Q5WucYyh6mjOT/KSFElFJChD0SrWxdSB97lFW53NTjS2dJYlSdO
4zcX9To+HYjV5oeixnFi5/RDvcKPaBcaDRIWqBkGmgQVYBRF+4QvVXJZ8u4nFs2bJcqgVG4MMKwq
Xize0ZpZhqWf9FKZwyRJx+fMG/OBanoHCxkgZHfKQend0UCyAj3Ad4Wr+/WKqGVGU8S25rAck/HM
gaqY+FBHnUAXunpi+b03nRCUOTqBoXAjHL0Z2z6SQ8/mo69RAUBHSsJP52QIEUOV28rRp+3kOLF5
Ys//Dm1eRZjrjHI7cH/r+HgZRzGe0AyxOKAhIdf0NB0XkQ97HSWVA8pC0gxStQxzpDJr+rmf1VjW
N+Zkb+PSyAJDgFfNpzG50khbaIOg7aWfCMze3Co8HWEgLQ5AxcD8jmZFSRwll2qqhrPZQ+Mtu5ni
eqxIX+n79oJO4anM5b3PsFo1Y9qM9xl1i9efPHLSxFVBH4RWbqPjUpTeFTjN6lNtQhseWsPcV9JW
TvBg3x2Ug5DiJq1q4o3Xg6q5MQLx0JewyWVuo/5mtjh76829nrTiTmDgKPy0xlH0xMd/Z31TvDAg
jRDjI2BxhB/EMJqkqk/UEI1kANSZ8DpoZdHo/rD5uJ8/Pq/eeUmDmBRUi+kRLxpHF7YygYPMHGcO
RaYqrKIe6pKV2APIlK7c8hx0xeuh+6eB3HqPETGuxjfgQ72ju9MejSo3WnsJVeqitd9qZgP7Uqa0
Qz9+vTeX9O+BOI3XiXS5Ql9/Q1cIw8ipKCMEqg4bEqoszCf1D4viPxYr3xsF8yiwa+SiRMBHwZza
RM6kIdcc9uibjRsrkmDd0XMuTjoRr5/j6FxAK4Fy2koaIC862nmlnXtKlCla2LSqOm2XFqGfTe2h
QYnX2Tp9GnXgh65H3m8jlx70Y92CkwoU0TpQRWWuOr5aWxlYejex2hMr9715IEKHZ8bqBbR3NA+R
F5V1UtQaWHoX6aMqzRAas3EaPlVeeG+LvBzo6LOSq4LwNhjIKqcSZDhSUSCL4AjdaW1jLCde6026
zxGHryGCLjgpEN0ebcim6YdKZiWnj6LgZCYM5bOd9vpZN03FfWF1zg0mOjirFYaRnBj6nXACCPPK
jsdfU0Un4/X6nSOZzbnDWTAXXvlguUsP9qjxpjvuBTOm2+6pl7ESzefw+OtgHnOAsP94B5He8e42
6Ef7jUyHo1d08exODe0iBUxTql0nz5Ohq70TOOZ3Fg8rm/xz9XBxMax4/arlnOO9kvVOqMaWucnz
etqg/V/886trNThDI4g9tHZ9Xo/SGYNEdiBywshSbGr3haQZPMqk+M5BJLKgWyLz6eMZfGexolRo
UljjO9JAOxpSB9FXgxF1wkqRDpxdp9saMzhFUsDoRP7zzsWMMxzLn0iZnPz4niQycrW810zK0H3/
XGRxeTC8SBk3XlPUcMMrpx1OxH7H/aA1QPdIGnC0oV6KI8bRErWQZ5+RajXDQl8aZ9fNiz7DZij+
D2fnsSQ3rqXhFxpG0JttWmZVqeS6ZHrDUMvQkyBB//TzUbOYSiYjGVL0vb24uiEkQODg4JzfAL/S
oupx6gvxIazC9pfZGCgJ2aA735ddZm/6Dv52BV4ER17TlBvJE+DuLR+7FOGtHAq/7XdN6yV7XD7R
72m0pnqvoHdqP2sqyjZn1xJNckakAJxSOujW9yZEhfykA29IOEFFZx1tIIPwj6IKpUBukPISJ8ia
75qsjtxjB9XkUwGiFhJKHOjxIezMBKW8Ygo+lrqWfdaUGNJghCbqF2OCPeR7qTa8zW2nF3tXYs4J
6mLK7XMUikCcFBTZwYvoUEAfoxTxWjRYauBSKF46yd5yc+1HXXfNLxJQ9M0BK6LClvV6iphDBOLW
yxvHOcaYin6w2s6EVQ6jEnUFKZHtKPXG/N6hWjYiSxAgp1MVGkvSI7r5pfVyZ9hb5pDWh9TqFPc0
cDJ6sJrIDezz1Aje0h/qyg8JlkbBAYyLB92bGpx1QkRZAtviEajtwI3qwXEqzOFfqGNK8zaJ2/pN
11tGurOBlf2LErjDL6bW9U0GpepecNyeqeueNX6CSt/+I5CmTHYGIMp/jDhRfo61DjhVNmZ1Rh2w
f297mYCrMyQIuk2B7o0HlFQFEx0Hy3ifaXYdHjq0ZN/XsaqMMHsa710DUAvp9yIMvkdFMzi7LgnE
c6MGneMzp+6lbFsreGu3IbeHBRC3OmZlnT+3hSYk+CmkWve1Adrz2Fuw1Xs81IyzIV1EkXtLS49B
1bc/TAxKQr/l70BiTpORtrdg4H93Qw2tHaMSKG5GeaMWe2caqmgXliktEdts9RipA37QSeahC0C4
4FX6Xp0AsyFeUIEyt7sBbK2bGWpwQeRh7PaNrvZoKhtdKvegUHQf8dpSPQ+6h5FxqefSOIQV0uq7
oUuN76UVWqCENA3fzdQBVfjgolv+bcjb4Tsp5HQZoV0D8tJQ6oYFXtXGqXaH4L8QRON/oGhz7VTW
babunUBVimMJKviLEqq2PCBzWL8XpBFkES3UupR9FsKxb8AgWorRg8BTB/psaJjn5hE8nP7rf7p0
6AeZVAbXp5z/6pHq5y4cY5zt7gfalXva454DIM9LFCPz+c9flQoSQ4CMDRADMHujhvqiZlUKvHaI
vtThgHxLiKixjyxuSE6LwOPW03/lAvvtEzc7p2tYxi1SaUylgqJXhe43hMnnmo7FAXeQ6HB/knM4
XQY5Yhzz43lIG2cxyWFsG6M0ch3lX6Urxx35ATe/q7b5hC1AWmT71sic/yJnlOWv+0Ov3S5cz/TF
4LnOt+j1+ppYBM+pgu6PWVLluyK2xrM01OmDJVznPEj76/3xbqc66xXAAHHn16a+vFkCERQAynvL
n0DnpqAIFTXee1Uv2kclnSwQ5NKahhOEO9Lf+0PfbiXHpIaCSCBljdt+Lk0nLa7wswI3GibesWwc
478QHfcE9H7vVru8dIoW3RZi606PIm/r7blShqNwS6tufrTwNls+XJoxss3RxhHZju0o9DvbjVAB
jLF/BUtGnn1seNJpu1qJpeHTBxDKqTNrPLYTqTYvplrABLi/JLdpDK08alqgBUiB2QbXXz9VEN0f
sji9VLWkD+3J2nsc4SQ8dHXsfrs/1u1OYyzOskebzfF46lyPJeDbFqWapZfCNdpjZMTpETnH9k1k
9t7JmiWx7493u9N4swAZmDnSPLt/U+xeRY6ui003zibXd+MkPYMIcndoIOVvjATaSixT+Cgq8nr3
B11Z0LlAiDAHcwSOsYgXBgojQKtQWCRyZ89c5BKKqz2BBVbVjfndhiZMLAkY7AnMIm8aJzUMRAfd
KICultBPitmmD00ybnXNV76aQ3MGTCKHda6AXn81LZh4LIgWUI6aKFwhgfIR35XuGPcqCgoTylb3
F/C3juZ1LCSTp59Gb5CjQjX+esBkmIx+4NVGbVgvQZFGiInsqWcY1SMOG8b7sip6NDAaXKz2vRYE
wTmJtOit7GvnXYyHCHZP/UBrEZV5BfqvI8ODJo08e5PoZmHtAnRz2zPy/c37RG264NkpRvNrE4ze
yxSSCp3uT2dlPwAE4LVH6w4Z0mU3Ox51UkurCfxB1QcNHEgAhRJFUwdccWgNW8bDq8PNEAcuLYyQ
ly8hReJxi8pj4IuqdeHQFAVWClSN63/MLC+VP35GAseZG5KajuYjcfX6U1WjVitOpAV+k4OXB1hu
f0ULuN7AGq3sc0aB5wzUiL7Msifj1YyQZWPgl3jbkIykRtK+qANCrRsDrdwPkAyhzqE1Swn6ptHk
mF1lmyLwJwdRggPpMq4PwSzMKVuUu+rA7o/CHaKnGN75VlFg7cvN5QCer2x7PDyv1zKjXqx0Ug98
VUHahYyo0b+k8CledAVc/z9/vispDfLI4w0LYGxR/Aili1fA0Ck+4vLKrqtwedhByYdRo3nxxglY
CSBsfOq7ACvIMm5gN8NUwBkZFT9EQuaQdU1zUEO9PzX1+N/I8diIiitRn2YFuE8qaTR8l+1kS22a
wcs1xac1Hr3VsVE52JOdPck0K1DB7JRLjdHvxs6ZP84iZjEopxb+h8H+WXy8pouagbtb8XWR20gK
QKkL9mmlSevY2nIAh5f3trcz4qL/puiBe9alHM0/Lm07FFpA/zFrakvLMmJaDHZu2a3iU7jMNR+9
WIBhXWjhMG9k3ageJi8MJXpbY/3x/nZaO6EOOOP/qyaBnbneuxxF1H5krvgZVgmPeQK7O+Q5uzG/
tVFczib9L9JVa1k2k4qYrNot+bLpGDm7nj4clgitJ52NgdZ2LDoDJGi0vmlQLKZjd56Jan3EdByq
SYmHQpMXdz8wZghxsMq3wLdrJ59jYc1ZEb3n5XBIziWZgPwMIkaaB8zoJO2nxobA2f3F4aCHPvde
gaWxVRYB27XAoeptFvhtCg1q37pJ+16NchMkIwwlEKkmCo67pPK8Pw8CxFOPfyAWg8FYDIzNIbST
iTm2QdP4lGXhsGmT/YJ+CPUQ6RTH+ztyZU1ZS+5bNLsxm1nmtVZGUX1+TPqZZg07PdBmVUXXoPgo
t9RvV7YlTRbC6Ewlp8i5OPu08gtDyyrPF4kVP2OQFD20NgI7fz4hUjAKc0AX2fuLRB3TKSgmZPJ+
mGbDoyuTBiqWFv70Qqs43B9qwY+fu/OkriibuR4hDX/2xYz0TNRYTcCgSjxZIsaHHM4w6ij41aod
YsmGlzR+dMU+C1tQerLrdsL23M+1MSFXgRjERv1z5Vr2eCsS0ObTfwPDzShs5DVav36JQyqNQrwB
zmVbdw8hdTR43GGG6iFyz9RJlC0T9LV9hJQlh3I+Lzet4hj4GP4jjE2vBXOR3h6AQ7mFCSoXIaCh
20ioVofjjUrYIYDfPMZjI8b2wLDIFhUPfTB7MPArMe3+XS9GZL7vf+eVMOdZqCzQ4kKVjO17HbX7
ANIoSlAe6Q5Qasx9lB0ZD8aOgC+gmavexngrRWUyUzqDgJR1/lnmwrbS9RmGXJ4vswmCKu5FRr5v
9cicjiPMSeVkl1h8PFLml+k5D2VXHqPCiCEm5cOYbRyo34/txZ3NT6EWgWY5D8VliEh6U5qJawY+
+sG5ufcowlQPdZmX0Vs4zZRbMT1xUcyelG44KFmaPnZ5Mvy0R7v9EolZBKfCRj3cuUOcaNwLWp6f
1aZ1cM7WjR5N174Kjn/+xebs4ndpfu5MXn+xIsAoRp2iwIddVf8UnhF/VdO0/ApeDhu5IuksfSMW
3J49nmJ0ysmKkd+5wUNBgg6sCFIxoICpr86m7LSvAfIO6gF0RdYcpcDw8wAox/w4SenpG1vm9jy4
qkGLjKsDKvfN47O1JGJUQeqSVxk1SjdI7xYnkqDoXTUZjbWxvLeRfB7NBPEI1oaIs7ikkL0w2yZ0
Hb8KQxdR9ay4tI05/M2cuCpArVFxYeNdf0SZhbWdlpJR0ig7aVNnHvK6iE6AE4eNPb46Id5BMKDA
JIJ+vB4qGkusIjWGygKQNGi+5r7Q0dm6vytXPxK5BNVDSjukZtejgLRVsU21HT/CVuogPa2C9K7i
5KnUf54q8YV4T1OR1GZU0uIL6UZoxYNAr7QhXmCvrGI+7kXDfhpL7W9m5QKH4UrnDlxegkVOlm0C
S/SnaPisgRgCjd3Ls5uKfuN+u43DM8wKcSsSZ1qyy7wdAYA4nezBAd2FWVSsFe5JzdN+P3iFDuHJ
2NrmK+OBJAbRCRYQTNmywBJEBpR/mgVYQdjqA0aJGJ1mUDgLQ3Z7ze634v7aeKScHCr8WVwwpNf7
AxvjiOyhIYY4ifoOvur0nsdbJZ+CvLO+q0GZ6BvPsZUdCRECBCeovZmqtDhiYd/UaasI18credzF
ZV/i/Wg4h1GMYiNArg3FhyNDIN+EFL2YnNOUDSAyw/Ux33IfIquRB/pAw6Ewi25jqJXTTOmQgzzn
Qf+nRvm6E5J6lWE33Dy+0VGqbWrEWYcahYH7p3nta70a5fcl/qpqasCDF80oXZ+jAQLT00caf2P3
z+jGjT/ktr0RdFfHA6NvEz6o1i4RAj053EhLl29VIv5gFqX3Hsm+EVk+REAQrEAK4f4EV78YVVMP
NSn+u9z+its5FPpK13e6IDw6WKqi5CtxcVSGLUrJvM+uUwwqwRBg5146peDfUsKv1rK1EklWULCW
tYq6jqA7lZrsyDRHowU6u+oLlxZ0BV3hYCW1/uP+TFcSecYHo0ApBIQdTZfrk9fgchgZNmvbO2iN
+LEWpj+9ampRT4xdB+Np3ZblO0wY6/4MBd6pyIIM+TG3dfkgqJPRcu7xD9rYxys5BbEAmCdkF4BV
y8SrqMekrQfDofhkjWIHaAB3pDpwvrVtJfs9vWdP7lwc2X5pFQa8G6OvnSJaXbBdqLNBJ5y3x6tv
ks/46Moj67VrBZekDD1IuMTK5f7Sr20yNpcBeAx+JH/B9ShR6OBdr9B7cNIKmeW2SI5JN2LxNIjv
90dayapnhjY31W/aEo+G66EajtRElcf1wT10b/sCxMZeo9lh74cis7+ahUSCPka2+aKqvLg99GlQ
fVC2Okkr6zpLlyFDS4i/7RO0BppYQTl6fuFF6XObig7JpuKP8fk2k+UyoWXlATFcRvYanTS9rzXP
D4okRhCfEglQ7NFttmS+51VbHN0ZnQ7PglbDXHO6XtUIRyzAFWHgwzQog0MmFaM61FmdfsqywI4f
kHWp3hhao25V8FfiISJ3oCdtyJy37Q88NCkolBn7M0uxVWa1HwYnCt+YYY175+ja57/YPzPoEHwf
q0rz+XqmTom7o5ZqlEpMo/uauoF4Y8vIpVFCAyFChuxoxeSocF69MzJY+anXmq3NszZpegjsHzQC
TNQ+r3/DYDbTJGNaWW1tpV+HpJTe2XbyBJnwgoT9yP8wpRsXz8oRJQVHM4GuO/fq8uKh9tEbOe7w
vts47b6eIjR3Sk+cEvSs/mIoxqJ+M4dhsuTr6RkWwnetFXHHgWZ4yWLP/CkJzsjKopRTbdxvK+EV
wOr/DzYf1FcBTlX7obBGXjF2G6nmXiEL/9pOmbwMYMgKlGxD7R2ID9fZlcCEB//+dloLAzw35u4+
hDXEp65H12lAmt6ouL6i9yWKU2n/BF1A30iZ174d1b050OhzZWb+89dzTMknRDsSXkerPppGHO6H
0TaPUSWCjeVcmxDlUvrIoEVvqTNmFE4TMjiuj7hNdcHQNj64hVH+xSjgMOcn9tzNvUEGNAlEO7x5
/SjLozMmKuVhiiuxsQ9XeDeuPvcGSYsRDqaGfr1uVLGxC7Rz20fmUUC40+SH0VC8HQecwp6Z2nsR
jNFZ6EN8kCJQdwp8tycQZHQuzVY5qEqv7Rynqp/zJESEbUqsjS+7FncpFtL85eWFAMniFwbdnCpG
cF+9BEUb3HtxHDwc1SJSj4NmuRvLvnp5vh5ucVggVOaxGoa2L7pO+xY0pvGDo9rlJ3w1enuf12bq
JyIq/4EtYIoHEDSdefTwvt3ChqztaChGBLO5U0xWdP1lSlNH7MPubF/pkwbNdC3eA+IK36YWri1/
fkRdklJ6VTPlYxmN+PKRXSAnCLdTMTD0UadDGAF8vD/KWkin2u9RraIKf5Nmg6XuY5cw40fR6FzQ
NNVxAkHuM58dYyqzizaaNisbx2ADOAg2OJThl4BcmG+iEV5gk9bjtRF0aDLUU648swLolVpWAYhV
/kVgp/+N2bgK/ZdC2aKPqqdeELoKgxq/BQ0LoR/6XrF8HcnKDST1ynpCRAA9MzdQOLzLnYoUOZoa
EV8tRksfYdf4gI5meI5c7KBh8jWH+99vZUNejTf/+asQi5vYlHRJ4vihHaNiGOv6s1PKgRdClWzc
GatD0dJAeRGGDCnk9VBicDL06HTbzwV6gCG417d9pfQvpR1sTGptEbnsZ4ouUHGy8+uRPMOQFeiu
8NKXMd5UcV8da+k2j1Pv4poJBnsjuZp/+SKLREp3pl6iATFzSq/H6+JcMShUhhejdpzs0mCg8pIU
Gp5vaWn0/6Lw6KGeRz0SX6PE0B8xeEwu97/jvC9ufgIRRaNBRUK7rM410aBy/7rhpRVSQxqWxx93
ULVx2leSDkIXlGRUQmZAyGK3WHoWZ1VlhCQZjXhCLKR7Y7uT88apbfsJudvSO7BCs0tp4235QC5V
hWiA0MqjUauCQ5mdfuev/mqrNrznc2UookvklB5u3iPga1pCuWs+tbIHZ6xVJfXBQfCaRDJGRsGD
lXW0OzvMM8uDHrTmuR5sczrNog/TrnITpO171B2xv3FFjRyDNsOVnR5Rti/3P8/awqFErbN283+X
9aMWKLkhLA90BGVcRIF1xTkFbRS9y+KpefBUEEtuKtWjM+bu8f7Qa8eOS4B204zuumkpBk4ZoFw8
KNjSqf3Bayf9HOTWcEgxst/YhGvnAAzPLMdAFnX7xuDQqXkxxZeiRUnwXAH7mPbAnbPmXzsw9H/d
ztC+DooJDCWOTPcp1XgBbZBo16aLFJk+v+fo+CzbXUbmNbUZt9HF1Yb46Ll1cByd8Lsco2kjyqxc
RUAHeMroc6cbrZnr/ZikWN6aYwy6xhOtjS9lCFcqbpV62kc5CMldZ3sNNn7gzZONc7gS4Kj38ICi
ukHLZhlw9J66qNFJxUco22nf5J2bVLu6K3nzl/zZB2lGbbVxM60srElQnXGtM0VjWetAHFcXXpIq
PkDpl6xqihc1y1/yxu02vuDaurKaJIAAitADmP/81TnPHKtVNL0M/Cyrh2inog8cTRA6H6re6epd
B74AT3unxKn6j08KvMaZHMvnpPOwuDZGVWvaJuvpQGdN5B5SoRTqDkJfYuycoZ42UuCVkABgkK+H
9fysdrWoHTmtknGV0HOuB4HlhddghLhzx85t/DKx6hJ5L9f+GTlZ+LHAlGHc2EKrw1PRxrWH3sBN
8TxVkL3lhwWgNHTlRfNySD2hI8dsJ0kzhqcWOm/pmxgb1pdq6jvl0/3FXokVswwO1Xt6cZyhxfTR
Oio1lGCjS5J3TvcDUkUTPZTsv+4w6T3sB+E6SQEHIkWUqwX+L3aaJ8VfFPZnzD9YCBsDjhs8Hmi4
akwFmCZlkOFj5rb4OmYtfCEnzDcO0Aox3MUrnPhPwvzbCeB6Y5eFm6WT4mAgWdlK+AbR5FA9oWES
FdTQDPNSIuUKC7FVJAIJka3m8rOXh8mwV/UwQ2a+y2vMTCFNPliYV7aPvaKMz0NLf2dja64ddb4M
oY0L9/aVYuW9UL06VIBU9y2+pSIN/1W6rjb3QVojmnR/J6wFMzYh/WeCKR9jcezyNEBIKwWliNgs
DyOrQv4e/8LJuISGCL/FnJ/xdH/IlWyJGxHEuM7bk5rQIsSQ4yB6gN7HxRy1/CSFU56m3taP90fR
51++SMpIVGxP9UB9zWXw6w+eulM8lK5FxlI3Uf6jClMtfpSWNsa7Wp9StP0NPfQexsYrhnOrOpNy
wUwUv4AABFdyCXUjSz5Xphklu7E26v4xKLr2OcK/q9k3Rics3BcSB11xSN/jg544ov4Q81q3fypk
YQ2a/wL/hgkexJZYywrHAZonhwaoLt3gm+Pbm9qQgnKNL4qHzd8FU1Xc3pUZ77KrxtEL37SJig+C
HiCrsm8nyQrnlil1HGWV7Fl4Kfy3+6u99k2pFXGW0UflmTZv6lfXhq0pUu0NO8avKRCXuLLFPsrA
9N0fZeVokNcAUga4Ti9rWbioKt3tatuNL9hRJA8oNlfv0mYSZycutK/3h1qdECJG/McmYCyvoylP
cMCYWGI9DIfzAPpir8FB3Fi2ldt2/rs55nBmyBAXezRTq1SlahlfsMWu94pTY9aI5wCMVwFpTJh6
8ybUInH+m7mxiIhp8f5cvgVxBzWKquEA6qGGUTduYUpyKCs321jDlVsOgOdMMEB6Al7D/OevNkWA
2VqJf26CaW7Ek4g5UqSMHd0QuzwtEIL2AjcWz1T9uxekV5I/R0Xz3mGCGI/MhlLLQBNWkxjMFNEW
c6x5lnm6ua/ySjwXtRr4RdNE/v11XYmlTBXBIZgiFEeWjROEH0JBJTW65FaTnCawwb45CeMQj9H4
WR2SLfWElfGoZ6I7DMiAxu4ywgHtcmAiVOElT6XAPznB+TqJizPyTYOvVsVf3EyIC8PpxXYRrNCy
recYPWq/gQgvY1eDB2kycRoJ5Sc4pFsMlZWTzlDcgCYAAwTsFtcSoTvpoyoNLxLdbtBytv5YqUJD
tz+uL/e/2upQlGvZqjMQZfmSQFJVy0qd12HXQzmdEplhwRW6D3jX9Bu8m5XjjvAmNcFZfJCm7OLm
m0ot77s2jS4TQsDFYycDo94JHoQGbuYTNOMxSpLgi5U3U/T5/ixXoHh02QCX0ZQl57vZnJqVVrpF
d/pSTgg+nQGRwOYcXK/8IaNGf0wHEs9TO1WBcaBpPqIGDADOPjkYHmd7O2lbHP8MYX7u5EzErtrW
eWpt/oejbSXxc6haZvTp/k9e+zDg7HGE41DNqLHr8JFCUALV0nl+X2G3FsLe86kCZQ+8fLb0Bddq
1BQ4EMuaW/i3FCLFBA5BU9ebscz6c1xXJolw2R87PSzxhoyiY59LvDKDOD5UdaTuqybeUkheCZdI
oNA1J/XjRliGKyndvk7Ueu67iu5XWQ7dA0IZJgZvE26gZtx/cK38Z5BU3cbeWLnreO1RnwA4ypNv
ST+bIqtEMJeGb9oFOPCMhv3OGbDyvP8515ASZCwe5wzN81ve1DCK1hhUaHuk22kB014xgwNOEG10
0nOj/goMJvnc5Er32Wo6/g9mEhW8NaOyLE/KFKX22WkmL9rIRleCKEU7eOgaojqs//xUenVJZRpe
XHTuAczWdfomdsLpl+2FE7pIIx4TYyC+3F+Gla8MDI2F5gsj6nyDF+wdnIlsel19Td/Fs385Wvw2
qu03VWh/rjXjW1kAV7k/5krcmdmnDvcwwOCb167sYQbU6QAKOTTKrzLATlp1URMMB4cy7SR+qKlt
bsS6ldPL0eVhwcGdeXmLdbWNPGpIfWFceMlXKk04i6E+harOVB/uz27+mxaJPqngjOimuU2rYJFE
2bVloxZt0tiOzQ6fhkZHe0naiRh2VcVp25V2Y+HiEGnVf2E9yQD3uVr5czgceTirO3sPo3q1CFZl
nSldXFFQwEZFz3dOquIK61gB7CC7qcqNs7S2uOhbzU1Gas43ibAlByCtJsWSPm4zkChl+AnLJtyk
jK76m4m9GmoOHq/ORxdj8zTkXeDHMinOVat8NUSCu7mW9n9xEinowJhDAQmi4+J2zBGIwAyshTiT
D8pF6BFOdzXBwR3LZu8O0jzf3zeri0jOzd6cYa7LdE0YGCmhdBD4hpqihIfKs9oeddnkPw1t0rcQ
mmtnkLcRLzYaI7e9s7hQK1U2NoQP25LhrhniPHn2wIqkB30cBQWWRNeiHQoU8VZLem2ipOGAkwny
czvy+hN6xmD3EdIlPs7F3XE2k3guyny2TDOr45+vKRU82soOIK8bTJYyxPboRpCfqjKcTi191r00
Q9XXWnerArw2K/DBVEjAhYJWWhz7JupUMdA699Oyz97lqhZy9kZn302i2qJxrIUYEifagnO79SbT
7h2vSCecz3xhts67CtmESxuY6nvw+SgHaE0v3/DMwr+1k/3XntbM1vt67dYAS2nN6sdzErcIL/gv
KVOfWzwMoyBQL3oVFO1pomzyU83C4FeFsLU8hH1mfCZbyLbwfGtL7f0Wr6Cwzy9YbiB6eLQdPMd3
8jF/2+T2cBIuRoQUd6zPf76BKD8C44HoCAJ3/imvwo2Dl2Fs0fD1S6wuT3ViTIeqi9MHVep/gdGG
UEn9noH4psuQbegjbyuFoaTnTk/CxhmuAeS2j6oEn/S03tqwK5uIxZvBNODAbpsjoZUUbTy5rj+j
fyXYL2t6qUAx1lSiyvDraKXcXnWBsBKPiPJh1GX88/7iriR6gBK4komyM/1pcWTGsKknowQ4pAvL
2dcSj9AOEf3j/VFWdgu9QvqUICzgPC3bbYaLFqIeAdduB9c59RX2gS5eT+ekTu2NxOZ3arq4+0nb
EQiDPrCiPxHlbltaref5XaumnW/1OHMXu4bexn8oh/XeZ01kAYYQbZvVP0OlsZ6mwYyfNREY4tNk
oshzNDvh9M89okXDqW+qMfuk9J1TX9JmdDRUncowf5NrUf6xFPRddrCCpme7k62yH/s6nZ46oakf
aQA39VFBP7w9T2Mw/vASgdhGHEjdOOn9WB1aMKHFvsfJK76UGT4Cc9lZQ88JnnH0MPbBrvYy74vm
9OPwHnU+T+51IzY1v4hl9lGbJMYVEuZ4d9ClV/6SZpsBchZSNPskL3SE7uy4+aaUlR4glYaf7d6t
ZPTBTl0cvIWdmsUla7qqo89gihjMn4dlBh5uDQAklTbZUcuFhaOhcM3nxBuT9DNCeYa6sTdWsm0I
fjy2OQVswOXxHutuStr5zFHVUvZ9n4iLYiSoYRXWdOn0wv7zRInxZqATyka3UiExKWhg9XBUrV51
3peYfDw0AuBVp3obZ2tt1xMD4VFB7kTiYP7zV4Gr6ZB5QW42vESWmWLW2RZhuNfS0JUnPU6KLQTi
SjrBzTd7OMDdotm6PMoVYAfezorfAgw6cT2G/1jjIHcJGs6HxDTNA5XjfuO4rc6Rv3VWlAXbtDzZ
lV1jC6NCwS86zMr5eMEzQlr2W9jOzfF+EFkLlpDQUclFOZFG3eLCkw7Gu72s6UsAWOnoCOkYKbpW
jcdsrdSJezCysTT3caaaD9CtUGTDcM6o/Pu/Ym3C4I7mliu845t7H356DlGCaqGI+vAFtGyxN6fa
/ZQrutzYqb8v0WUoY5dSOwcxCzZ5MeM8rh2jQWLbr0kEx4+tV5T/0g91BE6HMX55WTb146nVgyJ7
nGIleQobGmi7pE3tLymi/M95JrzmYmSWUhxQTrPp3logmqAgKWbyPg5tLD0x7XLinRK19UuVFam7
7yVWujurSZV8X9Ab+QZ2I/lEqlooJxjZ2gNmR1m061E5eazDIP4LttmsOO/NfhXAMpf7eKAmp2i2
riB9k7+kqeGdxWijw6wOxsa3XLn8ZiEOxkFvmyt4PlFXBzTRPVQbODFpkyFxnxN7SxFvfMa1ShKl
ZlqNNGaIBsseRSmE6dW5yWeMzeGpKg20MaxZ0NvTWOKkMM3/BIT842CnX3osZlEt0n7e37UrQZaf
QBUJ0O6KZIzWUsgsPIVjiiSAr5hp1u/KWExHgELaSUuLcAM0sHJMCHsU+LnszRl9fb20crLTPpPI
j6TA23dF0GV701Pic6tw996f2+pXJAcm7P2uky1OSTUNRmK1huJbuP74SHyNfu/V1gbQcW0UHtYz
oGuWVl0WheKiwiqmDxRfhuaIVwvAeL0Bw3t/Lqt7ZQbJoaZKSZ0E5nrdSleJ3WGkgK8GtYM7dRj6
xWCYbzubyrflDdMvetaqvTM7z34ycmuKDiDA7Pf3f8bKVYKqiosiHhGdGsbiKhm8PsdiKKasnw6R
P8Iy3XdtnRxJTZF/9ob2TNtwS/NvbdAZqwT8AGw5bIzrqVd0pnIz7OlyR5iEh6oSPBiaLN5kSHni
oFBUH/S2ajYqDCuXCtIxbFACwezssQgBtaxiexhQNwmjWHzSUCg9hk0FSHEy4sOg1PnjAFsdY09u
Tq34GwbGjDfBGYsHzm3VRkWoahZo41zS5HxTNKI4aJ74GbhUGmfS7R8fFeoagDvAocPEu2l/JVqj
CV2XgR9Njv6PY4zRTHcdN87+zct0ZkHMKi4z0Jn/zEfpVVgd9aqpGroaviek+77uavG29XR5aLPW
ecZ01oGEJwAlgl/644cGQ0MqmQUdKSeT018PjWdagCer0/pDF7XqbrKj6l8ZTNOIu7IVbPHkb0/r
rB/O45uWFO1a2hLXw4Wja06QbHs/Gdqw3+VWhpYjC182z5HbmcpBExRC91Mh0hG+ocj0Xab3BTm1
ZSXJBp5lZdl5IHv0LDk9s1rP9Y9JksbGNrvomHuBvmwKcD8/hqzG56Rq3S+uWrXmKZSG09NUsnhM
3I8ZK8NTUZ4vGNIjbtNFGG4nJFV7Ovw+aYuxLxsKS7tmwve3SOPuSRagOkWWOQ96m3/+85EhOs8v
S+7ym2aFh20SRZbZJjwMaoRKRPaoFiZW3GZe9GdtCt3Huq7aA9Dq4HJ/6N+WKVcpGqJPYBtJuGkR
ka4sdgAyZRiBeBY7YHK6h7RuzPSAPbp+0LtoOg+aVJ5E0hpfvbHt6BrF8pSoBhbreEPPPcx6hyRe
9L0Nii3pn5toOqtRceHzL5BDtjFnBK8OYWlAjI4SvfPbXrE/uQU6WIWYnDMchOmf2ouMl9bM+pf7
y3GTZlB8syhmwDjn4cOFfD2oAFwTWlJvfZEJVT2icZn50onit71XKvUJsqK55Vt3cy/P9T4TlTM6
NjOff7nrEXXXk1B0vlfw7rX0eDyqlMGP9ye2OgrYIRQxuCzQxLieWCNrswgC2fl13Vr/Ifov3lJe
MP5iFN5o3ELgBeYeyfUolZm5RR1TtKh710KxeSjx5fG2OgVrc6Fh76igZJGPWM5FjpYpxq7vfLNR
xr2oxwj7tGhT6GUOtYuTQT8b/yoAXRq5/GLJREWlwkZrwDd7xz23ehnWhyKwtXdJWFnxQQCO93YU
QKznKS7Ld5h9lu4BCSy8FUaRuVtX383WhL0BjgQpcxIaOgpz+Hp9Hhw4/I5WTbM4QarvjIKqCyrk
ahntbK/UFRrfw/jjD3fNPCblNezjoHneNNkaUUadBADmK6Sn71qzkc+5CPqNXbM6M8iyMGG417mQ
rmeGD6VlIbo6kcKg3VuaeDgmbVx9oH2rn7U48rao/DeRnn44R42+GkkaWdPilIcDQtx89dGfMjM5
esDZnpyiTj4ORiR2gxY6Z10rKz9s4vBPO4jzyPQS+Ic7hlry9VTtePa6hxrsK0olTmZuxO/NkV6C
7SnNVmCZ/66r/TuPxX3G15tBscvHoWvA1WyEMvlAm81jHXjjU1Pb0ce+NnGev79RbhMJBkP6Dp4R
yS8ZzCJaD3QI0Z7DH6fPlOqz0evRI/moG5/yvu68XWciRLZrpNV870PPfHY7b3ibJFQEN3KIm9hA
m2aW/CI2QOeiZXO9wG7YiA7vk8nXK714B1mjOYEEQzD6/nzXhpnJhp6u82+YK9fDdHlTWonDlmWD
BckurFC+2HtaOGy9vbcGWtwOqabnyv9ydl67cSNru74iAszhlOwgyrJl2ZbTCTFjjxmKVczx6v+H
3icWu7caXsDCLGA8cDUrfuENTWmtd4bU7DdFOzZHKcq/Rl0xa398zm/c6R93CyajxIfFst5BNu7C
TI3rU20XPxJzHQ+I0M83Iq2Lp30bDhOtjfOzsUq3j/5juHZF7zFDJuIOUaz1WOGaEue2PZ+nYm1C
tWkATZKi8P+wZH8MuptJpRbDWe1xvfOd2TijPCTv02Yyb+y/y0NnUCDh3G0FYTbh7moR+OvY7so5
wOh6eZ+ZS3PsvQJrZqgON4a63BoE7Eh0QMVERuZCEV3Tiqzv7NG6U5rIDnYGgsceulvUt8sP2kbZ
jjQVZzjGuxtrq1iCOUSwH7vqJjKXcooma64/5gPV99dX6PIdALDCxoBBAHT0IpUtbLNMRK5bdwvU
6dDH2vm4rJ1/7KXMDxNo3C+vj3e5DTcfTALvjTMBo8l8uQ17dncJ2R2zkqAczziKNd+rqkDAN63T
/FiUeHGHQFn1G4WYazO69QmQBWT1qC+9HLaCIuyhE2HfAeTMDiD1xqg0aJZXmqXf2PPXZpRazAan
YFqBYL0cSqVL0eh4ld01pWjirB/Ec9q468OKhcl/wULJ9sa9uB2il28OWDOCJl4DXp4LzWUHBd28
zmB/Tvii/YNAvNfcQ/aGkGDVskIWGaMC51y2EoM+Kv2xss3qx+uremV6t34uURLhBJHu7iVKzKkr
61whwJVgqTsEHu6PIjGOvl/8tU4aPRFOB5uW6PCysbssGV2qFFo8OqXZGVKce1iZm+PrH3RlEaHG
cCgAqFJL3+NGoYA6cuQaJVppPFpzDlIatTMcII7WZ8w1sDV9fcDdxUInlocN7RJiTJA/FEBe7hoP
FICiw1TGVFb8BydBs7q3s1v53ZVRoEDzsoAgAWC8z/bLdsDHtCtL+DpCvcOHsj2slX+L5Lk749u3
mPjnUcYx4XleNOc8uxGiBvoZ24YawnIQxhFRi3+90Vjr0F7QnglTkBA3ZnB3DH6PCiCGpI4aMn3c
XUQ79L0By6It48nJ1SfMabr7McG5FfHhogrCSjQbjXjIQY0juWO9Fz79tP/lN8CKZm9uHIY99FKz
7GXmUS1jJJz9D45FwIXVlRc2aVJEbr62bzUtaEJ3KeTX0m7r59c30bWJJ9ehnUcyTb65/fkfb3xd
0vodq7aKaTMjc7lM1rfEc5uQ+KyPTM1UbyGHcev99agWlHrkA+jTo8Kz27rr1M5dsDRVvEI2e0p7
3Tw37tx97vTZf1vU4r8cDMbX18e8spHZX3TsPZpcl9Ubo1Jlv7ajioOqsR6bSmvCTNPLu9dHubKl
gB/wAJvUakDc7+o0KDUBkGs0FSO/63/3m6IQx6mZRH1HZIPalTRTVWFtlBZuKKoAeZO6S9r86fVf
sc3fH/f7trHBsVHaJ9KnjbVvbU29Hwz4OlfxVkz4mtjjj0UtTqjlg/np9ZGuzepv0CERIhf5/pXM
jHrFslBWcZMk/SkoU+e0WrM4vz7K1e/hjvv9VFBa3mb9j12adXnW2u2q4q4g9aQF2YaVlXhkKtpf
wp1+Tx32HpQUIPpsltgvh+ocpyoUVmix583m58kqYYQOGmf3LYrAWwRsVqMbp0VW1AcKkY78+6NB
aYZKBvhcj3L97k5CJwYkbd7X8ToI7dAN4xJjzDgcp8qWB0S8iXjm3roR61xZRUBInqVTRd/E/Hfz
OxVViqHXWMVTqlsnKxmqMJinW56MV1YRVgw9kK2PD35u92kW6vzk+omKM6O0Q5HX9bm2TFToNG08
vr5h9jy1bRkZi4KITVK9LefLZRQltXtd47R3TdbOZ6tNmi7EDUe+Lyd86E41wPOH1G3H5TCihyMe
TBh72rFdvGbCqjdQt8QCr00x2jw4x0OPM5H5fvmDZpmlw2osfPw4qx+NOfWQ4TENvZGzXR2G9xOE
FYW3C13TYe5EQ7xTxaLp2qd0El6MC612eH16d5WZ37PLXw8iceuDXJDtm7w02zloVOyMgbBCRTHT
PVhyKIxTn2bTvb1kyE0Xo1acKxMJyBure+UjA5t0gHo4FCQ27Mu5DDB5S7VubeO5ca1PmlNN90Yw
mDem8toeQoSZgHwTn6BMuhuGTsNEXiLbONVs/TnQ2uSxbnXvrLVGF9XC1qIa+7xoHNf+hINjEJli
bj45mhQ3UsgrB4ceLYRpepYG6cjuTsrnoTX7LG1jUCDq3eg66gtlogYVxXS8cdNem1owJ2SrIAn4
3/ZT/rhpizpfZ6Nwm3igp3UcFeQ59tBftmA3sBLB+KYDBemEyG93E0B3TjQyZRHrnkK9tWSn8TVT
MHJGeT71TQS6e5+ayfSX5sK/RybS2bAJkIAvwPKlIhQqGoiB1CvTD1YP7xt66nCDSH0xi3wf4CEe
EIqxxJW7BUuCtle+IQo4ZN4QKmiPoVqaW2f9coNuw9AtgP1qkaDuN6gs05wINcnjdGw444uEhBA6
rQzqd6OQU/JsZv2q30+T2VmnUR9zwOzSUdqRDsAqfDqIRWHGr18Ne7mW3zO8tUU3Qi4Jyj62S2rV
mV7WFbGqF2vm3dIJHxc7lfRGZzbcUZfJEtdttXph5hfBD4voNwnhh+nFmyTLt0ZWL0Sot5hyhrNr
dd+MBXLSCUe57FPX1kIhiCTyW0yVi0PGZKICAQYdwighxm7N7GFUGWZOIkYFZn5TuCqP56rEorKU
wY3n9upQBBegqZEQubi/tIAmsQxWEcNGEndrl5nhXAnvLl/L59dX49pImx89yS9A1Qu+bSorIGxp
X3DQpBv2VtvHZTJbCCuU2vH1ofbOXr8XHroradxWiOLWfHl1jCgWp7iIiZhY0/xZ2fTJoK5ZwbMG
o2vB97iU3xvW4HtR6KK4d2Hd+qGRDvo3SG5tGTXtYFthQ9gzvHXq0Xnqy97Rjl6Ze1U0m776V08S
2wjHbrY+Vz6GrKFZStCmU2ott77m6sT9rsyDLrq8+80GJD8N9yL2JlzKwBAXYaO3TTTSWLkR8V27
LEjhEeuG8M1Z3kUG2FxmCtxyEds5LsDrsOQPQLfS0+vLc20UnmxwbptRGSWjl6sDILcPSs8rYrcI
/EORIXtU5Yt7+PtROPm8zQBdLi0MMLBdKeYPeezIxTngOWed4B3+pSfLttO4wcF+bGDXjbXz8lty
+CpZhaFlPAkzfT/7qHI77iD//hJnFOJIAOWg9PdN5kVzJ2UNKaPoS3uEhyRO6MRbN6KMKxuNPggV
sE20nYh1d+20WlBR/RPcBapZvKOXig7lxdn3VejWOPjc2AYXkRtTt7FJNmIrMdT+fRcyQ4KxX4sY
eMhyN4y+gkRSwsoL8Ar+MhsZouB6Yf2jl8WtzGrbYS+S0m1oEm/n97V3oZbWZZ67FVSKuApa69Ba
aaPBfDJW627GxPatkc3TZwXU7Rfqxd7PRnd+vr43r42/STY7JOYwvPcnwE0coVQbiHhUslpORH1+
C3u4HPzYDYRIcRBs2qcO+N1w5MbC7MBafVHdCLC29dzPAuKzgBYQFLwMnUskQi0sWESc6aM8W3PH
RWwD3frQG4X6mIkiN+8bu7tVYr6yzSxKtaQfRJLsst02QxB9Qv3WwZt0cqwlSnzVOGFO9RvsLTSG
v3/gSCK5aLaSEnn7Pr6zPNAYjlJx1Uy6GRrYY39o/Cb9OVuLeyukuzKjLwYzX94Gwk4ax2kTMvZB
yDeaX6QHdPr1sCuetUL/WiVOdeMQ7Uq92/2DPACtFpRwuVL3h2jI+6kJalvEDorRYyjKYvrUKdSG
saHOdX9TUpLz29d3757D/HtQmvvO1uinOLBHulYdcp4jdvex9Jv1CZ33FOmxeblD6w4naVdNpxHv
5MNcuAbemtUYgX9oj8SP7b/dom7RX65NOg8juHSs1IBE7epc7J587kyfwMIp+GB9HO7nwK8fhjQr
Dgl5E3BxgdXx65Nw5RHbLkrCakq2qNzuHjF0nIRytUrEGKOvT30FAKzRNf/f10e5trx0YqAQbgIp
7j56R6IHW/WeQGbNfO2ksKc+oUjQfGxBH3wQeKXfeDSvnU3OCMeS88JR3z1nbk943gUac2lRbx7X
uTo66YBFjStvifNfH4q4nDooj86+SaHP7oxxhhSx25pO6DTzv7VtrNESOLcMVq4uFbQXQIJ0WC+u
gKLLNa0EtB9nQ6EedE+b7hNqazfKrVees01RlCh6Y5VdCCsHetsN3kSihbP9Oj6qpEvncA7ytTnm
qPK3WDGnlnkIkrnx7lVWZb9e3yp7ba/tVKLbwU2AIBKx1T5rWO3O87qVUF4oHzFHkOP6XaqhNRBr
ayumr5aRe+UX1VR4O/sU1acw1xbU58M+8KrnJS9c+1DURdtFq1PY6qiw03RPQR0Yt8zHriwIvzSA
HMAbcMl/AmesrKzl7HQdWY0oc/mG4saNo3NtEPYxbWF6mQyz28pjYlP9BV0d57TvzyQ2InTWpb5R
D7lyQLfckk0Mfp1a6e4xQ0FIjZssaOxMrffBSJb8sXPm/J+l9svnhlj9ll3AtQE3rSTqBb87lrv3
zAPRqGVyTGOtqppDn6Ol2c/p8tbX1m8Wze/j67vqd2i5CxKI1OmNgnTdMvxd5alOsOuYqjGLe9lU
T5a7ZnYIlS9zDvS81UdjSsbqrZ/oLlxBOp5307COlPftabl3l9V0TtYg/OKgtpbbP0UhLQkuoMiW
g9vL0Qr1RaRJ1BdqtqNhNo0yTA0rS49ukFuCqrZvUYeB46OFShaGFlVtKhDQ3SR4TqUuq1PgFVp7
3yS+1YftXBbWQRZeS9ca/KV3ao25yv/+jqQgTkDB+0d+uZ+RylS2D40VDZnFXo6Tj4ESZBvrkPTd
cmOoa4tNV5VYnGO9FahexhMlfzRRXoUfMAdLnChTfer7qvwOd1GPcqGZ/8vuopaJEAiaUTzsu+2c
wKuwZYqz62QM3iGtrHepYZNvYsd2v67aLenDa2eUhie1fi6vzZXq5fetUugD4B2MZHW9O+SWkx5q
zHlu3MxXXhpw0khRbR3qy+60jg552gSudmeYvQ61qzHedLLtPiAIIj6+flyufdCfQ20L+kfNEoIY
6sw+MkodnnWRrQl59irEqP6HUWAaUBQAMoGI0stRXHeds3FjzKRl24aCuviZLt4tI9ArDxpNQ0CH
SL9tTObdBVrm2Vzi45DGiWdhCCIM7QgdPD9BqzXvpdtm59Qv9UNacue9/n3Xtn3wG5Vnw9lAG/Tl
9w16b8I74oQN85JHHUf+XI2lEQaCz51G6USvj3clgqR0iWPkpiVCML3b9QG0MPJQD8kye9Ge7M7w
T4Ly32lJcZhDQ6WEOLvcAgReHXQze6ArxP/ta1Q9zdaycPwsngwzOYppHaOhzZwYSRrvMFZOfxdQ
U70RtV45Csg74YiJHhwc1WDbv3/sT69zm0TTOvRufGW8q4Xbk+x6w2dtDKzT65N6dSh4VKBzeeY5
4i+HwrXRHf2S91fluX8a3KQMpSbTd34z/vwfRiLHA0LOA+zsCU2FCqQjaxTZfKdphsjIMVCgwVbJ
bxJvzFvY4z1wdYuzIPgQ4HH2eIMv9APmNKt7kWVx1w/Dg+1r4uTheW+Fvp+6H7sJNb+jI9dVRnbS
2d/tymoemlXKW+3Z/88P2ZpfHBZai7ttm9aN11QlauS50ViHzGjEGeOv4TSZNX6mY6CRAzYjU2FU
foRqFrdSMrTH1yf/ylndbgfeKNhzJGHmy2WG1aMmZ0aPvRMDUmqF91NaZoekk3AorLje/7CBLZp+
VHYB8lPZezlcWU22mVSbn/xW3ztU85BDT+yzf3vw0beEKa/c5uwm+lxUkSlY75sac7Xi8lLV2l0u
pymCmdfeL0LX49dn8NpB2cCLmzoruOD9I7jIxh2cEvLvXOfdeHDAa90tAlpXOPa59e31wa4uF3kQ
+jub2Nm+3ZVNultVJozDbBwbJ1J9xcolBl2QojIO00pecGPFro0IBQHBLQpd9oWRVm17M28LHHaY
COjk+7YcgDEUafKu1NylPzil9PQbF/q1haMwQgt/A4VeQFCbWiNRK4c0LvKCYyjtAJKAe2uUazc4
YRlxBZWHyzp2AreI1h6heKu0ASCGi4PwuYWwdkJlvn/T04XAfNzKnPPra3hlw2ytZvQ1YfxBdtpF
hcFEcSlTOtvSKYz7LKvyo7AmL0yADdxYvL2Pz3bZuRtwYWtFwWp2t9X948FA9XtdgmLM4zFLpX42
ZdI3B6nKZI2GyWy1z8nkNO7JkqbM75TraE2UqA5kjLkmQGP0Qvc/6n5GHzUVVnUnBjk+l7Ir3FPh
JI5+I3C4NjN//trdjdhqS1H2nURbBODIwV5GxOum3gyx1PxLg/v/NzHgxUzU2nFr2id+ZVfQv6NH
Tf1nHT/p81pFlaJ1bGld81gNtX3o+n64sfLbyu6SsY0kRQQJtppsf5f8Ib3cNlVLzOCpoHjqJ2MJ
Xc3IogE77ch3S+2ABob9jeXRD+MQyKfXN96VowwqZxNmoNa4PYMvN8NYZW4/FWkWu6ay1CFtSxqn
vtNL85zOGHOEi+4Nt3KgK2Eo6QEgKAJdspJ9Hi8RJAOIiZtCoJn5G2OoupMzTSJctdJgE1FiNbAA
BCqY/SX15vcSE5wRJdFzoUi++9w5rQthgsGMtTpxHytPr2n4ZUZkFq13Y2GvzSykGzQPNzAebZGX
M+stLlg9ufVCimQL6RvLOEtXmGe3pnKZ6s1646Rcm1W4FGRFwA8gpewGLAZZWCAEizhLx/TL1Ika
wFVTHFvHWLz7vBuCKuTKDE5k75q8Mfjvv323j3ErJdAm5wPsui9VOYOR0NVumNkhKwaIo5rdHEp4
HNm9hehJe0yLaqTfOabZwepJeemCZLoZtpavHrWsm57TVgMWK1KzU49QTlsnqlMjufesoRdPSZL3
T0Hrt2/R5MUPta79ej21vlOpGyfiykMD3RQaEzckNor7zTm3WWMjRZrFTV3Mj5iMGmk4YEF1ev3g
XRsmoGdCfkLD6KLKBO1JoEBYZrEateXBHxBVUrZ3SwT0yu2JdCySGWxBtJT38aTbOevgTq6MawfW
y8GCgYIutlaDkLMpC39//ZvMK1vQR4MLgA/NUxBUu2dsxOSpFluzJLE6Pz0lXT2PIQgt82Mu7WmI
3KxWacg27c3zYi51EaLPGcCw7ual/C5Np1hPfEdeHpZiGX5aaL6tkT2bbXnnVR5/wSw1FOiHwE+6
c7Wm89MENWN6tPUsnT72rpuKyFb4eURDk6TaPYq2DS/WOJRv7HRQTzCb1ubGQl6ZYph8iOgAvaPI
st8vCKHIwRssSbSs5BolzTidrdTO6ngo+OeNMGhP1d5uMDxSAf/A+IGPuh9uLVU/4u7HFOej4Ufo
XJVGNEi9laFyynSIMrOX33vME+sHHeq4fq5TrZhCN/UoMIEr7fxQG1tjoD5vocs4rbJuDq/vg2tT
AiMOXD8xPUIYu1tW6YZc5xG8vSp81l+vh5M2L13olOVfal3+ng5Io8A+4ZGB+N4N1dtVluHoUsYI
pRonxND6H4lMVDSYq/r191+FejRcj627Sn/o5YWebt3tGgmYWO8r/7QIyz306JxErlCfXh/p2jHi
fQIgR3kWSd1dsWRKxCDWTpYx1Zjvpcz9Y4D6ZKgjmvJkB9MYYeUiDpNRFzdSiSuX0m/3n81BFhDc
PhhJeifVpcNsVlVfH61l8d4ugL/+vn+7qcJQlUHoC9WQ3S1RdnapurZje2DXdrcKrT5mM35f2mDc
UnbfosPdq8RQ1CN5mYAo7UO6vNcTaegFH+Sn2X0mJxW1LhlZPiwGD5CWRVD8q+fXl+/K9g9AQLBD
gCNc4p2TfjNAGaHO5EvbAYbqkjeFgWFb5eU3QCRXNsrGM8RAiRjjUmenz82g5TYW8TRr4xoHJnK9
9xmXaR011gy7Yy2qeX43AjV1P6apbya3rqMrUc7WjeFS5oG5hD30Syv1tNIh8Oh2/iPRqNnjJZ0V
nwy3LJuw81z5CbEuKrVI/xXuB22pIdq0RLxuODh2/mj2eHifRxQZ3oDxwli2ntLUDssEeu3x9XW5
shlIemhM8iLCDN4XlXLPHodC0E2rCcnO0pzdsNLFelc51hqVkvg+yefxBtn76hIB0iSbpL5El+Hl
reHX1aQn3ijiwSutb0ZQlc9LpSbycjs7F10vHiTzy/OmO/Hrn3utmESEwSnmOSZj3g9N9WhRmEGK
2PSWDBtvCRU7hKmyFlGJFHtz4KUpSwRFqlpF4ygMC5s734KiPTbah9d/zLUzAQVgg44THNKofDkN
vbLInT2nRH3SbfyQ/N78mqd2s1m36P18Y6Wv3GOwZCDJUIvdwp/t1/yR4pJly6yqeYCA/nnQHDqE
GNGXO/z9NxHvUo3Y6GsXOkQp8QqFw4FRSsN7AkRrhZm+qGPKu3jjg64dM4JRCtrQsLeS6MsPwn1Q
NFrvwmBzEnHupPTyyJoz78sspsyiXzCo57/9OFi44IjAUxHMEdm8HBFRYEj7QSFjs0S8PfRt3A2R
Xqx7J6xWrOBfH+1KUYJImO4nhWWX62xPTFE2ZUAt4R7xRx9V8aEq0JJW0hGfMRUnk7Fl5zdRD0Gw
fgqqKUvDJAmAjy+toy1nl4d4oT6cjslRTW6RHd3GntSxUWafIGhkNfZfLwiKxUgzbVEH5LZ9dmd2
6JooZD5j6OTtMQ9m5x45FWyRfVM89kG/3hjPYbpfPmSwhOlOgtGBOnRh5gGerqbuUhVxgnRwRNjR
RoWPrYOyRu/uxlps7+9+LKIPCqQUo6B57N5nlMPwSzP6MuZSWbpDNowIsrubLHWIioT+qSJt/5aU
XVOdV6/Nh2iBrjGHcFSLFK50U4uw6WXmvgGVPt+Xcxr8BMTUDgjBzjo8hnSa0gNUV3c6jMXEa3zj
95uXv5+GyG99TWCiNFNfbl1vRQPXawBQ5Z7Rvk8ot/07JcR1UD3N1Y3axLH/I3EMYEHJgBtIeHbx
UQohlwdXlWgkZ/Bp8htBz+UJRqaG/Q0whsLbhVY58zngNLc91UZVfzJyzQ2tKQiOoxyN53qYv7w+
CVeG2yr3XLjEWJea87mmT1M55iXMOfKRDNXyd0OxAmgKXIo69lrcYs1cPq4cXaJiAAH+FaxMYXPF
a8IB+5P3+YcpA5M96/oCed/2sQZdhjvkzosb8c/lPQ+mGUF2bIkIWOmpv1xp2AAVHDYxxrXQm+Pq
d+WmM+3deEi3I3a5pWiZktQS5cCf23e+XJkn+ijKIO7S1spOLiyW9J1aPOcYGIuWhXLC3Dyastn7
ZvRT1R0zZ+68A7IJ4xJKXxt/YsKizI2W5n7tZyd9rJMyk++cpsNLrTXk2DzAKum7aFLzUtFmbrMU
SI+ZdudkSRA7a9J+Ht93kyrdMF/xGY9mkZS4Dw+6bFG894J/Wr3UvtqNI99LXtmUMp6ZfPXTNFtD
tySsOgA71H6tKJstB7WO1TtDpv0/yzKX8iFY5/mHY4xjATXCGVVkCXgdEZ+SlSGKe2gGAhjrPm9H
OAtnyqLOqemdbInWwFvEe5TKyk+6kuKrV5jVV2Nei/acmWX3OfOpax+NfF3XsGynCTegIRHiPyRi
sioeqA1poR+U2RTWDp6uH6dE9RiIwI0U9nmaXFongTYs9T9pblEjXJbG+aDplf9vPgWNc8yJw6ez
iTObQEZB9O2D0GiVPkjoUulhcOZSvBmktuhvAI1b1r9jGeRaiLjStP7gRhOobTWlCVzdWFUS5cFS
vpWmq/HitW1tvC9V0nyUjpakI2yROdB/rnMTqDvNbCbrbWFV9GaxAp51k6vZ01TZxnhqA0z9afrZ
4EbgsNRMvGs5P+ksKPcNCfxyFsvadNGweeXczVScxrvSH8ufWWIOX2kYE6lI4AzPg44E991c8h+E
oCwndSj6xZxDFBY9jIPA3Nd44WVTEwEgSn/5qrbsCL5jsYaDkuX3akknyN0ynWhaNL7/AWFjowQR
JrMvjZPUDRSztvzWo+haRqbfEZMvPHYBGDeAe0fMR2QTguYx1lCuJVCdslUBmCsY8z+TFPm1yDAA
ewDHT5f0AE4tKA+Ue+fPyZIZ7whj+m+AiHp1zOpOtMexTKc2bPG6G0IXuf8y8gOkfqPWWbtfnHHn
gNigeFq6QOVhvvTug6YGH6idR+NRVoYwIjIRERVJ7Q7RGGT5k9a1yP466CkPITT/4Y0o/LLCbLNq
P6eNKN8UjqXOmpL1v4vlyuBsisWoDx2+GWUUIEL8lPeVW4SaMsc5YvuLAptEFF3CdnW8/4zRSr6u
OOXdV8Wcz0dYNXiDKb20ykOv8848ZE1jQi4RtX2fUa+uQr2eujdDXiwgd700eTJWPf8a8ISWyKrn
6cdKJMUn3WnW75lWdGvk5JmxRIWZpD9wQsq0MDfHMo8ELMs01LAhWw6J8JR/Vxv9/NkyG+t9UJfW
EOZVKj7PYnWeg9QepmhtFvfdIEGWHrLcn35UtraY4TBW1C9b368yGFyDBfW/qwsEvD2Z64esGpch
DKp11Pj3Q3As/KFNcJqoikcEWlODL8u9pjgMXeU0B2vp8uUHtD2OchfkTnao6P+Vd1rf2A+Sltnj
mmTBQcJQR8kE08klBHZor1E/Qv89VDT3ZCjR7otk2U0fNMttu8PST+ajnVol/3BUe5D16stoXicn
i2QwqK+5aMtf2OZa0IZVbbC6S+r17EKl3jcLrvaRs+TDlywtuzRq5lSuIf4nHJCxnXuUoR3V/Csc
TK/ChMtMHjocapNTn7nuZ1cvpl+d65efLTWI+di7Y+9EQedm751ac9MzeHKIQItqhvSQla0zANGi
EHgg4A8Mopw06cIp1cyz3QmZnqyKJlI4pl37dhamLrjp5PScmCbFL2UTN4eVV1g/cj1Ps+PSIhh1
EmLxKe3QfflmrarIDj6lMuxaEYF77rQsGSKZu84X6nttfyy0tK1CeJnrL40+70Zjm/01XA1t+YLx
tmqjINXkXWuTVEdTIwzEJtBlFQeXPROEhlar93Dciq8ALMCAjV0/zmEQ6P33NE0azJNUpf+DX0T/
pQRrgYRBZ4rvpbO4zTFF1s8Ng6lH99HLGSsq8nzjWMA2c8IiyetfUw6E6NA6biGP4zh7XtT4evlo
Qgd4MmAlzFE/Z1mP6VpmfYbJTQ1Szwe/fk563e1BpI3qn3UDmHAcDa09rqnCOtH0cBq0DdnrB5ze
+jbyvWz+XMPSITTFstbB7UlhUS3Q1kQPBRcDI1xbE+FMirZo/LpqXb2jr00eGBxPA74AThURVRv9
wLjSEyc5d1W9Mf48O2dSzJmKf+QIYWqRqk1DHotJMz9THqgaxF4nAHpDVVk/OxkEb2EfQTf0Fjgu
YSOrQeFtWS5P1jzWD47IOi+00xZwE0+keFzMdnm2K7E+V2XDXkUozP3lJ8Rxx2olnObuEOb9XAg0
X8s29ZuTPWNbFwb10C/AKpEDDbVC2uWD1Yx2nKdD9k9acS3gjphlIlqKsXnubCsTp2KE5DJS5q/u
keJZG9o/dhfPdWf8g/lggT1Gzd8woPaec80PenpUrTf9qsfVQlIbYg/VZNlxDepdFbyF5JCkh2VY
vLNhqq6JrMRxVYTmZ/+fo5LSCddaz7JTsfSe5JSlwS9I3C0WstwmWrhWvJaRBAaYYeaaYwVKD1r+
GnJ3XIktsopadFXaS2gAK+gjI23TMjQmFTxmaYZoir44c7SUmFuFttUUX8dyyP6ranMaD4kn/YWq
tuY+pZZecf4dzVZ0nEqHAANVUwBKPKyiYZ1De1Dd4+qbQxcthMwfEg063Knj7o8Hd06CwywTguOa
l8ikVrgMPnDqHOVbqHq8uq6btF9MuzJXQDip+NQua1AeVQUANsRNyn+s0RsYD96csCcrs5+7OwFb
7T9Laeq90BSGOo605RSlvl+LaCqCcT4sYru16GIsT3Na5e5dYRb5W6SqsK/osOsDz+G043uBg8Ry
XipI/iduCf29jyP8TFBgLMdqkHXwjhS+eMLegty3tRtPHpSzAHVbtA0uwXuzcCOvaVkf9Vwv+7BO
dZ4dHNsyD0GcUs8fNC2tq7Bvq7KOJsgWvI/jXHNEue3/U2tfvEcujezfsDM8Y3ElWc27tVfzz8AY
0nPnKifgvPTzp8pdqjfZYvWfdF3yDCK5T/9BNV2ThJXJDRvhJyHRGbZ1Hn9NCGRSfA/cgdtO7rfS
Lzhh+tpa90kh/Z4voPQZJi2XcmSUU41/npaNVZialfuWXC6fQw8B2/pgF9agH1dRmWY0Zw33YmvN
jnMApAOMqESdweSIBP4jICCcObwkS0SoTUui2H6Z9tAhSiHDuulG/jAfg8eqpG/HO+PhKpxMwTSd
x56eIf2zksCrwDXgv9p0hhxmPkEscEqJUWnZmeyVZBnET/xv5wSp5Mz4KGWdPmvOEHz1Op1HPi25
04cCm6fzlGVJe2pxyUSayDWNlgp1rVW42MyuxoZXGi0UV1Vfx0Afayp3YrjD9zVTd+WcW59kO5QW
+YeRW2HdmmAag6E11ElvNBtAtwNG40BXA/FDfVLJo+1vlsqZTacYLJKD1CUZVolZ52Jm0ymjVdOj
QaahHT5DLxtCzXXEv4Op1vZO2Zn2QUodkaIOoPqzsQFEIqdFQC0sXODjIegI805JbaZ/hwIs1mPz
NHwM8rrRI9H7/8fRmSxHqmNh+ImIYB62QGZ6tq/LVXZ5Q9RkEKNAAgmevr/sTS+6O+5NZ4J0zj9u
n8r16oeGLpm96Jagn2/Yk722wFLBTeKw7HSMh0P4tITVCDeYNt6d2R3PXAZkdyrvU7O+EZMS8and
qKfoa4/dz0627Z2JK9MVY0JYaaFnad9nRHs6bzwVG4qAA2uLZl02nRMDU0kax03XnLyVQbzIRjab
kkfVGwuopOVP04UbaUWZSNqcW8ZxHz0HIcg9y0HS5z6xaaxSmz+8zkJMKif6x/+D7TxiBMlGwqqT
WQ4n0448ZCFFLSYn8GN+qZE0TjnJA9XvYPX0j0MOiy0tw8fI93TdBJbBDku57Z0GOE9tt+QVpCXq
m3kW31R7ZM8YFrj/j3hfzFkxJoV5O2f1Hz0H1S9oT28oonR2tyKuQsm/lhjhpwke6e8SRkzYjRu/
DgQGLvnoLN1TLV0I2H2M7C8KhUiGzzx80EU4SWXKncnrdxh5y/s1Ycw5G+aRD+fw1i9S+4YOD+ma
Xg/pYdd5x/Tya+g3/jxf7RvoMj6Apwo+xpx9pxd/WNHsVy/7RkEI9Dyi4SCXjm1im03eNiGHcGUj
PrAxHqEtPTvGoICYqkA/omiIwqIbZf+H8qjlT1hn3Bp9SMBbPjfqEKVunfAjXNnNitAm5oOFloOM
AwudZMrx/NDVQyiK3RNbUzLmyev3MxApoo9+/4xsPMuc+h52y8g/gk+Mokw+jti0Lbso6xf8S9v0
ISph/kbrgJSjHVidcsQpzjMTe8T6us59ddnmwTP5umrLz9xHszhRNK8wL6Cz1NyKdv85CELocp0s
rlNwwbd3FWUonDZLt/92TC3uJ9+q9r/RQwo0OUP8o8Eo3p2l2TPMCJPMgnsC0IUsUzXUl7RadFcy
d0oELN6+ycuwEc+Q22UPaubsahqRnfgrm/MQ+rzWg+0Lt4qvgPFQc43TzLL8ozQ37XKzH4IdEOyv
P10v7c/DCa3OY6RBXckZXT3ZORBfcazDtoyU079uvivG8vpQ3090qTC4z7E7F/gKfCod2gSgTWnU
c4bp8Vu6x+tSKGOsWyAJcbj+nG7921UHnrTMOaYoZ8m1N2ObzV7OaLV8r9M9tUXSkkCRO8vi/Oq5
NH5XNp4+u6A+SF3us5WzP5oiNuKYqcsLrZdy/EknK9peqve9TyJBrY5dkjP3/v6tdSfxC5nM/B/5
S8PnEh9ecrGbN+siIwy+zlW8S26MYVynojmGhON/QA6cD2w4LMddE/5a10U/BYJ/by5oBPlrZTf0
bN2HqcgRaAOuGu7qqHBna156/rfXXjiZc4kHb/9ZDUP2Wm26zcrKQXjFmzAv3MwhAH7+f4tQ3iBr
uN3a6mgKp18D5GDpEfmlMaP43jH7XrIhzT7NEYec49nYRpx3xNTnUlbZPzJ/5i5nGFyWU7ZUYX8m
FyFtiyBtOFD3ygzvTI3egyE/fc1DGXm0sSeeUufJndNftmr3z9D4+i7yrhl1VLfufzmueVZSHfEv
zIZ15JREMVjnHhDAX71H6fOaHPNREB4rfjMfZWG+p854hylDJ6AUK4oD8IC5um3kAY6kZvcwlzYz
LZC923J7xMeSZCy0wXBp2cztzULHmIMpPnK8U6N69YhuZd8LoVMxcTHNQFCjU/Prt/O69Lnyx57r
LNhNeu9I435fm2V9xvLNMHSEQ/PA0My6tjd9PaKSUBuF1JsPYCcOJ2AuROnX540kf/80RH79n0tv
yM3o+9OrOZSi/yCjdiavvNROpamaROZHupmRgIg0FUXT7LwdK5YK4LLN309p2PS/j83LPl1HLy29
e5kHITsf2Zpv6e7XuUwByYt1lcFb4G7TZ6szS8npkhoD+Kyke8veuBomVrOIgnY71ysagOU6j1Ji
V+tQsm/E29w8uU7WzwUTXeOcMSbCduCDjF7bJvbGsvdXsnQDAK49D72YwJM2sdPfuN+o6au35OCu
z1L1o2tt9WpsUFUlJIP/T/HXPHWZj58w8fr0Pyu05TMO7dWN7CefFZKsIe9alrJcVYDaebhk9S9N
nGNdDNMsuWHqJp1Pkq39nx+YtCmJEZ+4VvQWHHkkA2yhE8LipyoYuFNnABp19q4Ouzt9zNuz07dD
gx5QZy8yXlYOaMc9ADaSJdClA9o6no5ocngYYLy93B0O/25apzjkA1fxB1kuuNnSfhv+c0KveaQe
xMYgenZ6T/ZVhYUbC/tmWr/m+6r3+M5ZJie5Q36cehBLa20Jua2T+I4ec/slyWaj9gH93JcMd2CZ
OnSJsx6QozCv6H79KyOzLvmuO/+ByWxfL8PV6pdnAoynsKO0zwtj7OeYxSs5NZDx3zPq4hoWctVO
5EGu6Se9df3bRrcCV4UlJhUdZMou1h3T9pJlU9uwaU++dwqHY4ixVCXuNwhBZ7kdNbt1nlV+/NRH
VXBH0HDm5+lWr5+2jobfTHD+VzDscAENPcKU08mAIB9ZJV3DxHZ4y6UahXuPh1QuCKuryZapqeUv
Eax7CoWW1YoQhyxWJ33Uy48NrM1neK87eWIWAFpM1kMQGD0081fvzq6CA6qGP9tSc3z2YLZpadLJ
4c077PCiOq/5QqHDju3P6/Z2eMo+72FjfvJ8BK8xJXS/G1DOLrcKdSjRmNX8OZAX8VjXU+1fjm6r
f+1MjGmxtDs8YJawjOVH50/vtdnGn0fnuR/b6MlvC1lBH86glvhi0A8+49dPfglRV5JYxL1ryxkE
biwPx7MXdGmoChky/X8HKvCfihCjj360gy2IOmJxZVL1/w47OH9JklTMM7fykqxp0BGc53rdWxxW
xOd1foWoJOT+d/OMaOYs34c+W4rItdZesgWEhbFl0j8grv3/2iSbvq1RM917s0i6Gz24blN2ZIOE
heEysbluApcWFJ+exHw3Yf1WOfNew8P57bvJGodj0xoqHKZpif6NTrIDp0L5fBxiJXGz6YUMgbY7
V57gfMydjI1NUD0k+odX+83MoVYHyWUkQjrNeS6RPPPXETWwr+4DBxHHm6imCuZVetsXUkJOFXdv
6I+EXJqcM9/Xle3jMX/bZWLZFzRbzm0grYnyfYJHzGXW2TRn9Ng+Z1wDY47tJQWLa5ll8x5WYMxn
KUKKTTQnTD4gwBZQJisPVlD7/T8FwACe7bmIMRcVjOcQbaFXhJrS9XJvFuy42EQ4GmenZyU+JKkq
eQRQuJcT6GmNlKTvX9ZuprK6MUM8cedOWVbU7bzcGZ94Nz5iu7XlQIH5I9U3WVxQ1uT+qOwSfyno
i29jvTFj6I7nc0Xpu4ATRlPI8aScjL6+fnz3NWHluRWJ+L6twRZ8p8glfJ2RksnxnEpI73c4a/Vv
nX2HM16lK82oF8VdF13oA5CPnZ+t7DPzsDx4Aj3HDQF823Dat6n6XDk7bpkM7XBuJRqKoo/19DcU
VUtuetWnC/mtMdAzVXcZq/O0rd9nZRpQVs7s5rIlen3MtMYLTgv89tXM5rqxsSD+F+2dfNmFl4wk
HSyBYfhvh0cjPf+l26wrTjMGLZGnk9q/2iEO7qcm2d8i6XXvA09pRNLxbF52Gyy/pnaOf4wQ7SBo
ImbdHIN2/d4jt54eEnpzFjai3rBWzj7D8zZ4LZDQtkXsEhykYn6SoKuLd9NPabB1gDDRHgVA++4+
aRc1U+IPMWDBouoTrMCYMOW0O5O7izC4OzWLV7FzeYG4k/T/8V+P1KjlTmo9t1w4X7+3The8pCCn
jBtIcf4ZQoDe1045HwufxctHMvx3eCHlYU9kW/+b6CCEXmFFDgoUB+2dBtOSZaPkFQfklHkiWLaf
cGH5Zj61FR8HVsPGd1gjxvDsNhiE/vYebuU8hPzWpM5VG5NMxkBJIhcbPYcDMjRNhlsVi+opsqFr
i20fsm+jme184xPVu1+2gZTXK7jgyhvfsMSdIn+w26kPxvp9dNDJAl8sQDrUKDZx4RL72pbN3hz6
3o3rtjrZ4EiychzjVOdCycSUE1KMlLFEj684NvYWYn6fkWInhi+iyxbzDSBiUkWb9W76t3H7CFYw
bRb3Tq3eEeUJt2dTKBkwnum06jteJsb0C8QQZQhqZXGYYzkP5TwM8w5+inXjFHijywIoapc0rmxH
4HGmLtZ6L7ThbEg3uePe/b1KAf/H6JrqKMNgcE/x0NofW7LqrDRBonEwx1BZeYj44njm55v9Qscw
bqXeUnnPpT18bIsJbrK2n/903GDNzYYytzunZh/aczzP2fOwqaEreVmAEFo/mRvWjLjLTpOHWzQX
a8SAKADY5fl6PXq3tRFT8tiyKPyp+pDyunkLfk662aey7b1xzC3pLFOR9XhVSJ07vK9oDJlscuAw
HV+8RPr6ZY/EenwAelj1eACBx6eQMabJq97U/3Dx1fvFg7ob7gcqj1gJ1iYZfkxkkPpnbyYKowQU
DOdbpMVtfd6SpZmewl1WNq/NkYy3Bjh9YRMNaQrnvWAIBo0W+90QhMr74Nhio8kkLgSRC7Oscd4L
7uAn6/YienEygk+C3Ml2q0+YR/s3pqoqvnXtMC3Pk38ViHVptPvl4E7H30kABf5ar+bNi+ZB07zy
LsRdI1zvFHDktSdR4/crNk1lOqfuOHjnOa1XdlOeH6hUzxDiJogO1vw/pyq8I40q1vfZdej+Tm9I
av+0vbMq3mAOn7xjfeT7UkLZJ7JXV462yW0Xsnr7IHhMrI3FHdvu0BXYI1qAdGMakkMrbvz4zxRH
MrsA5Q910acKfqSJ6mw7wU1kP5o9c9ACzof/J9hDZV/7KlbraTJdl8Gqjlo9mnAjt2DwJuFfjNxn
80jArONdnFZA6jm0qUxnzrn5ywbO4tILXRHboOFCz/3hmb+ybsFBumq3huEl8742/uHbAxDc3J0D
QEz9PWk4gy77MbI88v14z5OL+6yQOBSYcInhCQqPeBH94DujuFnlRsEecT3rg0er4vKXiyU1BczT
6L041ZwGRZPKzHkJGeAkYQ3Huj1llUmhKHn/zX/etC7mEaw6CT88AkGSk7IqhGmZdt/ctXtq9CPv
gKcLtkxJTqfmhSjDCZd8vm0qcv948NxLmQqg+dvA9L28BdYlXQD9PZeIxo+gOLe4LG6WSMumjGJh
1MVfkRPlOFd2/60HHlL50BkXcMcFSi/mfbLj45go7oKePVaVZhkRqFuya4a8Jwm6zxFKuPeut7WA
TiJY9sKXYaZZjQhIvcsA3v4ecodjRpuu9InFtQrO9VyRBFhzXmwPYzbzHEFxH7bUjD7Tt/ZqnuCu
EsTi2NWuTjlRKd3xMdeqzU5oAmJbVJPePv3u2MIiwxh95DxwOr6p+6TVZ9UdMVtERl/9yR+3URdL
SHdtqWgo3E8VCXN+2ehw3t+7dPBdyMpwjd8iJb3kLoNbZUkk17AInJEPTvOd/r7MtsLhQk31VGyY
TG2h6HY+StFvG+W3etfa3l1zvffSHqFoT7hqfP6s+MBP0ziLmZ4yM0av/MO5ICf+uB9KG+WVh14z
4i3g9f+ySaknQpDq/QaSr3kPq+t1RLN46j64jXXNWWaGySIyzJswdg5jXhPXg7xra8292DXOEZco
QA7Yb50Eci+AUefgjg6j8FvIeov6rtUE3OWAld3I2lCtx49pd+kWpHgxraAXRpjfKVur6uxubii/
Q0QofpitHep7gAxUAEpoDcYMvxWfetsgRER3pqCy697bfgDDN/X5sBVpozgl4rmUdP+g845SbZ/G
NXEeI+QV6S1wQixzR7rCu4/APr6vWxUBljYIwuBQlcMJtmQj0FzYhTQkJSgPi34PiMZX/iBB6Lyh
as46qeMhbwXb5J08IjKBaQX0XkFmWTH8PcPsomIHjyQ/RfvZhN50lJM5RFUM8SEVVXlTKMp2RL/z
Uw4Dk28APdXmSdCP/c0yCeU+Zx0eyvOwDan76JJ3xwm+ARnAacKTMPVgDQiiEyMEoT59ZWJ94WE8
qGFfFNaepu0BeT2Uv85TUCE//y+6JnK8d7ppGsjgDbb2JNuKvTdEeR19k7Fwt3LdCBj+2+oqnSEL
OEd75nPwG8BZlwd9dlnCLuECZPl0+F4rSgfha3DSkcn0zViHaj1n6AObb+tiF8YJXHHj2Tokict+
26cbQxvz20Ae9f1CxfVS+kIfsIroPMqg8aLxIQnaSd5yyw0oDa0AIhFaQRQuIthorw/E8AHeVcWF
mNOqoRYmWr+GQ8eCgIB+DW9lvRDKtGEF+Sulp54N5NcH3nb7f9zEhQjQeg/OQMWOT80Q8MAbxW3p
TnVbmMylL1unIkuIkdgSggzphbogOI8j0YFvZNcgWU/oIvzXrsoedyOHoDk5RqSoQDjyyMGX0DaG
181/RX8xTW4xdMDf/6be9O0Fx2k3FAs8dlL6YxJv5zmEpsdWZp11nvLkaDvqv1132+RjTaz4Rlwx
EM0DmlexneN2mj/1gjYKjGoVIIuZOxKfQbRnxYlYU8eu/AODfr8dyzvbxLA9L1HWPOAqXupLs+xb
cJ4AiUEJtg7eVmWHNyKzGYOKAruuo3nc6BR1T7wACqrZDZM8wpU25NYJzKOAs88uwnCYFJ6CMiyi
wfo75VoL29zqKLGex26WF43Yqi4CiqqaBx/SbCirFcfwTUpAFircfez2kqrlVRaTv3tHqetoWgs4
Bm5srnkRwGuHq1PsUVI/WuqGCFIfTQqyl3XNk0bCiZKoWSP+MOEdp1h4Orjs2bj8bMelftpwLaOF
EXxuj0Dg4XywR/1omjl+2vncY5FV6cr2XYvp3dje/0UIQvcaRr38rCtvQHmxHeHxclXepI9esAG6
ol1ShNgAekvq/NLpyA0Jsp+ii2STBzrtFRCIQzVdreLsuBzWGf95ghf73NtKj2d6EKPowsuo05Pf
JFt/JjkCkZSe9l1efCfu7CVGUaAKJeokOmMIUtXbtrIsl0sYXi+EUbvv/MO85UEzsHq/6JzNoss0
OZ5fTo05mrNMY5Wd95Yyk9e12sT3sA15dcW0VD+7NFMgGDYMPqF70HG1xIZ90zuA4cnWJvpcaiwk
+cyCB1fM0MIrz8H0Q4G5NUXVLPOXofZ3KAXc0BOIYIesJtbJC9EAC+KGNNraM+y65U3ym8rN3WAS
6I2m1R0JC6xjkPHBHb83k82+t3ssv1ANh/1juLsC8fKA88Hfpn4okqkBY4tcIfG0zXyybzqap+YG
6RbdhnYDuX5bkytpwaS9/hebef/tocUZCJtM2VlTZ5r/QtC14oFSRC78Ko5VeB/sWqkPg14yOVf0
coWXpeF8ufMdIN5LfahgLWcVbGhmfDNgQa1YbFogJXu7ikR/I5qXR9RxYvk54GX7bVBe/+dkJDkX
Y03IDG8kbdIU5xIXUDbzRsuIPCo3vKqzAlpL0cSOl0pu2+uht4F9epGEwmgY+qz00x3uqHZ6DVzX
CLoCpGS9RcxhdnWDkGk1pbPN7gsWI9CyqZkXckXZd5vzwDr4b9pSCzm1J5DRS82j96cb7VLngW8P
HxRzs/Mtoj++BAYJmSsqQoZz0GivKWOrw5/sF0gGANH24cc6acMNvm7cSRTRwmrneEMm8pGlr5rT
CgjbPnZTK340puu7cp4yzz11ybpMH8lcjTE/WgCLEtCSq29cT4eGZKHB/a0rg3AHMX50IKky22+l
nYM0hVms+galEJUJSRTRpp4a2njKxO+iZ5d52Pzt5xWMZQ2g5wrjKhzE/eg0EwqvJRbnJmzJls3I
3COdL5Dyh/FJuj4vZqFBlzOpC078Zw9vwgo3ci17PM9qHrTBjyqOD69pq/FCwi/ZZ8j2Qn2qeFCB
fVHaf2/72k0e57iq0SrU2qtPttFg6G7mxHe7s0rAoiaZezic5TqhEooZFVTBIRipMZ4DrtZuhSIJ
Ama8HXsqYcptTGtbon1rGmQmEhhrk7WmPVemoIPelDg/9nFgk+Lr+uk6KcW6q8RGBrMP/VvarYEm
QmvpIoLghKbos+ZXLo+1T5YbAbn+61AC+CwBO96Y4+qOQUM089u2iWy7tY31/sWqiavTAv79X3so
REZclQ3OCpnEV3pyWE/YsmMsJbYJS/jE6G1GThOfsDRU/8giRJtzDdF5OWJ/aC9ZNbjJHcfn1pWM
24HPFSFnNuLocNEQsc8355qxMb1E/PBfLt/XzHyrE3HpESr3v9RCUn7OyAEnnYtk9G+gBeo7nPHO
eoupNOuuOphDFvFg2e99IMj5dYpB03N/TAH5VJt69p5zszVFlMn0lF69Y7mGUfBuIoJbhwuLUYPb
r+6a/g7lcmcRZUYKY3oC0nbmCR+7Rw+B6cAbCMpxwrBf3Y3Lvjw2mp//fMSr+w3ybHvN0iD79Ecf
1rtR3I4u+LTLw4NQ0f0SS+Z0uYbYbEqIIC84d5mF3ACF71GEWYDwdRbLa2JC15S05lgsneso01wj
nDMIl5XxT6DuHaSfJ3z042D04r6j02TBLufpGiIfXOsjGYPJeRABg0CZzdDAReh2xNX5je8c/6HZ
AHnTc5XFpend6LFHA9a87hPZRi091oNaC1Qp4rHX1hufg8MskHxqb7JL4AhxTdJX3quLD5NwPkf4
9r85m2rMw67U/+ykW3NvwYCnZ0aS/ZppkFbMw6M7uReoV8aRMNaz/wIyNemTwyYtOV3T9n1Spgvz
oPKj5e0A/2Wc6mqwYYZw67x78+xsD3vvwc4dmEuiJ+CvfjvTJhCF352pP4ISWZcFOo5FkF63FIN3
A9FSUyoGW5F3ptUOX5PMXloWNOBriFH3BkFz9jNA/d2e9Rry3GRZb5EyBsH+Z92ynTuwm6Gea5Q0
PFSVrr8cuWTbK9JxiNcQWnV5CZt0R0UKWGRejmDdPhHUdguSVpR7+bwd8XAJNWKoU60zR5HqvCtV
TDbZXo619TcG2Wr6qRmEavwnk/Nzlw7DYh/5uJqyYNjMW4oPRP+JAYWRkodGY46ZDmm/HRSHuC8a
wAjJhL+G4XwjzMYFVaOI+89P9jAEB4my99Hr3V9ztiQ/ApT663XPm38Odd9m3/yqRTzuH0ObPRhX
1v2LPYIrYpWKdL74yG7R+AbcVoX0IXv/OwTI0sOyzHP24MkEfiHUW/ctwmcaPzl69dsLE1Dln/wO
IoWmomxzwLmcamGzjWthH9oIPOpk1nj7k3HVboVqpOSoVpM7UgQ7s+pXnqfA/sl/e27RJA55LOSK
/GJkE37ZAZCmkqyvscqZNAa6W+XRbzmy2IV0TCrpwO7tNc2AvWtjapEHvccLw9i1oe6odJEs+wQU
NvlrUNR870RXrbOZmC7iVBYuB+51hMU3WE473DfAPhrKu4pXMCt2AYZZdPOQTswvch4LYpD5hGkm
3eXrsG3gN1d99LqflsyP/MIDFv8pOtObHA9o4J/WpEnCR7VM/I6hIrz5kVwLJNQy86V668Foj/NO
R8n1acwA5XBmtH1xxGrszyFSlR0pJttNS5IHmijuay7BLY4+PAnQVDDpesOlc5Rc7s3WiTdvkYMq
NtXuTrlaVLowsgGa5RD8+vmggcM5U3Y+BKdR1rW8M97cNvdhKjcm1WBDo8lXw/w5CrM/jYQmEPE1
9xPpqradWpZONSpG72y/ww/S9h84npMbEkPX1zlokA/ZWcpfJkr6L7jI9I12GiDx1a+Q31OA+ui7
Uffc43x+MeOkl5OFqUDhue7+a88gDOcN3f0ablxCcJpEIDEbmUUXVe8jf3ZXtZ3NqILsAZjSS8o1
bdQnb8PMVQoEADXuGVodJqbQn0O6bZgl9gU53F5H6VdtM78+tUJ1tkAYp+RN1szB1+Agbz3FPaIK
Fkk694jOnVsZw0d39veKBeDdKu6IK6cdq3N4zJ377O2c8wU0hr/cBmKtjkuHZP0nKilMEP4+pG8e
zcfLs0Skp4GsEs+As6TV9LymO4e0Sjdi7DabRr8a0bXJBagDtmyqlbgLkj3D1ECCfX/Dpa6Rnia1
e0qiZBlOaFoRzyk8mPcHk+WO0o6AwbvBy7z/Jq2mm2qcEDT5c8UftQtTMchMbniXJgOnbLBM6uc2
OL57TpqW8529nUOWD8mS1Ik+nn95XCjfbROrpWiIxwlObtQE6c0gGPBPuKFCyZQzRmRDVfWU4HuR
KMva2Ax/bJ+u7/vuzOudk7jmttP1Fr6m+kj3EGJZHH9dabD1hKMPFWDIEvu5oM6P7g8OrhKBeTvi
ypVzdj7WiP0L7NY2w9lzrCewMJj1pXGc8S+JH+zDu+sun5Po2+mMVAu9crttQPvTKKeI+Xx036lO
U80bPhzznQ0FT51N96zcD+5NVBOBi7tm4R7eGdV/U3VobOlMKwcZBdnIs9wgRf48sGI+tWguvxMq
AN0Wzs38J0GrpvO0y+R9Eky0aKfVCpijjk7cA33w/JB4a1WRNn70SXF4+2MXqUhyBWHS5MuOzAPv
tTi2POwbgQ7rSh4+pHTP2JNXKebKRHsoxTFdI+UwgeODoKid9C9NksZbeAw1vAU6iT/Jitv5NtnM
gY/aPeLlnPgIxYvKtcF8CRjTqiuvn4lig8g4zU7D9EWC/fRH8CI2d3rEtgaY6Pt96ZiAA3Z1phC4
ij+ofRgGKA2U/DPaEhSFCOhHn4Xg1KvUUSeZ1faJ5CQT/z74JslZYWJ072USDrik2tXfzo3I1uAU
m2DvbvrEhjPfV8QZ0R+9xvGzNVaUrDXk1+eWQVLReQIXAkgvp0+ytzB98VMEooQbvQqOpJv9diXK
qxzleC+eDlf188mJU7RdTCRhyJcbjpzN47xV63nBLKNuUgfQHSr3QDW7aA+MWaF9VSWNIlOG4mZH
4isYvzHu1dSInUj09pG2NPqpS4x8TBKt6jJpdJ08xMHu/Q4s2cUwq5sJLwBLdr8okRn5q1OJ8gux
oZG/u6rFZEktBhgIEF+6lbFT4/JitEjTG+WZtn08Zm/6w3K8v3KedeKCk0Y8Oipe5cXYWkT3iMSz
N+KpxJ9RrzshZ6icQ2TB40L91zSKhpWSCO98SDauZlRVo2ArQXZaYDbAjgR9WwMyTayJZxLTqPOb
RcDVjBAvOijV3nT4grHKE+fK1+0DMcyHPilG3e5JsWGcxzUgdytz5oXTkgrEL0p8wvYO4eH2kYWV
eArZNGyJHFH/q2M3+ZABtqunNDPLdHMsrv4v6W3Q/XRBII7vR72Z4SbVe615RnGRlGMybxkjQpeo
27ZOuFs4/Lzv1iP1tujDnlOOYZ9jlxtwJVeUrUmRRuuN4cUxa+iUeBXGVwBs8TU5m/NHIuNjr1th
E5EOrsMvZxiZEBOP7oIbOKNYnKKm7xifWtucaFa9Ul5pIBAoMc0+LCAKYzm7yHTxtgddeOq8xIlA
7Y/k92gbyDtvwynE9DJ3R2lHXKanPhHoCTdi2IKb2EFBcmnXw/+ZrCiqSg9hdn9x46T6HRs+6rJW
K4lH8HHPuEaQWq0WWcw1DQctjx7GXd9GYN/nLt7tjOKBZ+l/pJ3XrpxK2KZv6EeCoijgtDO9opfT
sk+QwzY5Z65+HjzSjBdudcsz2gc+sLargar60hsyCHF5/TmMe00w5lkUCGvTGsZjRe+z4lLInG9w
iM13wCvEd271Xi1YqiQ40GyswvdGqHcl2H5idPsuTIaCCQ4oU38fZ+M0EH6sKDkZIhDk2WqiuATm
nhc7jfb4a1GFsjuaE6UWM62gyB5CgYkK3D6/6J710CqbXV9N/X3SJzl4U8CRlE4mk8AHiBeFDiw2
mhn+Z2aJs6Rso248aQbt7Q0dVuMkylTp4LxG2D2QNpp4hyBQfmfFeSWf8JwI64PSljZM07vRMz8o
/wrOmPezmZmTka9NRkhLAafl8r3pjww9urlvgfkiaQ8rZiim5hzbhZvtXR2EWgLfDiw+YuXOkTtO
709aCIAVcITbcDvSLP8AQH0if7YqETwEdZe3j4M7zx08SHsGvaBDh2B00cJ5aTqo9ses9n37hR+V
07+FuuNvB183P/oFg91taUSUu3YYuj5gvJzL2A2BDE56B+28Bz5w7wvNsg85pIe7JGHTv7N1lJNO
1OkA9KmxANGpytD81zQZO/qheTH8sgAizB5lVz0eNca85hm4PImmyhPzANQ9ZSPFUfLQFcYAOhWM
/AfYU6C/2KdF+kLy6f4A8pjAG7aDrtpC6RJUrAiEhh9UFQbfwBnZ06FEytOiksCbD8aWtMWhyn6X
nSjlmZw7eu4/xFDWwwY8bfxAj6iOzjg9ZP12zJLm1yhCutw0g8D9V4gGsoGqnK8dkbjPB93qyvlc
cJSDXSqj6DkKshiGhs1R/kR0zuECgAwIHkLQ0s4ZYHlk7roEOipgSca4O39qq7ssNWN/SwfP+Vwh
OpUc4Q6SyXRZEpeeXRtJeDZEVOCuiTEEBB1GTKhnYn1Ob9Zn7r2tU9mUn4ci4ZQJESNqiVwaNghW
rrftnm63kz4B1EVtX40T7JRJlMET1nEFUbdPxz1DAOnvs3igxV1qpvMRX/UCREo1Df4DhwyIxVLM
vdcDaXSndHbIXHzb4YpQFkQlBdnX2TVGQ+h3zbJQ991oQzuwaQNw+RqD/TAkan6Nagu8XENT3t1m
ps/UzU10ahoR99Nzxjq8FZgKEQe4pBJJhJ1HWx34gLU3cd4Y9pkJL3CfG5IORRHQ19t0NUirrQqE
TI7AcRLnICInk8dRY1iKJldeH3UnAl5bNZMZnaTyI3noo9Bc8GNW/NS2g1+AcUtU+TRndZS/4/wW
yvMNbRg9iBS0i1PZPYU2TNptUYY9gFFeIrk48lVCL43uAYWg0Tm7ZZ0/BhOEds+dUB0B/pLM1BDR
5IB+8eNfM0zX2mO8SflES8qN9OdMs5xyg8RaItlt8Zzusja0il3NGPV7kzHK39uNVtTbyqaHRIo1
B+8aeAHjt6o1mZFFZGzJ3gccoo5lz7TrVPa1TeaIPcIvkxAJx8PGn2mnKxHnx76T/fDcGkWiIPel
0yd7QMefJVTmQFgw6zunGAP9qLfgXjfdHDCeQPKBiz0P4CvSh6qIPFkCFGYzJsrgh/oxcw+acylw
ZV1TP93QDuptIMYw2jr1VBn7DElrb3S5PregLZE5tWahauLXWDcfmz6YFXMq3JUKkiZS6zropo9N
4jvvAkY8BqkDkP6dLls8vQ2ASeCdixDac458M6yO1GqGjeXb1TdGIYzt3dw1qWFlCNSQlxPRsyAv
TE6AyY1kL0x7plWjOhkxBYNUvEc+J7APRk3z35uA0tC0yoGfkoIlekMzEHjdrrKHSNvGSUNs81F+
lN44Ayg/WWPm/GTmABmLdlAc7M2xGs39XGTTR04x40TImNPGMabCOJo5WrQIKvTyQwX+sLgv3GFq
z0Fl9Z844ItDX98F+8wtip9ma06/gOtGMMgqbQIT5pA8qw7EJ0HDgf9UxvTbdbdomXhDqnOP2tjM
9XYMfH/e16ZJ/cR2fy7ASP1iiO7uwAAuXCQ60/XrPPVzzI9T5MID5QbUkj6onhhSVaSHI5gXj8x9
cMjL69rZFP7MrWe6SDxsod7kxR4TDwv8S8VttBtDZOE3JLXT59612vdmZTRfxsyeTikyRdG5ok99
Z6OUtpBYB8g3KUYq4Hht9P/pafnxfQUG7lWEtZOTWhZGCQybi5stb1fjHk0rn44mdiv2yRk0J9lN
Zgg1yB1Q3ggdwA7HEqAfkg5a5YBIcIL8GaOw6gtyt+FLNCXaF6PLGexkNtHkHm2s1NzTqOytLcB3
596OR4gkOO5IgFA6pn5mYgOQyHwxnJYhKKM9QPf01UHYPTRyLL/r2B8P+26UCBEgqABn3HaKQB1H
/DtcOoJAjl7aSbkUeMSeDcWS+6kBixfBm/E7hcyQb32wQDPHjGjE+MHO5uqzkgm2U6ZRhN9abr1x
n9J//l5pIL42gIyD8Ygqvf6NLYFyKGWKTl1kD+MTAhNyUcybLYmPSJ0k+8btmuYZn5caULU5Gz9U
NedUI8zh8l1ho6a9C2a7fB+h/mPuq7ILniMkpH4SzG2107p0EhTShgmyNk/T7zmTuhEIemVT18yD
BGVnJoy06r4ATjSbJPNzCWcVbKyTWCdbUJxtQ3D3NI8EGswbVaNPsRVGyERDjoGLRkWEnFHLgKY7
JkHR+4T5Qb3ixD7AbzEz6ymwA2ohI3bN1963hTh2hT2+i6M0SO8UwJVfyu6j10YrOcsZZ+t3i3Tu
dijeZfYWaaTwk10UcX+qohm+hh3Y7klzTTE8wg/D56t3xw48pYjM6ewoUKckjz3dkCLBw3STtKP6
Mg0jMIGxc1v/mDCWvjMg7UWHEvcUndSoWdrGECLlcdbm6b6r2qHzBBQ8d6cSilYYh4Nr3zElbTIO
YcWv0LqCRjQ8zThhBoqmxM4y2rh8zAMfiQt2r/4x4bbIj0C28HrSzGRqXhLVxc9JM80/DNgO3mjA
qlzm5BjSt31RBbjGT9YMOcmhYe36yhVbWZIFeLmqpA4URUNzTkZhEhwttBkYyluyCHajJL880pEP
ja9jMw4fCtlrzQFSo3qY2yCrjwpJiC9RR2VBe7XMXgB05sNmsHhxbAOUCrZETNQ2Bl/NL0XaWdOG
RsIEerfW0GELDAWapdMmSh6q/Sk4BfQo90IfmfDHUWZIEpe++tkKhyKhBVrQbtpBjZJqZ/bfZV1m
agcTAsEPPU1N5clBmP91c2lltFaU/uzPSQbkvnC618VCGrAIxH9SBZm71nkGaInVO6ohTznaVUCZ
GSZ156nsrfkA2Tx/dmiAEzVQIP02QKCnae5YzTdXZaHmdbTX3lfwE+INlOjosQVFHDMDKuWzQSuc
XTaZzALEVET+A/zDCJ5nUrtPjZGm4xFeJia8YpnIgKCp3mtGS2NKz4Ub7q02rTg+Wt12T+4QjMF+
GlKsxBqU34sT1xMZl5sZGPqyHVOsg0YnSdlPNloiUQ52JAyYjnETtY55LIW0wO/87hBlCzOU3gZh
ajvB776zirFnx2WgmEicQiYxaLh0QAMNZlbfkzp0n2LCG+owBJKvCnpXfY5CPxB7bbTpP9CQGMy9
jcZItIN6a78IfzaAvJtlmGFXUdvPbVhxyzcdSZ6WVbBjkcQBt0fjgoHchnlCYO7mxC/pr4nSPujM
pcA45aFpbTtmL/Qfdb14IUkjkRsK3YDq1nBNHWfLnJ5Sgzt000+M0QYrjpYUuqbfPPcqpjNWROE2
GsEBb3ofM6U7s9TTZqGjkEp+p6axbRRBLPHEeyaWWJaOYxh8+umdRI/rs19UDeILoQkOf464QQ6o
drX1WaeCeQkGO4GGb5URECEIVf2miIGjP9B2oBEWFI385DuJ/9wGs/+gM6nx72ShZnuL5oY27F13
MLLNPBlquisDiX7a2OrZL9wHyy9a2PmfJsCjs5egyPWL4UeEoVkOBGJDV7FHFbwK6Y0ZvpvdIw/N
pWvKPvyOnlFoHxGVwyxxmtJJUf4gi+Bpdlk9+WFl0IFXFF57q2bUx2cIc3hMlvLNk60BooePr2bQ
jHVVM4MoHGMn86zaJpgNWifGYowqQMfE/k7OtgN4DaQz3htJ2uUvcB665ynu+ndmVjRc0wDaG9D4
4fi5lkt9An+kP6PFAGzMSTJ7uOOO8/X37EaIFGoy8x7ImmUZ+8CnWQIRFPzahsJ0Ed7X2+HOd0aw
kpZmoZbJ8C7bKicw9GCTYLH0X8WEfYGswTTe0LTvv3SGAwKcOqV+CdsSyD5qOHcFKClr70+M4NBt
CuCj+WYQ/Qyqzhh3QMaRflk0M8RmBvLhHyz6Li2CAab72fJF+Amp9uJ9MkYcnEjm7WlSha4zhgnl
HQSdQGxiNg3S/+Q78d5KTFQlpkh3j4Ubm/dMZdscN27a3E95l4LJoVFtfWhdp282ZWfWHATgPz7t
hICIKUkfm8fZjyp3EyBWZW0bI19Y3AF5zV4LjPhVNXE1HyoGLd0zP3V8qQlOCPNrlUsHVVlmu5+h
G4CnJHYpXpfFhDOTc/MJySemP2nqlD8at7frjREoh1CRdjA3AHGAGZF1CxIwWMwRtrHpZ9Gx1keQ
PojiYN1BN8hsHsXsRh9o9SvrkY2YohkqVOfvjcoiptH8Z3QedKCtaVpaVbDXkwFFGP7Xvtojf4xu
QWzPSOHBZ0Tkn3cL54r2EY1XpB3seFf3QxsfGiRtQwqssH8UotcXEQEnfJhnU3PeB76cPmTLYaQ9
EVPlloWrPuggQJA3sMrkLqid1ERhx21ee4ae4zGDY/+YERCwU8uxhQ0YOxWEhm742iIN/R+KCfJe
aplE2sh2fGcbSEDUZ5hsOgrOZTF6qBNZ57rGcnEDsQVUxExmxX6lzre+GjREPxsgNEmbwBzR0IS+
ab9XIjXLfV/3CqUbAvK2gWTkIUTRV0f+Lkw2zTBCvkmFKvWdCbMoOziym76m9kBne+5DN9gJKuDs
K01ZZw/Fd2npmDV5M+WdZp4AFHbn3uzpI2lOZZGX2Jb7jemZSCHhG+ESH1CHhi+RDuYHlNj092Mj
0h8a++RLk43FQyiDaaGN+Nyglj/lPyDq6wtD2aBd5iJi91+YaZjZMX9R42Yift257PTpLpVZ+qwl
cWJtZ3DB8caygRq8oowRwHbDhxh2GvLM9O1nKkXiDMPmXTuWw8sYx3P7UjCugzfl1u2njJ4k0FCE
6F9BWAzOEfiYWYECyrkpMYW0rU1VUXieBr3Qmq8MxvV8K4aoKu/paxTngvxqPtbAYsQ+1AMNSgMQ
LkR6sjF8Rx4ivhqBT/aZz8BGwGy3YOBmPa5a5HRwfthUzJUK2spmGR/n2Z1glOUpyXOpdJc9F+aS
NJkLcDxklHDcAkVjlE9uLpNHyDR1fD+UqQUUSM8AXSWBmYMWjmWwt+gll6SQ/TIHrVBhfIcKGtR1
y4ic3AMlo8wtuCz/GwpcQfxcdlYdH7DCEPm+Fu4AKNMR1SMGzlW1MSKdXw3RRoizcIB/g9J20mNq
ZGl4pkFakLdhT9SDymom/bV1Su0n1XjO2x0K+92kMgn0coprtUE2soveV0C/DmYwTt0+FSMV/yz6
BgCs6RcHUHXxs4HSEVJRRVHOj1FVmdjOQrXBAA70bZA9/g/IQKW1UTt4yunDM/Kcpf3Qi8h3N7M9
jcbuf4Rv1hJQbObNfo9TlpHlZY7kjszT/YAq8HgAha4X/FMzoIQiLqdTWU+5vU87ItbU8eEgTiTD
DXXPC0KiigQHeU3UXalRlr//QxqX4efEoKfsPASj9a1hFSa4EPC7gjrzljj0IrS5EhJFJIQeq0KK
kv9WQqLxohYKo6fzOmQSdj6iR/tICedxQhxmS4fI/qr5M/WESx7ITBvsWUE2DhEwNm+ob14SirRN
rOMZC9nYMq0kQTW2NO0yvfMae24PHXqYyGRH/fG66OYFDUxlIw7nCHNxdTBXcpRaQBt3ogzxOr9+
zwcMPpsgzJfZoubRP6CIqlII2dcXNS6+ZQTwDfDMmAetPU1yKJCDT9PRG/reeAbG4BylMLStZCBz
IOtCuQh8zT5r1Lwrh6TaYG7qbsuhuGXKe2lrIdv1f37Iokn6x9ZCbam2a8VL7rMM9T1gVo5jRHfQ
RfsbFq0XPydwDQyhFmH3vxRe1ahSW9adp5gfH03HtB4VsnE3NKsvrmJLm7dlmgDbVp+zB5/SGSBE
PYE7K90paZ2Kobb217/fxU3zxyorZWyzDRQorLHzSkjRHg4Vwd5hOvQZJa78HNcAKcn5+hvn4cKn
wvJHx8TU0G18hVePhoG8S6NRdp6NHuLeKqf2sUsGH/E2aH/Xn+/CWwQLCqpGAVdCrX4lgN4htgQe
JO48jOoE/NlWOQegkgzP/3UdwW7QTdxvDKRo15dNmHOdA2Jh98WN+VjMAqjoPAY39sTfurqsQhpp
ShuO5F+Ks4g1ggu32Hk+cosHp6jER98dtfE8R7Hw6AP64oY1+/L9316i+FFhKcndZSMgv97rAqsT
Gz2ixiNF6D6FFmWGFqfJfsxVgKTyovWfqAL1N1+IG8K3v406VmvbmCa4Cs1x/Fbt5dv+eaKZukAE
i2av7TVleAlAX6SXpOZSAJe5KLzeBnfo1R352ImpgKooUwzr3HWwEw6J7lbUVT6cYmb06LZYqT1l
WygRvnXKodMCIsjQAWXS6rjBObMtpvAl8O5NCiU/22MHBUI2Q/MEpGA6yw92PZvljevz7+2JyjWB
QYKYkXjXrNwHDTctoigSkxc6ifqAUBQ4hjnU313fnH+ft2WVZb9wQ2OOtDpvdaIlkpnGxKgKmYFQ
G9qt1ofCG8q5OV5f6uIDucp1XImEIrJMb7+ZDlV1dgKbpfDL3ieSzuwCHbxxqi89ECYXOMiZSioa
7W9XQUDKrWtXYjIImGg7NRbSBzNFHZyFW26DFw4AnU2d3ipVj81U7u1SYJtzeIvO6AUUSMUmzQb0
obphkTRCwFCE98isht8GtwN2K1JtCm9cLMu/vzoEDssb0oayylxgdYHRTY2zTlajR7tEo4WYMa8t
BmB6dBzuqkqPd8osbpmQX3i/Dh1AC6cyrhmcm98+dOmXUWy39eTFWoSlhxrSvV13w95E9ubfPyVL
LT4JEgcPjCTfLhWoGBH5hL0Zy/FVirGD3cWsV5kyu7HSxTf5x0qrTdNWGhIyXTZ5LUnoC9gt9Zi7
xQQ1RvRehcoJM1lHHa6fh4uLukwTTYx0dDKOt48HH44C2oHQ0QDe+M6JCX5kJcWLkwvjITM68W1i
8vr9+qKXPp8k5kleqnT0tV44tLWAoU4yeAEcl3OVwbHSJIwHWtT1jZd6aSlHCQkWzzUEioRvnw/t
aUrUoRy9QSIKPsgK8lHU/9eNg3sjEl14k4AndIuxB7EAD6q3K1WTLPLeUIMXN337jIqoeZgwD/nI
aLe6d/wA+GKk/7j+Ii+uiVUQnDNiIMjMt2tGEx1FYxmP9sCCM6a+TXqXIjG/i0aEk9AI0JH/mUCT
y9P1hf8O9KZhEA/wo9XVYvDxdmGwcHmCLlJF0LNC6NMM21M8MH4WWVf8ZyJSEtz4jn/f2ywodYs4
i9GHWptm1Ry8IRRNhZa91lAzoiWXJVFz4xteXoWUluRZcHevdovR5Kg7jm3lZcUIfMQFtv/OjZW4
8TB/b0oeBi9ah9Aq/v5sBq1T2ftt7dUDemagd5r5qOgnDrsQ9eJf1z/VhcXUEr1x5ULS13JWn4rp
1mRXUdh6CO5ody32g4dw9LPHSS9vGS4tW/xtLDCR4CQbUsZiqrB25nIHy2Kg4DdeWTZV+xO9Zqoo
0U3pIwKFoKZ7ho/9GZKP/4yDUUqlaxDqrz/uhU+ICBLHj9iOGdy6LEEBcvYTWqqe5Yfdvd52wF3g
G326vsqll0q24lLN4R9kraOeE80F9lJF54WZCA/+nH2DuZvtbQna+PpKF07acrYx+7YpXsX6eRgu
DKEx2rWn4lk/dqMTxPSwEYNm5tx3RyRX23+3nKYmxMhXpwQi9K1jQllgpmAiTeDptTY+Ew1QFVKz
eycg5h6uP93vBHK1ZQjgxB2O9IJfXW64P3JomH4hOBhEkSTcz+y8GNbVTMyh52xgVchzY9XFf1Bj
h2+YEYg996D+QSDzfeM+u/A92TBCYEFikretIxLI5lFUYsEtgOn9gHYtY0onarTTlAGvv/7MF76o
ayI4zHWGKxJh8O0j23aWqi6KOi8C3XWnDaX10a+6DMJfQ6MIGUg8Ynb/uqQEQM7VKQGoYCS0ugNA
6uR5GsWNh8UESg6W2jN7bXY6sufbfICxfn25v88gy2HCiLmKzhjRXmUy80C7K2yd2guNsPMQvCiO
Gs96Y5W/vxmrkPYuhmU6vbrVe0zBFUt/8Gsvat35Ebkd55gGLuDqRerl+gOtl+JL6baiV0fkUbhm
reKCVkmU+zuNAXrdV+emMBuQqnZxCKzoXxOW30tx2E0HzUH3L8tGBjCgyOpU93ASyU8kLa8QB4eF
lRXceH/rr7Readmnfxw9AwGHJGkLDCrCcjgMna92UkO+4/qrW8eEZRUoNDplukHVta5P+ngyiBSd
4RlkIyiuWuqTabq2R85u7/vWiPeoQroPeKY0+xGNwxuH7cJD4tRlcrYN8hRKsbcPmWCVjHcRkpEC
0MU515zuFC1kg+sPuT7SPCTpkA3gBaKjQyPn7SqIeSkZcbN4eWLBTc/goUbIeOIjE4Hqxg7mH519
lvX+d44i2JPQcN6u180a2ZCv6R6DQb3fZnMSv9a1jR7d9ee6sO95c+RBDigZ/a9I0IP2mbRcCdgr
eLjCmo5nNJZaGrlwbNA3uLHchY8F8pQXSDvMhQ62CgZWUYEbh39A2WxBQqri+J6Pa3vXH8pc3s6f
MYe3x0VP2SF0GyO89cUhWhVTzILC48Q37qeoyEMaHLJoPlSlBgbMwd0toqcShIdcNhPuF5UQhNsZ
lUzwq73YakFkIHjidHZ0CFy9PrG3jWZbOy4I52oOJ1wQuFahpTPPe1fUeavtENRRzzNYHVo3qWbK
gxqSyP2CMPPUfA1L0YO/hk8gGIphdHIefT3ptijI5OEWlx4d7DiIz+lG/L30gR2c2gydmYdNw+Lt
RhoDge4MqqVeqDuxN8M33MRaWtBMgGx2/bVfOCO0TXntWLlfaCXFMUIW6MnPyGaF/WcbBxsPOtqw
62RX/jdO/Q235SXGrD6yyejA5KAs/ZF1weDUQ5fPOsth04eu0BxkvzCadD4GOFVsEb8VT2h74Pyc
4Vdy/UF/J39/LW1RqlCx0AZdR9ssDeKmqoBb0dsNrLsyl9EreAj3pdcca/FaddC0C7vgae606lVk
XXUA168+VH4hPg8oITz1tAz313/VhS/9u/8LQp2X8le7PhsNI4gSiQ0qBO1TULfNGd2P4iMIuvjG
C7i8FKMtpq9q6eu93VSunJEy0BRfutXRjCxq0DpWlD8UGgCT/4enWrr0giYQ9/sqMGe9qPBVJ1oi
ZAJ3CZHsdpdqYfgC47x9vr7WhQ1sLvWTosUtMZpePVY1kYLEjTN74APm5FNAbvdxBEzw0KWIAv0Q
YtJuBK+LK8JkXDpPJn+sVgy1LAqMJJ89YyhtOPZISoJ6w+mlC+jDpsEtZ+p1O4GLkThpWkwJyNr+
qt+aXivtKmknLwkDsRsFrMe+BEkFPCMDKRr80F1T/WPm/XtN9iQXMRkP48fVZgnBcWaBxQWc28UL
4BD4nECAj8WQRv+fSy3h54+Epy2YXwe9M3mzcOJon2M+8C5LwAZttFQX042tefFlWljL2srE03Cd
EyAVrJwQGIjnNoNxNyDwf+xkmv5awPOnYC7LT+jiljf26KWjJ2BxSWbYjJXWoW0B5ZVDR7fSgnT0
OCIweGzLOkIOCQ739eNw6YKlbe+wmHSUvT7lcVPD887dEZq+YEgRFNUJmqIBXTJB+Wsg+8EWC5dS
ALg3ujS3Vl6OzZ/fEfHTWJtyHhJk4rbKbNBP7oSo6Ji7Jzka3c8+bMAU1KrIbyxtXFp7meFy2LC2
ddZhpbLKngF8wlft67ogkrd+D6JxivodMsGxs8VqJBx3OWXRsFVAjL0JXmuMBL/vntHRcoyNDgEg
3Dq5DJC4hh2Nuto0+s6mtqoGs6JZDPCiB3R/9tc/2KW9QReI5Ie5hPwrE8/CzDcm5M68KnXSw+Bq
9g7pgJTsUXdu7P1LFxcJhS7I47i31vWS3iPxLId59vq6mg5BETYn7HKKnR5M830YFtPx+qNdOmtI
BTIGJMm3aPW+3RHAgc0gQPzV613fFQfZmd0D2BY/eO7NQjhe5i+qEkbStC/XF/49L1rHehAj0A8I
9WTKq5VVQJzTEbjwCm0UJdoSkfxWu7jAeK1dOfVRgoNwDjh1JdF+qJMQdYMK+gs4y9F6HZBNyJ9g
nSQCafkIOpNfyMHZlVOEVLyDvEByaOB+66ei6uOPGUpoi1aOX3YQOMI6OIPBnz/GVa+DUZosBYQU
9Jr82gbQsbdwktofczvP6EU4QIR2sGeqD9MQ2yCanWoEld+heHeHao6Jb9D1F3NhB9CtRSPMJZqQ
Za+u9THO0fpbbgfOyyJjVhqpdhcn4fAVuG2cHpqui6rDv69p2LTI6PPT8l/nXSWeEmHfanTgC7j1
u6rMJ7YdN8MewKtvQFbtaXr8v6zJBFparklLd5WA1AHd4bFmzUnaPh/BANDccjccLG0c3/e6e2PD
LTFqtd8AXBAqdZP2O3ONtzsdgUKz9xGh94IM74aN32Jjs7UQ7r4FnLlwpCS9aYsSSSnygtUHdFGI
hXiWjZ5E7SFEYUI3NLR9MtxK0WpNkPkP5/k+bqb42/U3euGakhKJZfJn/mAo/PYJ5yFulG4x2xPI
jGMPoaLJ3WPZY/b7Xljixvjy0j5ljxqWNJC7oR/3djWZjWjWQqTyqnbu0DZqEQKVkSbGnd3O6JUo
BMxv3MMXQggjDIstSvFKk2e1ZZwiDFozrGYQSahqPrTJQg9WYaKAPGbfUMh8sHPbHLe50/o3Yvay
O9a7h3Hpkv4bFp7Aq6VRQ8v1hvLU406pTlz+6T5rAejVjow9HGXlSWFbtcvrWJs3ZV/VN972pW+r
XIprjApMener3UsLOCM5N7gV2vydg5WQh+HB9xkXluP1TWRcWslGQ3zp/bjkX8vf/5EjJAaqWnlQ
8V1Jk8RTGFs0VSEeaPkOlR4mIht3zsoH0+7gBuP5kn+tmio/AdJyPulZboJChNn4nVNQqXMEbqX1
kFamj3T9d144zoQrXEOkIIuiPfb2Z4JRaW03G2dPhnA3RdeiBN7AQr6xynJYV98dvgzsevqKdLnX
WYsmDBwEkYX0DKJ+evT7rCvvgF0H5w5/IIjK/VCb8GqM+M7GiBO1pyCfv9DHLXAnHROoLQDo86Nu
R4D+bQjFPxsdZDdKysLE5GQWdrtFUQw1P/R6oJhQYmL15WcTdI/YdWP7u9IaRG2RhNbFHfVhOp2c
psJ0WUk7GRAyzWxUgst24iNFSYkAf8tlfd9PU/x9lGH5TkZB8EuUKmt3/mAEsHd9DNi2mJViVINS
fn02UaULdpmmphyHnEGcTb3J8i/X3+RfcELKFUX33lgqQWaR6yIwRTAWsYTAoozuIvGDrKAc/usQ
+/kMvzpsnnXZSGreqFfDXdWNKIbmfJhwSyNt+mUDEs9uBKALG52OPkeJ/hxJ6Xqa4BgIXKaVIT2z
APW+CSzjI1W+fMZ7cHx//eEv3JXUhMy7HOpRHn252P44U7pb50NRWnhratwtSLm1lTzHbSt/Geg5
RR+ZMoT/Xs/QRaEFCYqGFdd3ZTBHIkL530QMIlPqRNbgRodBYEHzOknDvjVsW47b6pw4gIIs9POW
Qn+dQYTNxGxxNkwvM6Fwm5AWjrXCAQDh9ewz6O3hkOnlu+tv9UI4YDvRO1aSUYaxxgpROdp9m4eS
obYN/BSdI4GzuJMNz3XlkjxXPV2qYE7uYEAHt/DOF+4f/OjBOoLc4UZ2V590yGYo99gtAkpFoBum
E+pZKKr/+y1HHAcYyKAUHskaKDdEWKckU668pLMGrCltXLZD45bd/YWT4CyAoAWxyQR/3RSPW8v1
JfmYN6J+v3OR8sJprdX2ZsHg8Po3+2tsyTVACWihVOW6Bm9vea9/HAVg+BB3cWj26t6GXK4y6146
bbSPNGs+2ZM90SjO2lfZ9eYu1Jx4N2N7cuOtXjiOC+CEL0ffll+y+g0KCgKSUrHtWbCOPqex1aJp
bviHwhmsz9iEB7fmwpeeGkyxXNp6Amyss/yiP57aaVJVwvVRS7Kb42dvwZaZcxiarlXuGCVh2zfh
jpMMIyKsQTTgzTjbN+67i0/tkOSTIfJj1sclmfRpDFPdRpnTlYcEUu4WsxzkqkAU7ArTjm9V/BeO
iKvTsxZc+Qt8ewWBhPeeqtjvbA/KU+ygD+ImCNXKfNc6OJvYpVxcr53oBdwDulGO3uBqT7t/suJ6
09Px3SE/7xwjJGg+Xd+El34YbU+JjZRAJEZf5Q5GgQL9oGsWZ9eRLzYZ7sbq+uDG81+4EnnT/3eV
1Q1hoY+EF3qE20WC0itR7yu29OLzOMhvPfq/52ZozRtZ6u85z+oaJs4wsGawC4/GXe1slOnJ2B2C
bFlnnbYpba2rD0U+lrihYAi8aXFxgaaTohnwlCNnAVWpRF/oQcRICt8nett/Qat1OmFy4/dfolST
2D2IHP2dCaEUNEIAaqGwCFs32NbDkLz4asDMKBG92tIeXcjyWjp+YoSjYYAYBI2FOZ/V2LsIwMox
TFok2EycfyEcouKPY0wdG/4OYxLLf3H8EVhSYS5txQAkfrBrBqQd0Ni15K0J7sUDadLpg44Kv0GX
4u2BtNHGQka6UXTCisk9xDG527GubD08GQmWr5umlq62MabIPhmqm9BfEIBf4WOFvjpe344Xrt9l
ssNuhEECFnt1TtyoMxbTF+XNDBr2sQpwR4sF3l5upt+4Ay6ETJaiMb4gzZeB4dvHTqwElpEjiFpB
FP5MoDghW1xiTxjU0wO8t/HUIUNwZqJv3cqk+ZfXO3MBNdA941Jg9rpaOUP5M55m5TUz2m+5Jfqt
HKNbo7JLr5IRKEUiSRauX6v9j/rilESObXnDPOKVGBgZN1tsfkan9uO/fzRuNhgNDmgpEsi3z4NZ
BhYxZkZkdrF7TpKo+Abi1nyIWtAU15e6dJHQKsZPeslVmQO+XUrLERgsS/ZHNtrmObC06oPKMnEf
UXPfixG1dVvVN3KrSy/SpbiiPcPh4Ap8u2YQo7kWY0bq2WbQ2XuNJCzbRlZf7pFXiW/UBpcXoywA
jE3SKlaHUdZuleHeY3kRZubcDMUiX27EJxSe5I0D8PdSVK06CSN8PNJjc7UNpyiyEtlzKbsine+q
ekKt2rfm9+Uc3mrlLq/o7Y5fCmTzf3F2Xj1uI+ka/kUEmMMtKanFTnYH2zO+Iez2mDnn+vXnoS8O
3BQhoncWgzV2AZeqWOELb8CTgnouocZqKOQeUi5V1fANaPaQo3nkczQPT9c3h3l5pJXlGgOiu+DO
Lmp3zhAFkdonmj+GRu3cTDQt1CejL8foDt/nIsOVz+nvln31q8ClAvFinlW0wtr0FQdD+dXRgRV6
TZ7UqFYpiUrXHLU2C9VXrNSwWmg7pTkkQWd/nSwT6rkSqcVvAbXhZaiA55+C0tQpUE5B8GZmUBld
yYjCLxDFyvzeRgzNdpOe0qMLx0JSPHsIzLesTw3tJkYj8M0ykFpAJFsy/sOoV3tr8O37hK2q/bND
XLf0yGCHGVq6WuF7WFvtTeRUvfUK1YwKVypEPTy3U5YUdykGDU+iMMb0FAyV+IWBYpOfgxLt/sM8
gghCTbNWX0fI8UCQakC+HsCuQjlRksP4Rc+KUXNDVALesjSIhmM5Jx1CIQTMD2klmXjo5XUn32LD
iCSgIuey21uLmnpmar2584xvvE703XnCrSVfpMCxOhBxJ8uYJqSaTxSMQSMqV074U64jXkMKbbEN
cTZNsLKMTCdDB52qJoLnCEQirGBXTrMTLv2Jh1c7GdAMOaTCTlasdS45dMOIUqRMUyKPXmycmJH4
SBAjQ8t6ah7s2eqOeDsje5HQtiol3TlEepQgN6Rp9JckhIOoKL9e3/fKsgbrH0WRHFYWiQTN19UF
LPISScmsVH09m/sUyRBbKu7jAi0OtpoTfrME+JXzVMSosbSInide7shCuoWX02W3eZVPyUmPc/wp
d37Ych2vfxgNZaJ8AN6UKVc/jNYXGNO5RKoqKssBRbKgSo7ZPNbOw+zI/Q8hOensDm1qlx5SjjJe
ADSx8FnR8RD7qubdJJ8ldJ60g4ZLboUkRNf9oDU/f6piZfh1/dduXFIqmB57QVQTeqxTIQNjT+xQ
G41GeS6/pLiVTt6sIeK4syrO5aJQfAdVDOyX0czVGzb0kLDsSNZ8eSycf7MhxLwBAOcnjTgVXRus
anLknUfEh6Y2Q/CoxkZB2QEFXL6jPC0g/hEeoXQITpDf+FcSJsH7RiKo5kLmDy98Uhul2FxFagS1
+BBZ29k5Z0Aid/KArSXmFaCjAzBeAfv8fti4QsGp7QSFLzGo2O/myS1Zg7pzSDceNlXXgAJgrqXR
w14tcJDB4oePovt0ALCIRzHFeeudKnzSQUcnpw/vGrIM4kiK0fDO1vcTIf0wFQhi+2WVG/6MGciT
6JJwp+a9sXBkjhb1XfquAB1WU6pHu0hQz9V8YsrwNpCRt4HIVT9en8vyt6yOK6gNkHqqQ5mXdOD9
5ylEZwXaWI9+EQeB89sZVTM9wCnQUb5sOYAPBf3qnTE3dqIOjwGSMZHBZS+8EOZkWyXUL6XW2u+j
vCBTkBpxLSR2DhW6gfdziYvf9Ylqy0xWM8WkwKDyAfeEat1yRv/a/62GZXU8aYM/pNiZPORqDU4O
WX76JkCZms8sDy5W2Ix2i3hsSH8btS/jGBptVC0C8fByxirCNSTO80Q5hKgphp8mmMVfxljQ41pA
Gg9WVhd4FqRRpbxGIfGOCxB/8VtOuXB/aBirpP9WpFY/pC5SynPKhdEC4lJj6zRmKSKxOaF1+JzZ
Q266UblPzNxae/YUmExqPzJf/v0qWJGjWXrddX6SaPNLgJkLJiGICgJl6dTTRO0aWxSlHp+vr/7G
NlvaciD16c3BuV3O71+LHxU14m062HUFAtXnLET5HE0gy4Puaj9xWXU7F+5yq6w/NgVK+pBktwtB
9P141L96omdA5FiqGk9jobRviHZFHooJiI42nXgDZFN7KD8VO/ts49iSWHIHGeQNrPRqmxmV2lZB
Q/+z11sk0BAYuzFCY7q5vp7KxoIyAqdouR3QC1uF17Wwk7GuTPhpcY9cSWcEcns2E0X1zWo0QzZs
mQoXoyJJOmRIEIk7o2VPvPQYkKYubspB96sJMQc4cdENCJupjQrmp5TGLypW1PrO793YdtyW9NQW
3tIlmQhrEXyLm4QGHlIPtIbN6vOcZQjvD52W9m7cBJlfTl3mHK6v09a4XNFgCYA7q+oaUFIlGqIx
CPz7UmlV56zv4ie9KfEDHlLlE89kixhrE3+9PujGt/lTGKfst1Aj1739YZhQU1+4g5otKtQRZZyd
7ME+Tn35NcBfyr8+3MaOw+OPxizvq0xHenWkmyKV9QHbSr9te2Q/rMHBgkGvsj1oxkYPCyw8hRpC
GUw0uCjeHyph1LQCMbD0DXDQ4jCGWvyjoLy0yPoWM5bIUaP7Ctq9AzCNNH6R0VpXbwa9NjA9V/X5
x/V5b3xbi5BG4zMRvAE8fP9zpqCQ0JKVWz/GXhMr7yy2nir28U3Xq+VdisSYelSyqPx4lWWJFDkW
2vJtL5o9Ik3lmH4EbMIBEfAgwDkxS8P2PBAWHK9PcSNuRHaZ4geJLVWWdeoxOzOJaly1fikixTNC
U3HrRnY8OYm706RVwY0SyN0p5iydIoz0Xq8Pv5WJsaloJXGXUqBYgzkSAa49VqvORzZDBAfV6pEj
KrAo+BwjVA1D3UIEC5QSu/2oxZlOiTVRwm9yhOrvzo2+EeFZxJBEsHAFQSKs7tWJFBuZR1g7U9rP
BxN8junq0tQ3h3Yom73++sYR5gaHvcC5Aoa2fiZJdoFtdS28rrEErddF/Zk0q3cd/HMOyOMXOznv
1uwsLkgqGXxtIuX3eznCla3SnKTzEWmGsF03Gj5CUzGH/+LH0aqfrn/XjdeRhizpGQ8VW2s9Gs38
CgXFpoNJ1ndeLykI8htK6feJIp2sCXXgSbGMpxolqJ372FCZyPuHmVrLEjYzzaVBu/qMQFuSoMwg
D8HuSzmqA6E6Jg99LlxqGDL9L2gjjyKzxxcniTBRLHV7/obwtzQewO8FlNhtOzCPoRC2jQp0JWMX
ZQcj4nlj12LwIOopdmf8E5QDSlBVc2zHDOG6NgQoc2On5bQoqAvUQEMtUH7nDr4z6DmGs+VaQWW9
KFUrZa5Ax+wx6BXjd2opUnQyJloGvkbB5LUMA1SAh6boAXm0/YszIj5xciBpIAHYGZLGx5sxphys
0RlQ/DNTgLwYkR0MGIko60TB+LuMELfzIex1lofni1EcGnQmA08xY1ziXCNHcNkL68g0drbZ5Yfn
KIPjpFamkJOt0S1mMkPyQ4bNRze70l8WEQbnN9ZafXSDNjpIkihv4Jkk3LeBS8im7sHetn8AcRFl
C1m5gPfVYYSdmyXxHpt6lzyLFlwNCsVt/RASzd3QMEoeAXa0n2bYpP9c3/WXZ5p4ael3EH9wqf25
7P6KQeOWRptINYHeMm+CbKExKmMi544IqJzmkbDo+niXZ5qAgyCQpSbdQWnm/ZnOUiuqcfqBY6C3
xTFGvfxoNPJ/3dCP3vWRLl/C9yMth+6vmU2qWsQ4VsD96435IPROYL401Cfc+tIT2rQFG3iub64P
ehl2MCin2FaI5ylFrSLQLpnhokdMTw2ooI6xZt8OU9rsBDf0hy9vDKLoPwVrmrcXF3+Rz2NH/WRp
mSfF+FUbkLr97tRlqv2oLAgVd7IeqeMNTDOM1Lu4QVs8QOMaifgMfcWj3qpO7ROqpJSkAK4lbmXO
nThgxKti91vmwnA1patqN8MUbBHPq6rkLnEyKuKhmVY92jvgag9cNH3tt5WeDZ+JLYSK9r89/Kr0
AFZsFNcdutNRICSk/xWsMet0soZDHbXcrUqrdKh+ZwH+wiFOdgMMmlnrP0uRRRQKoDuaXoEDSV/M
OEEXM8zCPrwzBhtDOQzmw9+BaaXWQa9Qqj3UfUzbUTej1hUjqoOewPg6uaHoXz3Szo6z41JdEki2
xOYnnUZJhORIV7yVBIkn3QiUJxvg++eGH3+njg6upWEUyjhVYhDWHoSgFIEWd5LU95CZDarO6L1/
VTrFTr0I/7GJ6XXq49gpIvmnFVjTuZTFO8rsAbEAz2PeVN/tpLebn11WUhRF7suJ7gxUA+dHIUvJ
126eo+BQ1+1YnpA7dW4GtdC6Nwxx4hdEQ/P0xjRRhj7bmHaVn+WSI/NWUBNomK9UhVgymi0ork6o
L+j4o+PVjn2SHaup6svPSQ0tzZMnw45/qC3l0dvWbnhaJBZG85S8UVE0NIrBOSP6H8Q+hxflEIHV
BgzyqkN4Pm2U+RZ7WNv2igj63aesA5IFJrrAQMLG7yP416wS87brVDy8qIxT29co9/4jGU07UA9X
0uk1E5XqHGyYL9qnIE706gjjIU89C+1m++sYAh68FzUIwq8m+tvljzBNJcVVraY7aw3aa9T6ZWty
9QSF0HupC8LRnaae6ErQr9bvGhHryTnMy4Z8qgVF7iIILCm4YM9mjN+2qNsTYom8epnd0ACQE0Or
vg1tbI3fWkNqVTerVfVHWGtRe1fGBb4fYRshZjRx/8rnGafQCSeRJZxzOq38ZBgm1yTES0s+YUch
I+ZoIs475QB8D3yIojl01OJjxGdNRU+OXYNHOkg8kd3KJb7HnqgM9Tu2egGKupjngZTNuvkJCy18
9ewQQyoHyWaNP5rTQ5mnc42sZhH1Xgq64mcQNCa1oTRPqrvCdqZfTmvFvFFjxWenUDVhhx5ZhuRb
HTQFN8OfNcZhlBjnmOEJYbpkEFjx8TSrmdcOdqdgpm1rPxsDEMSRtg/tfbxD0VvKo67ND6HayPGh
mKQ4Pyt5r+S3eP0g1R9XTvK1xLj4zsTLjY64HWRPstGZxtFOwKnfwukZ5tvKUeL2ZAkr8LmD0/ET
mUT8gM+IXN5ko9k1HpbdHCwrmuksTtGch/ey0o3aOcvk8SVDdekN4juOunqG+KgnDLOPDuM4hBjn
VFKC4qPZ9KkXtAiE3uA1IB7mxq7vWDUWnfY1faya/lPuzrZcKEeROBg8gkQx+6+T3DXWL6gePfaz
bY/VF+9CgFF1o/L2zkaxGOaBB4HCxZP1q8DZQ3mbVHn4OsVd8VnJVOWLAUUmvImjLPbHqc2Vw1xi
awZmsW6aG/4KzR9sMi+3bAz6NYgE7QWvG/0YapVL+3LJr52L8qudVkacZLHtB10c1kRzkX3Sc1X/
oSMe95Lqs/a9Mozsoam05iGOQ/vUhqo5ulZjRN/DoZiCI26g6NNjMaDs5KQbMQZyQYgLQPhXL/v8
khmr9tRL0NSDoPbY9tVpcpzprpCb+U4eCuPjLz/ifxw8qt/go9Xl9/z18nchZnZdxVok5IVPDR4a
k8srlp0D9nLkFrHpvM5l0H/98NsPdlQhITWoJV705PEXQh43nS3fQZDiQJI63Ac07U7XR7nMfllC
indg3qlzKevWQQ8wuXMCxfKlTHMyl6QwwEo6GbXHAo/5r00dFXe6UQ33+AmOz6IR9dv1H7ARwSFu
ZVLwUOGFaOsSPPp9ido1rC7GMd2h1QAhViHw2AlnrPP1obY2jgYAkdB4yW/XiAMZOqo89SpzpTjm
Bph1k5LxKCAx7zwq0J/2ErHLqGopwJsUDxEfuIje1KRtsSzQLF9Rox96aNa3InPM5ywQ8s7MNuJE
h6NKHxdoCtWpJSX4a4vSH1dTrhOAd2FEcpSNyqMxjPPz9fW7DIGRiqB/gU8nlCpUYd6PEsymWg/K
ZPtGK8l3SRJKeIxGFovYVWc6AqU3quye64Ne7g+o4gs+fiFFLLSM94OaAtPzdKCgp+KYhBgjhg40
kA0A6YNy/F+GomfLDqGHtz4LGHbUgTw2lLlmnOrRgdTcSDfmmzwJop1jd/nBKDmBU6Inytm+QN1i
6BVHBHa2X0eA6xcw+gNRb71Tg7jc8IxCKwBpGpB6VFner53IQNYko2753OSBfASxGWauFhoWVlAS
ZusIWaLU/fFFdEDfUy2lGs0r8n5MOWk5Ddi3IWaqLjEVp0DxeIglz+zqcSfXvry9wCybaIsiDYRk
5Lol2bZt1OGgY/j9YlfgIgUTRucRc3ZwryNY5sM0aTbe4kR2OOsCATzQ8ZuanXP+p6CyKrj8gcfw
XrJPabe9n3NuWSVCXrbpj7UdSh42TsYjfVpD9+hNOK+QEZLf0AENnBmBjVfuQthovLYZCxOXD3CK
Lu0Eqzqh/yqVN2YwjMphqMIkPQ12j8EDZs6NfQgds2o+j3mn9iQUc1i8hBL0jYdZCKRZ4BYuxltU
VHE6QBFn9IAn2P4gmpkWUJJqbyBZenXn9r7cx9Q5UNriynFgr6wxd3U5iBkNLMvv6iI5Rzh53gm5
6HcW+PIzozoCtY66CoTFi/V1nHioHImLtET7+bmfm/RfLDnLytXUTtGw0rSi2yLHD8FVm7q8wSOu
/nZ9V/+R8nr/iTXwKUttfqmFX0Au5DZOmgBFP18brUI9gDsxi5cxrZr+zi4okXrgqp3cy0iRXges
TFsso2SsoWHtx92/EXqy46GTsKM6Q2bDK0xGu7W+q5PR0o6zNGJQpOAluUeJvvw8fBMaz9Qhlz7w
+nxkwpIqNo3ud6UijnGi5LiIYZ5xfXE2ruhlNyP4RN2LY7/8ir9enxG3T6eJHcMvFrflLqVJ4FYx
O1zUmbqnWbScpdWH0NDn49akbLxwCt4PluC90oUyrAiJnNjrnWn+ZxCjlWC0Es2fdYLU2usjS76P
tW5X0mJjPTVmSGNGplrCkr4fXJOHUEtNQPa1RdkunM3U62Zj73HYIC4D7EQuDa4sYg9A298Pgx5K
azV1b/so1XYPcPGY3oxZ+lOrSujRkZfMEoU1uVNrsnQOBdSXlKwgLSRthOQvhwrG9qb4AYELVBuV
15BTUiZK6SKu0OV46IgC6xBq+tnRTpPmturAdXsYpsYPNb10UMhp3/xrDkQc+EpFdj8cLF5/+QgR
z3mzlQ6lLXxxtUcnJ8sn/VOl0kO7BxduTRSo3GIY4Xz4rllk8JeCJuhzSmLrW3bIA/7HxPbtvs2O
GFdrZw0YzsffL4Qf6YHwsFA9VVdBTunIgRlOZBcxnHxv6qwUl4ECT6V63nu9tnYTdCYExeQ/2h6r
4uWgZryiOFoSH7bygRq4cYgI1neqe1un8+9RVhOioJfUup6ybGosQO1U+SmcguE1wUxoZ6iNAJEo
FEmNBYNN5LH6QsEYZ1UaRrbfy8qI7fKMuSR3Nw6X1IbunZpmPTR5aydC3IhyoC9xHBd8u62uGUyB
6LAeUyhe6hEGNEYmxpM84hNJQ2E6Nrgofb5+3W19Nto6FhZi7K8LWGAuN9Ogj6Plp6zlo8BZ2wN8
Zu+ENltrubTguFkJ3djH7+8AJwMxFA+IsVGBdP4tMfd2sOukroLf2W3VjpKPedSwpym+sVng1+kL
z46g9OLBsCnxZQ2RhJ9N2HzElRT6GLzhE+dE9k60vfHZuL1pxJHkwj1bZxPc7uD0CtlBaSoqyDlT
Q32TNGl6pMuTPUCnzHfAeRudVkByyP8C2ufloOn7fkknjB1CPAgDn+pv+IC2lvULoKT2jfqU8zqB
fzwUaceFKFLnkKq5+VQnZTDtRP6XsQzgH+S4UfkwAU2s3y+C2RI1uDK8LU1K6/i9J+OdSOYJjRL0
Cb5GBFQOflVRGnmOWoQE6UpRxTuX3MbaL8o3eEgRvaF0uVoJK8qhUYPA9jtFFrPryFI+gwKV5t+F
CLhSIzMqd27vjXebko2K5heAAiS/VvtZNxAPjSZHwj9HxP4EfuNziU+eN8Rzc46jenILJxLuQEZx
8+HzCqd9QWXCfdEuPvsY5kblCIqXhtVZn0cTDzWncLKd8/rnclsFJoi0IZZEtrpEiatHO4FFGgqn
lnA7mGQFl3XUqAYFp083HcEYuGC55f9kyUo/J3CiMbRy5viTjNHoD1URhnjNozQJXJPgMCJrMsT0
WMZ5mbvgy5GVrZTaVDxHGjpcWUIpVk5dp1gBXk2JjHdQHzoUOjGWF8cBJut9C7ESrZI+U0bYTRne
YJE52xipz/GY3g8ZfQZ3ALRunKswVF6hMTjjWQFdTW8jHLTndmyDb2j0xM9dU2TqIcWWuz3SSom6
mxkS7JNA+wqM+Li4f3fk7sDU51rHcjZd3IWHWJ9ezBTuvpcivzdhmd4rn3CbMLEqM/LseSii3Dzg
mFq8DkRruDvaFZFGF0i4VRkxsFKvmfIGOGbdWe0hH5wq9zos6Ey3CxWc5gz6Q888MwPQfuRWejfq
p5peTjkVT0YZ4daEDwPG4XaRTernIkFuCMi4hllqktrzbUEy+js3OvV3HwLwrmbW+DiGff4dQcrU
cSfK2a0n07j+CdFYe23yOP9JSzP4t2/C5s3O8F24TfpEfIFYhSGezVQbZDd6+x4eLSyuxJKyE1Zh
5HwB9SEsMRGUyuC1Jbb+JZcsM9p5ezdu7iX6BoBF43mhgL+/3ObebjWl7yW45vG3eVJNugONYh91
vYh3HsCtodCQRiCDOJwoaRVR1Jgb8zMIVOSimJ6QXik/Fzhs3cZ4u+48Ehtv7QJpVCn+QA64eGtp
8CUBBnK239ExOacYfD7OCWZZ12+IjevQXqgQxoLyI5NdrZ2JqRSm9Zbt41Yi/cMHrO+i2JFjaCqa
TcpU2uVwuD7k1sTAoYD8AVUlE7ysPlfShgkNPhL0GckNyRqGh0yFuHp9lK0vRezHulEeXKpa70ex
o1GpY/Di/tgq4pAO+XTQ+/ENOFm6s/0258MNC2F9IeRqy7P3Vw6om1JmmhHzsbCiPuM9iblpFez1
w7fn8/+j6Kv5SLBAi6wAiEaxM/NSlC9uaBzFXgcB9nx96bYmxHtF2X8RukHj4P2E8La3U4z8qGMp
ONS3lLt+tZKV/PzwKLy/ixXewky7qJ/gfWxnUhM5ftgO+VHry/mklGXx8VMEgVDmUQJTR0i5WrYE
7YccgzsHR4DYVsjQxsA54yg9djuLtvF9yJgoMi1ypYsUxftF62QR5Hnb0LOo+v41HROAAqqGchpd
9DrcCWK2BtPZaeCrwHRd8BHUYKD80pHYQMYIDlDsQeG2w+TiKLbnB7cRvDhAgfFGo0Vhkem+n1do
FkQuKr2YjPKH5OHtSX88SO1Ec+dSqjoAAYP9s4hwwlPIu5+ub5KN6wl1ZD4dKQ6h0/quiDTUq3JB
3R3j6tyVZgk30DGqdCi21fyKpkm48xm3pgsaEQ4uLSH+s9r7IqPWmgDO8FGDSN/A/WJ2O7SBONDu
yx6lDAwmjAz5sR0atPGuT3brq0KToEGKyBQV//XYKJPF/ZJdAe8Vt505GIQ6RmM9AP/Q1Z37ceOQ
Q+/S8DkhI0BPazVYywUSCKu0QOWF5rHRnPzRztVsZ5TLKSFJQdeEBsZSI10v56D1GCu2beA7wB3O
IBtat2+j8tNk7Xp/bHDWUDNGe8yApeNQGF/NCICpQpc6CvyiptBzIEufo8NSNoopY2j2F1KKZvQw
jTXHQ9vl7eSVOY7nrl7pBZa4uk58eLSm1tyD2V7uqeWHUSSGiwFnba0AIqMuZLZFvMQnIgxP1D3T
n4iL6ifch5UKib220z11DpvYzUosUY/Xt9Xm8AuQis4El+36DE12idmGrAR+3PdG7mGWPQ9IG4H+
dKWwLe+GUda+gYvM4mM3omr24QhDlwnzKIyg1811tbpAygZDTHw2AkTBYf3okuMcCrkajkXgaM95
mO616jZyXR4U8mob6Rjy3XW61TR1TWe1DHxZwzt90DvopEgdmDdzj89pr3Ty0VASHEAqe/yMdzHW
kvpYPV9f9K2NT8IFgoSCqXXRf8JlYWhbp5H8aBo1b3YmmLNZVxzVwjJ2ztjlSV4eUEqm3BkLj321
wFbammE5lpKvTthT6An5tKXm2v+wi+hRo5HGw7PIlL9/ByzR9VVR2MuqJvNJVjIsHLsiOU4pMlI9
timHLB21Q2wh4Hh9KZe/+X12yfuNQ8QipAlial3kinqIeYHQAx/NX9OrTU1/CPu68GxZKj5JdCD2
XtcNpWwd2vdyVhnzstuL65uOyVfn+AJ4yJK35an6HXWwsH42BmHmpyLvi29W12lf2qHQM8/Czd7y
isCOS7ypy+b3AHXvSStbqjvXF2PrlgMPCah6EbUAyb2c9r+iTSO1RSY3FZCMzEjz0zCm6YtsJipC
rSjzfRtnWalOcMeL77LkhLqLLH7xpMWW2hzG3kqEV0uVku5swcvKDhBUwhFOnbHUmVY/qk0XKZTG
svwklp/nPr8vkSC/iZ3WuJ1DJTsSHvzCX1scwqzO/rm+IpfVQtaBf8hhUIu48AI0CzXSzJxqYaiY
D32RHtKo8QAiZY9ZGQF7Q2nzfH3EjbMNOgjPW55Nm26I9v4ThOGQSlpdO74TRADAHXk4Rpki/6qU
+ePoBiq7BJU8Zyga84K8H6qvZvhedE792MpVT5Oa/gDlq9v5fJsTgmmydBoR3VoHHmmsEaRSgvGB
6WFkSuJHhgHV8EWMGsnGx1fPgObOX0OnkLD8/ZQQoFL1YCKFDk1AhWBPiwN6OAYez8FeDrhsu9XN
ARibC4t3jwbmum0il7DWbal3/Nww+vjcDVDI3GDCFsPFcGoqPdmMQaKrgx2+yNg97h3WjZuL8Qmz
yAn4rzXAh9qHTYjFPSLbkjjYEAOOQuvqQ2kNmQdpbU/be+MlAAjOhC0attBZVnc0/FNVmZdkvm+N
8YFkSEdRP97reW7NimILJC0Cch641XszDxJ9ABITP5wdM741QqV8yWONa1iurKA/ojT0caw7t7BN
MxdJgg1kxYidZKuGZHHWqP2nym1zX+UieKASl+1RO7fOAtqyyMFQeMHMZLWGs5T3zsge9adKHpF2
Reu4oSbpyQgb71RnN4aiO4hiN+39RRN0NZQsQMBos6n5kaVG0VGMdD4omRnS7ypq0/x4/dxtvRyU
ZqFZLRcX0hqr4dJaEaNAtsgH2Vn/HnMNJTBwx3LqJhk58s0synJ61ppRoLQfNqjDDA7s6UOaqg1V
2BY263GSKznbed83dq0NMIYSFHuJas3qjkP9pE7zEAp/pkvNNyGH3yajkJ6vz35jEGdJ60jfUKa6
6JTJUaApeDWbvlKpoadQKfSlGXT/9VEuj8ZS0AKNA46d93kderZBrfT6Alzs7bJ6kszemfHrik3A
LyL5Ec+hvnOZXt5wDLjop1JIMdC+WJ3FNOH/ahXE9uDxBU+dqeenKXaqlxJokCvmaPgHrlHhOYnR
7hT9N6e6PPjU8IBmr6/xVgk6LZEHC5D7NN+AGqtoJmmmp0K4pROpfVwVAeV2gyYn7waN8ItbJ3VM
Ovw1sNxgmG7KKVDOzTBaH37a0fpZilEqYsTEgKu92KuobFIjsnzIy/C8ZC28Lxrx01GH8uPrh2Ip
haJl19NxXz2DutUPqTqCyEQxW31UewdYdNeiOdtIyknIsbFTpbwMk+g0QqRBNI+OMWq775/dxhqS
yIR5BYQA4fPEjJvjhNKEN0jBdCsl+uyh2vNRx3Id3NDCyjZ5jXiG1x0/gBmOKtqKnmrjmIe4xBqE
DVUdF/X3L9eP3uUBB7UIfGHpsDnkKasqLGCfnvGn4DyZcfQ0tGPj25Uy7llqXd7ZyzA8scitsYhr
VvCsdQhcwu07l7YuVZ6kKOUBSiL+u7Ka7rUANgej7gWEdjnha31k5JF1rsY8OM+ymd20fYUXk1kH
50ip95Def/qe72IlNCtp6xOTUCw3LuhrCkZndm420a002+AyI+Q5rKPcpwghNbPevc15NU6HEtV1
05WbDC2i3uiKH4VwkuIYWkaBev801d8Ko8z/GwuKTqde9HNJpSErf0aMG5/UeqwDTzd6K/MSUYN3
njRbsj5pId9MdcMQr1o3E4luIXQU95lXFiXyurmKNNpB9GkYHHhM529aHdT/jXOagCcE2NUjHwWg
g5t9Rtd4YbR63PUWVonpzGYreqsbvGoM6k+GJChx5SKM8KkUWv5NFCMKWaIpht8iCZszuCJDOUSF
o+DSPvYZhA9ZpM+TsKHBfHDDLgu+GOjQmaXSuM6ZYCDmRYD70W0wteGBVk/hFyoAh+ujXGwhQLac
QM4gGRdg0dU1I0cSEgXdJPktmLAvulxph0wo/WMU8KZfH+riBP4Z6o9aBCNdwJXtCBkIwwCdYTVt
fNSGRr0TRb4HItgchXeAetJSFljH9CLrexN9D4ppY+bcICEpHQv4aztzuXjdkGtBvmQR+YRocVH1
roTTJINtBD7NRfUYWF3mKZIa/xM4fXKrN1O852uw8Z2ociOauwDfeNBXDw+tsNYU+BPfYuqNXm0r
WzcBWDw3ioa9rOgS0MnksJmnS0EXc9G9f/8UlMqs1sAyJV9EQf2FzFLrDksx7V7pEjG4FDeG4RBn
fTZCdRQjRyUyu1vsAsPnRE2mZ7WY5JfJ0LoIN7pJ6t2yVBP7yMEtftJ6bvZaXxufnFsJnZXlvuVz
rNZGEWYydVDZfCsvkie56ePvkCvlHdkgbesTMATdDtqgwHNWL6QSplJWmw7EKluKacJH4ejwJmuk
GHMDV+6cDpMt3DaI0WedcbySziFNe/zBlc7+kceOFj1pRSgNqL0Pxj+4AMGYipCK0s5pkTazS/+x
s46jzOV5N6DYk3pGZDTRkxJMqYFYTG4maMiqnXEjxbHUerAO0h/FpA+z1w4GeEVkMQtuOOQFtaNh
9XV9ijT06Sh1y2AtwBmJ31SBa7hvQaDuuUNvfQVCTZV/yYuQmX6/ayQjUQycC6jjJnrEZVvPt1pQ
Qyi9fotsfYUFVo16EErnF7fI0KqjUfRF4Ne6VLz1hhY9VEo26a6JeP2HMV+cBABmy9OKEKezTomU
AZEPyvOBnyVDCu1QqK6hZvk9SLrheH1eF5H6MhRUGCpV1Awvut6oqPeBFtCdmONJ90YT3Yc8zezj
LIvhvqWwdSMV2OjUk2n+d33ki+IcIy8CdFwuFHAv6sNDhFKlZI+OXztAFN1qTo1znFMWQLix9iQb
PUbVzIDX5YY4gsIvdyLPrY0DWoLEHVEorpzVxhkVIfOcto5vFEF0O0am8FADyE/XZ7m1viAYZIq2
SA/AkHu/PRHLFIMRSI6vWw0Sd6g2DjeZEWX/Lly+sySNP5rRaj1AeR+uGLC+dJyW54guB7Hh+5Gl
EvAWLtuBb4xCu6kaTb6ZQDmBLq6Kj1YMiN85y5wMemnUXpal/qv42+oDCn/Lfg3sJr0vVLm4K+re
OjXVsJdZbnw1tiqIkEXJ+LJMNy8lOjRXwlvkxNuvtRYujM982JHv2/hq0KqWvIT2MrnCau3MEjbH
pCNApw12+jtUh/GmGGDYHqtmdL4LJde414wiusnTKtjZMVszXIg6f+C6S6fo/WJaqWTbHV2w26rs
jRv499p4kHUYV4frO3OZw/vIGqAztQASdHpS1Krfj+N0Ii1oG4S3AnbfEZz5WeTD0Ym76YyfyZ6n
9saKLlQ1aKKUOtjNqxWdtTnW1SiMbyOtqo9ZZjmnqp9NDHXM5ItWq7Wv2nnzTwdHaGdzXmSYCw8J
hgrHj2uOpt/7eU5p6SBC2cS3mQnGb1IG46bLsvQVxqx2l4nmN/z4YKfg8ueGXi0uYE4EuHCooDG1
vsHn3ARmaGXZLdSEKjhSW5aQELLLsHWt0e6nY9eWeXLq4qTUzsGktMNtDqIN2NoQhd8yvHwnd0Yl
7g0mv2q4gx4X1ZGyv3jOVKc33Kwt287VBrap2+r/x9l5NdeJbG34F1FFDrewg4RkybbsGds3lMMc
UpMzv/570HdjAbUp++LUuMZTpzfQvXqFN0jhVZFGU3NrpzZswpghP4+Rpgi/7s229JuoDlq3sFoM
02PUL3/Z2QSXQHLi+77satUtCyd+AlsbfjHx3P0ShPLwvziUsegKK7BebtQ66k/wFuJrjlNBeDYR
A4qeDAMv3jY19I8MaOcniw0LWX+WzclDaLn6dHu/7n5Hzj31LYjVTX+3cnKlGwSaBfTImXtls9Iq
bqY6g+E2WVia12HCuM0b4QRrB0dy56qiqGZhPFPpUbyyQ36Lb+i1xOiYZ5GfWJ1or6JPQ3CMTagb
H4u0qd+x4YcfEnjpZ9LiTn1E25W51u3H3/ZJ2ceve2rJxwlOq/sqVjTRDVoc+1OStukHYXBtg2dk
Yg+RhLDkdiiqzp6Ec/IPGOrj+xGvIvkEx7eJPKWy+pe51xLpoCLZjrX5WagbgrtH+g+KzCpcmeMQ
hE1LqCzypunPLNSUXl+VMFtGhpCK62RKbFwVpS9br5kqQ7hGY+q5awtdOagq974TkGIEpTQmORuk
it4BmKAdEPoqLLzTMuY8J+UUPAkBxirITLxZpTw/xSOEw5Sh8c/bn2h51PWhB7DI3A+9x20BE0x9
MdROFvq5XleuLU3GY0BSfXAOdjJR1MVxMQGlxqZcz9UnmwoQohWrhFSawJ7QRGGVy1DNR6Fzf6ll
eMpoF7T2KnmhDG2swEm5IlLVObfdqH/QEmU4oWFRHeSh+0vRbOex4OCu6+cy7MhikjD0k2xocbWS
9VOWz7Pb9d3RVHh3y1LO4raF/eUCNnp7I9SDiPIC68N7kafmA7oz+VkKNOOTJuXN0xgXKITJufBk
FEIv7ajA9NIC8c/tvbJ7nEH8LxTKhRG4rnYrXMXiSCGR6ZTJ+sqYMyYHruryuZFFgpIJdrHZdUz1
aNH9Jry9w0yjmE9FqA1fC12RHFc1c+3IjHovyLKDF1cKbJY28FQ5zWaLKBL63G39D3TYR6DsIpQ/
W0HbPCCpCaNWHTCBu/02XvuTq6ODaBSVCPk4PuS69vaT4DfZM0GUYp+pCwL0Fa4pPwpw6d+LcZK/
5mpXfewnS+Qf1aQvUC6p5E52Yfsl6OuImqLUaVvrIwo4yecZGV3hZtYsfccXsM+9fO6UT1rpTJEb
51XVu7I2SLqHio3SnWwzmugqSGV96QtdhfPtcLFWQ9nAxusS6wVDBGH4Gtw/fKaiGs/aaI6ab4wv
cvGQYXj4C7vfnspfWOUZN7hXqDoyNx4KQBGw9UkkH5Opqn5JSVwMXgEPAIA8eidoI2VRop3TvAga
IuNUfG9spVBc1OsrdNkSLXtPaSgVXxrbKB4AiDbaSziP6TnTm7l5qJox+VlFwvgvDqPh18EH2Yay
N99jdUTKcLKnVGN3Dkb6Xe1j6zzVVuXlejrf/fFKkO6BrMPiZMC5jjHdROE0kAf5kw7ozegx7cqH
3jrl8Wi8v73U8qNXm2yZayw+mYyHrHWZkjcVAsxSG/t94RQP7YwyglnUxen2KjuRDPVPaiHmXghY
ry9ECxAsfgNj4tMS7/5Fiyx+yp0gvuRY5xykmVttUoCSJJkgWwAT8KdVgKY7i56vESb+IDnV92aQ
528TzMJ/ZLRfXrqyHZ6Husy+K1Ufl3exHA2YLA1aV54H3Q6+3X7undDBvcubpaxHWmM9OYoMEMZ9
RX4C9q1+stsZDSJ8WS5MfK2zUSTqF8cQ5sEn3SlibJt2DFEDhOpG0KN2hJRXhRL5FVpbZ8gIkDsQ
QH4Ku7r1MDAJP//FQy6DONqUO1wxhLm6OeQp/SSO6TEtauUvoZJb/FHEwVem/+Ps6nShtIMIubd3
beQrmYEAGtkgboiFSDsxs/Ujyt3Y1XJ7xoo6sj/efr4txowdRb2y4NINnGfW9/CEJ3lrqVPk11EA
RRmAYP9J1gWi3W2gI3tWhuK9BAfzZ5UH433TlwKptQZn1vOQDZXXtnKiXKq5rw4+9N6pWriJEBnY
7Js5YahClai7iOxfVdKnQbKG6xDYzmM6p0eztJ1XvQjuUSyShyzdqbd3kYh6My/KKvLVqJe/WbWq
XdoZFuTtN71zXBwEZuExECwwDFsdXQysK2d29NCvVC6cUZtPcRd4k5xMXpBCuepQsPjzyAScg2uW
lh8t9nWoHcYc1c0WG9PcEOKkm6F8NRUG8iZCLgdRfedcgq1FeB7PBVZcNxcQE0skWQyxX06N9NAn
dvc0x4k0eYKsv73kUqF2Bydkp8NAUbgIFC/oH4bKbz9bCaJXCRVOiKyJ+l1F5v3SWPb0gKyo7Edx
1D0YZmNLTPgSqTvf/pg7u3M5NMyzlqOzmc/36mxamWzSRiy17Kpb8de+kor3alX9d3uhvb2JqwTc
FNDrQAFWe3NKQRn1y/Es0Bp+Bi70XQZucFBG7S1C0g9aGXEPuoirN4mpzKDNNCJ8pcFkZ0RBNDpH
ml4f0UD3jgCXwQKAAYW22SSSoeRx1PIwXdu/VLShr8yurYveiriGyCiXXlzDrT7YJ3vfiloVpBhz
xy0O28xRYsGmj0gi6cH7uhwyz1bwhTGL6cjA+TVarjKOhf9OKw8aFoF1VbPD2NCa0CyFD4l3DC5q
11TJMzL53f9q3UD5EfoICm1jG+onjX6j5TLDaN+XqE0Anp2jr0nSoyZpxUH5vQEq9FMOw+4lFy2a
i1lulJU7OKV1lIxvP7/BXGbJJpArBpahvj1IHCG9mbJJ+KVm40PUBcoZreHyoHGwt8oyN5OXDtl2
bmM7HcmuFdIhG/L4lKCLcp6qtPzjg8k21uja8Kkhcm+CQheNUdtWSDLOpriw4cW1rpXyPq1hW/zp
0WRYA51kGQIztNkUdLWdqM0wJL4lgaUvRVOe6yI7EpDanhm4U3SAOC4Kzfb1NDCb2i4L2yTx5Rb9
V1dtq7n10MewnoOWyayrlqNSn3sgJ0dQjNca7O1mZiJFWrDMiSBJrmfBJsUUypJx5oMP0pZEpFFt
r1e7ejyV2IJEbqLMujNQZIVFc6Ufa5quJI/y91Ko3eccedD+NCQdlEpuU5NhU99kP6usVTCRqkI0
DSMwAeGjU8QR4Fdg4v/RhhyfDfRTTQ9ShP6sO1H8sVJM9FIq1alBUhSZNp7mVhF4/rWtbZ7RKtWA
lEehOl35XvnkxWJGud0IelvAYG70Goa2krWeXS/SLKLJ9NgrSln/Z9YK6NK9YxBykmKiANRFbSMm
ZPCvb++VbQziVRrk7fTOUDJczxeAxYOn1FSux7xNrgKL77NalKlXWKlzEMz3NszCtYf/C1ZnI5BT
BlM0SNoY+yMCpy6IVfOHntbgfK2+foGTgj3b2PwxFpdLkHksMZYuHErQqxDSd62iVSlpMsgR5a6Z
ILzIhYMf3KhKJ+Cc1cHZ2zb+gKtQ0JkUd2CaNx2dpm5ROsoTX7ELQ5ziNNJ/JrUZKAsZMEUplhvo
Yk1OPpxBvFg/1bBCpvz2N93mH4vZBukOhml7wltJlEpN0JN/lEkeeH0whZ/oRYuHZhqyR7OVq3td
rTtkZfj9B2vv7SfKTcYcvPYtorwGiDWpA2vnQjjegn9cNJR1VHHFUcN3L24vTmcmdQid+PWrTqWK
EidjPwWICJ9HOy/vCidrD+L2Nn9EXptkCtUTOkIoO729g8SkzZxbM/VVKfMKkWXXgP67K1dIuwC7
OMjFlZ33h+fQUrTySFspjDARqWQUYGhCtVNRBphC8y4B/fbJjvImOC/RYDwZYQPv2O7p5rh1lUqP
fQaqqI5j4eUSvoV35oBsmBdAVH9I5PBILOUVVreKv3SWlwkWEFAuztU7GUMiHrpm3GUhzgDXGfgL
SBgmAtgytciDPyqoC8rnqiu75zAY9dYD59UX57grxScZ/8X/4QOczQ+mHBf3hiq3i6x1reNQHCfW
2YRil5zkPrYhIAq5LO4F/S/JxydH9J5tL35QAUIs4zkLzCYFm5n0zcE23tlbAI1QBLGW0hN9yrdf
3aSTEU8dn0FBDeSTnumOq6EjfaDB+HpRrV8k41WcOmE6gJhcvchZi0vucYBGjl2Pkx/joaK4hcl8
DGielNcPADrR3O7iylA+GGWhS56WMr5wG2OhsqnA8jLUvKYh8BJLzl+CcNYR9YCRPrpjJ7e0dBu9
Q9iwtwtXxfYguzgd4EQvCXNRe+E42e+oR4AwTmYp4wk1Rr3hjb1qfsu6WftoFNOguQrwuNiVmyhO
zqk62uYp7CSjOTUCOtdZ6SpTPQ09o106LNb4T1Frme71wxTeFYUxtG4WK/K3qoyD/7IyMJ8Uc8LB
wQIQ+ykehPYD+jzyiG3ulM5DkCPc7JY0PYPLlM7913qOMsklgKOyIEIpGc5ZB5n20QrpDLrFMEj1
ycFD+TPZlZReZkzG7qdUyL/sILcGV9Lr9kdW9RNnF9xmiA4KiuguXY1YeZfo1fiPUmO5frEhvxvk
BJN2VOrudMaoYIBn8RQ02Dc37GRGuBChA35fNyOyzPRJT4leh14oZ+Pz0iN8cpqkYFrW5u8yqe1O
LfMTz7I69SCSvVbV690G0mkppsBwbcH3oapl6TDZ9wiWaPrZCfuoPFVJU9VPszNWnCo1isOH1HGG
5Jq1ZAao20tpfNckY224besMzhWIVjBdNG1Afz6zkFVJ0UA2XIO2vP3IyGTq/pOVOm49RJJoeWds
l89yZzQC69c5Qi4+rOH2jFIvFx/Lzu7LS9Gmw49MWFgDoHmuFO9se3bemfNk6qc6Muv3iSElX+wS
Z1eIGHqa8Z+NDb+8zabJkxprSFwJJYGvcTHL6SWz5Bao+BRTlMyRng0fIZRzWCZE0XO/n7rCH5q4
w0+Y4DKehDMpz7I2YxVnOeyzg0Cyk/RQWCywHo44ScFyvfw2sO0rhHPmsXDuVRl73ErNKsdtqa9O
g8IekNKmOkVkuQer7m06lkWcAl45w6X1aC4oFrBuLdn3EdIEbmKC3BjSrDjFZcckqyuEZ2dN4LUN
qaislsMDilv1VWumI3jtTi7C1Uwpwm+B5bvBkKCvnjD24IdAKzsNVTo/SerYnplDGU9tJ48o2mfW
xTCOmsA7F6m66FogBCkvCqSrCG6BGXC0ctnsspNfgiaRvaRy9Msi03i9nW/ttCq5pJgX0gXhU2/a
FGPOmFXHA+DeTsf2A6I6+P0mNvhrt9Fm5r9mls4fkrhHbt+qZKaYkMG6+FM3SPM3TUU4oUKYEaaT
G8aBnP8xugzMPxnMwo6kit40akbsVoZFRsSWanFO42z2tXHIDlbZ2+fL1Iz4BkFkg/HiL7JsgmCP
r2EiMdgCNPtpSp16uT06xx+71MKK2YjioyxQ2cm4F1YDc3YD5OsGPQcqf7DaKpLuw0A041mrw0Uw
MXMMcCv8lQ46vy3RhDb66cdoxON/xKL2I/uGwWqeTgqGvZHWOmdTCYzqjkwzVU+BVfb/ToDMGORZ
iXSxx5rZfUI9+vFg6+z++qWSJdUGTr2e0dBKHhQ1hJtezkQqMKTMs41ENAAElEx/nDQsLCB+hpey
UOSHMQjV2qUmNjy4YPrTgE+K10i99Oxoo3SZ7U5+CadmuAOHIn3R9Ga8RkI60vPZSYkRy+NGo24G
grqu/DtnthonAm5MHBH3yZxF16HUs/+ScUw/xZmkHLyknaMMOWZRYaJzsm01RmkFn6RlPahT4qeA
XVJ5Rd/V70Mu/SPWwe5iNMMtDLBRY1i3pluE+zGtM6X7aeySE+0nHFrQaL5Dhs243P74O0kmPHVC
44LO2so4Fmi/IRDDczFEHj1lRru5mAztoCLd+1oLvpkdzePw3d7eQDwh6VSUUx8IYCdlNYuzTnvo
GpIInaJCPcLX7b1Abjs64NDRdnqp0FBqrEGC+zEzu5NBZnWWMFB3UdL48wYqkX0RAGMSo2DDvWpq
6kFgjSJcHi2e2kdYqTKyyzaGX6KPD+Lb7lMB0qV1t3DENrCAdmDE2qXSvV728btOcsZ7OpbNt0yJ
LPf2tjhaavXBMJpRojFMOF4Islws2aatBo/4cxjEf6xqT1eda8Hkf0xKwTW83RsW+L8Bim9wn2DH
E7ndpNUeRi/D3WgRRG4/1s4NQUsEFYSlmGZ2tkTC3zIhqW7VBDwJXPO0C8+NPidPUdYnJ8uYv1Vd
9J/eKMPBxbzzJn9f0l7lAEM+G+lozM69YsZQw3C2G18KdFN7ktPmCD6w93y0CsCrvCKd1ylXtcBr
ZLw+7kvbzJ8k3Gke0qrRH3KzQXl2CAcuwdk66KntPeFijbF0XOiprcGs/Mu5bbrAxl9VTn0z6ui7
FrN6CY2hONiWO3EEH8xFVIvBFhq3q2054d2qNC0pZdFL7WlGkvE0aC2meXoce5Tp5vn2ftlbbxFk
XfBrmAas578wg4Ouz1F2SLs+ucTtMP8aGuOr3raqH5u9c1CL77xJqjO6PIxASVfXXPNYiXNJ1AvO
JIrQIzZwrMgw3bkiK3nkNbK7FN/q9f7ccmjHIoazCNPAJ/gOj1puTE90fMz3nQ3P6PZL3AF3GWig
IdaFCgfj9PUswDAFjmdmsCiPOsplnDLJK8dcP41gMq6SYk0UIjOkWshpT7VWtv9kQ5p7qlJKD2FI
t/v2z9l7cka+JpgF9tJmCqVVrF84KsQqFE/PE+S3O3I66RzSpT1ApOwcR7Rn2DnLtcf1p74NN33d
B4PVw+vDB216LJsivFNiSb7UcyjOdWO8H6UiOQCeLEdgVWCDCOAeYlRP79RaiXbLTSYQtZ+k+6TJ
w7Mz5ekH5hD1gVbx7kv8bZXVk5VyVph4P0j3vZnE1ONYWrqJU8UumtAAl25/sb1KEmw+vFe+1uLk
vboiukAsfoa0F6F4WN8xRDfuB2QoTn0AO4BU1NHeV7i1PbTB6PyjVKluefGsASOrgj9muFNdQLZY
JhWUGZtaWqsp3hON1KycZOG3piV8J3SODCV2Xy/ydot0DbT9dcUqyYkVJlkZ+o1mjL4tANDYRtQ+
OU72F4M63il0ANKkhSu9ercDaMKkqgDQ2mME/FJ18jvRZy+3v+DuQVgU32g/0JRfXxGIEDi1HQCL
DnDgcCdrwgnETHEZTJDA7UXceF0aHdhw7b3D18ANdIfraa0RAjBJGS3EcX19Cht6g2qBMSxvMw0g
DN9+vN2lFkEJ4hv/WBcjBeFToF2GdjTsO2+aUow2Gjm7D5BuO8jXl8+xPt4AOhDohjyyBXUzPasL
uaJWQ5xVXLvOlpFb6dILAqrJKeuG5CsFmPG5Dce/aEcDTDRJPkGxLEyOt8FsGBHPQSiaKB6VzrVA
butkxd10MHzYC18UWLRLSKeXudnbVVDnVwbD5qgDOkYHpJbk+1RV04M7QNnbkBSOiwoBTlsw/t4u
Y3UKo1YHuTKpNubQRZ6qAkHb9pPimthT1XeBNWv/MRxjiFrPylie6mbq62smZmPpW4196TIFaJ2T
5VhAaZe9EbmFmLNfcj7XzZn2pno0BtrbZouAMnUNnRRS2Lc/WlXnaMSMTbrPe3nyZ7sWP51c1c6m
NSp/cWAtYPtM8BAk3CAJ0ciqB7kUNDSKzD4tECo3NuXuWrZ5f0nTKXezokgOeGZ7H+XV1Q/dNrr0
9mqHgWp0oloGaiYFQ4/uo4L9JSYQ59SQPpj2BFUBOtZfHN2FCG9SntKkW3emHBUOjYpfuW8pof6S
FnXsocJd/5ys+evtILFzcp3XpjerUJWud3aWzErZJEDcpByVJMYJev2gxaHyhO+dg7WkEWYvZquX
8xVY6VHhs3OsqE0J8HQi6fSsI5SV4G2F+2voGyPAW1epZfCaqN/KB69zdx16YHTCFozJunOhF4EZ
VY0BQ75Oy8HtjcG6DFi2//jzd7m4P4Lbk8mv1u8yylCRmPWeJiYqST6DZgStJoCgzHoDH8n51nNC
KILYfRyV+3sPSGuRfNYB47ZpzagMuswmoM1ad1n/kWFWBdWkPrqU9zIe6mG0yxGfsTiDqzAY4Ili
TRV01Sha5FjnuGrsE0SFRV+3nGbamENeWucscbLAhZYyjHRvo4Fhyax1lqfVuVYeJLN7T76QaMEv
gNTcNLMLewyNpIB5n+ny9NTQfYANMB5l57tPToFHsbAAQXn+t0HOEIgjlhBV7mFGKHcjnWkfS7Ti
FJrQOzQhqWBBs/AJ5M3oOlHX38utU526wa4Oui27v2SZu2OZALxwQ7EbjE7qObT2vZBQMTllEfAF
OOFGXJ1yc7LMO+SHOgQc5Qq3aZVC5Vwi0FJfNGAGtptK5pAc/KSdC8ABSQ9sZalFN2okBrDKejLS
4D6dYnGpQeg8asmoXBbg4F98bfBoi9IF4P2NJnA2FwHCYjH73JKjs9FWyVkaqyPy0U59jWwiWsqk
E4garm+0ccoDranwpDBT0FNRVYZ3vaykwH/q4FTOyc/bYWPv/YF649WpdOs37DyHYroQxeLKa0Lv
l2tkIcq8xz2mT8Wf32WLTeMCMVqIxevOAf2JCl2qUELALA6ujdYkkqubdfnYN7OhkYlGiuamRjT/
c/sRd+5Q0myiIqkJKktrjGWBkHqLOS6lEh4M17qTat+2pvAhSGxsL5Af8MdGO0pMtKWoXGWlDmQS
AgMhn3JrdXNHJdR2TETJ70sp189xifCSF0fosDD/yCnHIHF2foeft+YmWlT/7Gobmy6rAiAHDTPg
opdTXTpBQLGmuxaaRup2MKALr6rrqTvbkRg+TLMjgTupU1CiStyNiYsNR/Kd9uLIZD2bs/jSIn30
BefNNPTg+tZf5RbWyfvG6Xsc5gBA3SVlbVteTwgLD1LKveudkIXmLEKWoI9WccuSojKuypKWsxQV
CMqPVvpYTaVzqayEznMWNcV95KQO858yvt7+6HuhGfi8DTef8LxRVxUGBPJcqRDwVtX43FVae83i
4AhFsHdYHY1eCLiqZall6/3WPC0y5uvywNUnVYm4M+RaBqOK4XNQGtibFFp60Fd8RVavd9XvC652
VV3imAjpAMVTqzDprzeZt4hzP4cj4ED+5Lj6hCmSAOzmqgEaX1bMpOT2q919aFqARCn6jRSvbx8a
V3E0VOCkETLK6nmUnPoSz6HqSZVmuKFTHE1KtyEK7g7DBPJRG7nA10njby9Zqpqkj9CLwbukxzy6
11H9gZFwNgNxVARtQ8WbpdTVoxUJ4CInWSSbbSv/MWfz4DkoKXnM7rSnhjk17zg7kglaOuxvvykP
tcg2M7Jb7CtW37Qiw2a6yTcdE5X3GThgIQGhnO04EL0rzKb4kIZ0/xypwXxKmH/sebywhUGTKhxR
iOPrwi9tDHse1S7yNS2LnqNxzh/trirn+wRga3Cwg/c+JucE6QO0ZbcyWE3fDKqEi72fhqF40oKm
xUklGN+Lok0O7uu9pagKUet9JV6sW42jHk56UguAraZTntrExmAImYJzk6J8fftI7C1F/wubMhu2
2YbaJtd5KYctrNh4iqWHSZHEr0br25M1aeOn20ttTx89MHoNpGCL6N26byS6TJq4doBXU3tKDbeF
oQ3hJQ2G9ESTZD7fXm4n5WO9xXptMUAj91t+z2+nr26SKQ4H9HKRSbQ/9XUeuOMcgESWMuXcd90E
As3ULrgxTCdMrtLHEgsrb0wV7aANsr1NaLXAOqATArgcZ5S3P8QUQ9SXPT8kGNrkvVMYjqeZ1KZI
FliePk6GG1cSuO+8Nw7MPHa69W+XXi6b394BAkfC6Lsp9atZlhuQOk3ZGmfZSNN3s40+n1vWc9y7
tJ4hD2dKrfkdhgKl34lAvjRczC1vr9KOAsfObYANDXoXCB9yhDdyBmPHEKunPvfVHMuIPG/MayvN
8SXpR8q9TJQPWt8kp7bvbT5aHV2TYpD/Yusvyou441Hjbmr4RlewqmCP+GlrWF6Q1/JXpetaz8TZ
7OA77G19ej2LMzZt2Q2kpJfDihYSJKq0nP9FRiGXPRslmpPUlNZLTifhIIDsvl8SGJJVJKfxd11d
B1qko1NhSJEfJJ24qJFChyueMs3tlMA8FVqgn42auFWoSvRsVPRssR+qD/oHe09NJrPgeclfqbHf
bj406u28CWHKKVVif5Pr1nzupzS/IKnRPOhkcEfiYrsL8n4x5wQftKFxWEqSBMIhbio2W8vIZPFx
kpLswRqk6INAF/ogVdu7dCl0kFpA3YEIuoowRdSlWonJrZ91qFRYw4DDYD5iUpd3yURp2wenOtG1
j7cD2+5Tgu5Y8J+vbf63rzUKyfyTHr2h2unHr2MZtW4uRcnTYAQMa8P4qEu9d8szqnnlxUBrWt+y
alVncpvbkW9VJs57AzIxStZ/nczAQI8/mzENjFJvolp2czH9uv2wezsZBSfk5GGVEM/XPT2jL2jT
O1hYBsypcBYMFQQuFQWloavUmvMlwzLLV2vVumASMLyjXaZ9zPs5sg7K9SVSrnIdhX4szDoEwRB+
Xn1rswLKLMYu9AXzbFcgrvBSDpJ8kGTsrkKVCYRb49Cs0Vs2b9gWNrOiKa60X3TmPlfIEf578E53
LiTqdFyzGPPTR1zvW42+R9Ut9jhyLs2GS5uINmI8x+27Ti7xcJ7oEPiyHVlfOLkiBfuKYKqb96BL
XdGB+XWlKJhrd3LYjC6WoV3ozSZ+4zhBVEZ76vJ+8ZUs0lQ6utSXu3L9GZZWHUF0z/RLkGc7caZQ
ipt65XjSEM2PyRg19jXuYl2+S8hxClJPtf0SZnJvnCx7lB+UIC2/h20XPJqFsLMTuUDxx9YDi/U5
WRRi7wDLNm3MAQ6GyA0JUJkUDpexarVLBI7+lyoK+cOYz0cieHtbhcyFhiIaCQun+20YYKtYUo/A
s6/CSfcNNUB4qIM/+/72ZtnhxqHLTwIFSolqcTMPQ+tHiuiChX4mEmG7EOSi71Fg6p+bWa3YCVmA
kiG0pPC72lnK+E6atOwOvaK692aYr82TNhWpdVazpSaB2jl+jSwThEBpq5J9ZxnCrhEU6qcvoPyt
H3WftPJVGTnxJ9NOKkQP5ix7KewAM1GXmY7d3g2oiTnnoivwejOgoNrujPHEcBlG5BnuptaeZnfS
i+IBdJ8TukOvpC/5VKrmOzlKupI2bBfWVxWsxDeL/5P0f20ENx1obR1a56YkRTrDlanCl4M3ubN1
yX9VfBiBzW0imaXOaTFPLexcedJ80Nvm09A0+d3tVXbuJOaGBEyiFc2xdZzqnbiA/M/cpUwK+aEu
h+rBzOPGF3OaPcE8/OwUgfLl9po7RQRlEaEEXAjjxPWEu+3LRs0Ktj4aC6U3Znp2XzEDPsEeiQ8C
wM7lB3QAwjGzdOSC16GLSz8R1QxoaKqKn6Vj93zTdHrB6MN5DkIn7w6SxJ314OzQM1guQIbeSyj9
LYGeAjsEVJIBEQi0CfLkAhm4VEKiYRVKWj16UC3l5PPt97m3KEOJJWWi4NzMBnHoFdXU9cF9G0vK
eR7UH1Y0N645lcgylvORHcTO54O/wbuENUpgXXfpKytuICcxn+jqYiDfDpfozX9t6F4Ra8nBF9yJ
W4A56dxyT77mhm/faKhrZShXC/6jqFCHkDHEAzOoHVykO68QuU5wsCiLLGDudQKsQ8AuTcartcwQ
5VKpdCdezMGJgEA79Vycy7oIzdPt77bzIl8RQtSatGvBRrx9NMxijQYlQem+GvQKvcNZuqRlwniQ
YvfgLe4sxVwFKMTChWDAsno+0UxJhGAZgJWqLy4W5eu7vtSizKvEYeBSdz7ZkuZSvCzCYpv+N/RP
U1JnTfgWmsv5uQ8UqJjmLBu9axh9bboxZeTPurPib3GWdZmrK/2YQtMS+n9pmlTviLjlfNJqWMvn
MlXRdx7DyL7ok638A5fHNr3IKVUH4lUHR0ga2uaH0qvyL80OTcxSimR4sXHSOnIm33sukiyVzj4t
nU2rVR87OgSjlPpl7NQI3U/lKcBG5CAi763y2luh64Ht6vp46dxExhhSgxv6LO7KAXkbR5uOemF7
q4BqhBVGgkr6sdwLvweqUAljW+uFDxKwfYzhZXlN0R4ZKx6tsgqHXcUyg9oIPzaAEmijGV1Us5L/
YnMv4WjhHZDirO8T4Pmw2CGX+GUmS96g0S9i/lZcdMCpB3Fi+cFv80mwAgQJhHD/X9jq7WsDNTI2
zZykvhKEce1RTdTnwMzsj71iZuFJGwzrgurvnWal0UGRvj3CZPm0TV87l1itrI6wQ15oyqOe+nOu
55g6xbKr6f3kR1I3HRQve08JapEBlrUAbde4sAjhuZyqW/haBMntGjVJ011qa7RDT+SQ53+qVo9W
gZ5pgd+OE+Tb24Fxd33mzBCeySQhr719y3GdDkyiecttaeQP+jyET/RPZddujOgui8bkCRqbfIFR
1hysvPuSEbQC00/RsOF0t6rVxuDEWXmWldnDH97+YcD4DF1bLY/27fZ0oAjE8cNchiU3eVA+lKJr
UPH3Y4jY+MtP0SPMvO56+2VuMzwYA0CQiFtw+ze+IYmWD8x5c8jSyOnlKPeNRnZCg6Ap3D6oiK1V
1AbvTBovR0OjnZbqQlZACwTlOpLL9T6q5TDvGi3N/AL5ic9BUY/vhEhM+ZyhFPYzao3+Q9vk1gl1
/e4h1aQw9dJcFMI1bRzF/uLT0raDUQ2GZkukD0FUJ+hpCHqb5acqyqz7yIjUk5zG0ac/f+OAJRaU
6JIHriWfQBmrbWdGmQ8yXaAr7MgfJujqriPK5lPtdPnFAgV5MHTe6XwgroPq0zIIQEJwHR+avqJ3
m4WZn/dFeZnMEH0JxRjfD3SaT52l/pqqzrmmdYsgo2jyMz2Po1nw3obmS7PT6Jssdcvq3EpDgFaB
lfo1DfJrV9mal4DrPQj3u08KKgEoKUiU7cRZ0u1QkQMj9UenFh8wOe0dV1ZHJ3GFUkYLynyYHos2
jM62GWeFm5fm8HnGvfAInLzNGhdA62JhD+Da3kSLQB1avcPizsdPJZ3dUrOGH2UK7RPZzDE850r6
N4eZ6RlBWQEKvaEB1R06wh15wUIhxjnH5nJ9GBqG/l46BGbldmncp16t9rVxcHz2vu3vKy9//1vC
QPsbT6MmEb5dSPOTPlSmj3FxfdD53l2FapcWBXM60M9vVxlpkIZZFfBpG8fIfUiAARqncdg5p9tn
dPfTATpB4Anw30bQN5IHqg2HKy7Q1epiaL9QofqByZfq5Q6yzbcX2wnBRAPiID3YpTRU3z5V18pj
aKVa4qeDqiafmJOk/6q4ZajPqWkFV0wQintZ7sa728vuPCPUPkZaxAV4weuWT6tPOlNqA733pgMB
3c9UB16Q0AKL1bR5UPOuP+j+bHu/CJciCol6LbqBG7F3YJ19Gdf0ms18oLvuDtWgVo+21EqgYu2i
/zjLaq9dqjwW0f8a1KjaSzaErf7pzx8csOwiWkh7f/NxUVNSU5b+P87OY0lOpF3DV0QE3myBMk2r
pZY3G0Kj+YX3Pq/+POhs1BRRRM9GGymUlaT7zGuSwAYQ/QSltfJrtR2ByVXRm9gajgShdvpmzBsg
PVrU8N1vuEIjFyKtEVRnbG3AICsOa39MFv1Na4v+0lomtiFxhtzSonYePjmthw3uYyZFynfCuvFg
2fd22/rugq5awVvbVxeB9kHXKewEVZxR0cwHXSrORucsX5rWTvxx0LsHp1ai18sOgneGLwV+YQVa
bWsfEQpuYVbQtYqisPB1UeZ+a5+VArh/Mr4Ze+dZS63y4NnbuTAIUjGjWWsDtw1pgEIgGEaHVpkc
It1S99ZbR1RHXLCdsJBRUABcJRRWxbyXBzh21MIhUULs1JASD3JGexbKEvpLgV/t/b27NxREvXUX
rdjkbUm/BNBSWQIBJ0dM8J+avsXxKeudECXnEffI+6PtXRFQlCDYUOBfEe0vJ9ZIsIy7WEqDQp5x
aUtAt/QACK6OSP4R4Kpef+uSn1EeA4xEdWAbo0SpqPSkVdNA7YrmgTa37ZeT1j2QImanNDS6g9h3
72NShFvL0WTsN4i4EhGRQZUYb5y6OIinUJx6FHX8Cmmh0/0vuTvUisykY79DOcmVeZESJNIDqSAo
qUWpnrK5U772eDAdfMXbPQ+hTF1r6yh8csttdmPXRY6T1nMWoEhPfEnmeVJ76JD3J7QTZjGMjrUM
L8hOzQgIvsnGVxkGcWEPi9nssqYzp9qJbGj9mv2MdFhzsZAzdSVl1n1Tb9uDl/P2QVl/g4XbF5k9
inubiHJOe2SEFiJKwxjYMNzi13mUljcp6+1NtTMbLvd55eL4hbbOkh5xodf//2W+z/joDKJMy469
KY/LfWSiLmgTj6hdm7qm2T5mdteeIvp73gDyxx1rsbzvrSw5OJm7i8zBpISGbzv78eXJ7JVuQGK9
4OsXcX8SSKZfulLXXr1r/xTG6ZauQBPYHi9HAU5aJk2GiNUcS6FX8a+8qVUsP+pa6eBi2/uUCvKW
9EOJXG/A3SuPXnL6mqHCvrpOltWfe2OuXUsWDrypWT6DopzORt8ZRxytHYEUpkmerZKVwfjZZmRd
o/eKRBkjaMbSej9XevqrGA3Qv2snYrxQmsSYI4+l5InOW91cnd5KTjwEg2/OXfKpEzFYE4QdX13S
4WfRdgFwRGh9g/OItHEsJc0gLozMZgG5lYYfBJKQnS+1LaDh+wd6b0fBKgA+jg4DBMPNjpqjOrew
ik6DEOFszUUfy/7U2H33evk/ZsVhBRC7kqy2eyqxaLyLpErJ+od2PKfIOX62EQYe0euw58eqL8jt
ISfnEWqEWniQQajKzpFFeQitWSCbtzL6lj7mde8UaSCEaLIPatHP6JVpkYh8ZVUd/FrM9YiUU6kk
aItN6aQuvgaSTXNVBeE3N7H1OsYTIS0rV0pABvqz0dndNRei+9bPag0lY6hHtByX0DzXxTInV1ke
tdAVix5rBxfg7bOCKtvKuSAdYu9ua5sGirdFVWZp0MpqERTZPPu9beTXXmhH+2P3wgc7zjFBSYcS
2OayVUNHabpxTIMYMNW7atQ1lMpQqTotaLOdkiaZn2xjQs4Jgtv/7D4GkadgmfT6XYqGEXJ0cPTo
M21upLRPhsgwEI8FZ9i/ncUoeVZRWAf33t5ZIEbFh44uPHHjppiKHHFc9jawhSJrxgfDaqUrmmH2
UYFgb/UYAxFMFg89js0XFaM9VsjN0V1tFdOP5cT0uh7GppNH1gEr+zaSowABMg6dL2DoN4pbXNoT
xJSJKEfU/ZOCODx27ZQs51EZfaHZi39/nXZ3C1hJumbUuajibD7hkM3oLq4uTLnQ5H9QA1rGU2+V
o/6YK1ap+C3F8MbNURbMXafMKus5GUr7nZz1UJju/5a9z4we71rmJCC6yTyo2UaSvSDnHkMS8m29
DYM4daxzijvdwbR3hyKHp8fLOblRTNRBkUAGBdZbgRUcfSWXO+VpQufLw7iFvu/9ie0tKnklpVMW
9BYkEmOLIltSRkrVG6U3A2l6jFKwB04S6r8AYR7Be3cXFXwITCPyHeSoN2+EWqOmTskN15twUnMX
jcP8Uet1vb6icSwyb6qoHqBOFX1ayjhtTnXYRtdsrrWj+szOd0ZYeS3+o2emE3+9DEw6vsqkoddF
yUTMXqEI3GSAW6XXsZyagydjdywuV/IDWrEwHF6OpeYDS40PTQC8Wb2aTtqeHAs+XaZAQrm/oDv3
Dq1e6k2MQgt9+32jqdVjaMRsH7QCL0XR1edQDo/4KHtvILEOpqJUY3gK/yzzX8U6bZmh7UKgCEyU
WnUXQcr5F55Syg+ATfZbTSkrbDqmUC0fh2qseQzxHZx/orOeOieU2uvPvbPIw0lHuv9atX0k+1Od
TpniasqCJaqio1jtpWTerYuxSbYCeGzrpC917rz+aAOBIRkm90YXZRu54TdOhxnl4kAyNex4G1tx
8yLKrpmZGwdHe+ewMRRXJ88OGNRtrlGMiTaqU5IHFdriT4o09LbXQkf6ngzSfNb0cFEOjvfexoNT
A2mIkBjM97pb/lqmuBeodRRE3zhULE9Dp9uXRop6RBMH5yCd2Im+cfAAdEr8CyZzO7l6qcQIrY8u
kB0lz1LppA+izczqwsfXn6DMWQF9zQYrSniGB2u4t+lJYohjQBkR+68f/q9poiUFdKNg7AQdj9MC
GPPUG0l/MMO9j7kqY/Gkc13y3r4cpdJGJezXbprTFI3pAmsy0GeX0t+m0NODusLeVgFHCradnOmW
dIWmZorEfZ/j0Wamp0SN68dZij7U6lj5pWVPB9pAe8MBo1hDd0gB7JiXU5sQH6on4HRBWRW63/Ha
fIkG6M2SPmaXQjOOGlh7n5KSMTEYmlE01jdhi5FkVqvrRR4INOn9TJ1Cny1Z+qUmvb5lhEcA5SBK
h3D8bzAw5CtoqYDSCuRwDB+VemxOaVQcNZR3J4TYA00TQFI3KofAq4dBtylz9UtkoS+coHhUO7or
0Of9fP+Gv62+MiGoOBC4qbnflAqzsQIdVedZYLe9OEvci/TAYvsd0Nni0nVd9pA3ofzqKiiDImdB
vMw9eYPQLUHwNU2UcZE0hMpGpIy8ZfW/92e2twshpVCXJNKi7bXO/O9jXGCXrkKZDTRQvFDQW7dy
muUcLWPjS0p58B2PRtvsQb0pO54FFLDHKjHe1HnxM22y7Lnn6Hl1t2Sn+5Pb2yGA2YjVKfOgs74Z
zlEXeBVllAXLCM9gAHLgSTHs06jiBNwfandmgJKB6qEQexNC4sErEDRmM+qS5JwTTc2vahf1XpIm
8qmN5/F8f7y965d9D5sdlPEt7U5ThWOVNoUXJ1PyM6F8HYSrqvL9UfY+ILET4hY807c9rlrHxtcZ
KkTg7NE5GdBwTwuVyms0qO1/WCs6DGSotFsIEjdrZVMyzieT6zBK1eRchUms+dIs5hPiz2NxMNje
allI6tLYoUp2U2ytImG1kcZdKMUyJEUlnrzEQshZFvTrrKo7QqDs3R+gbkCmQhoEQLf+nr9OGagT
mCclz9jiFOXntug7FwHd5JzUnfwZfRlxUhPpCLa6MyhBIi8MmTCrt42y2IdFm611cj5AF1Q5qslu
3pu9t5h95JlSgZHx0Hbf7m+Z3VG5I1dlKB7urUqTZKlwTC2RBl2JzWFCBn3JaRGd8za2HpHpKc9C
VMrr9+kq2Elv0lDWWv0mw6lHR4x12jLo0mVvh1LEH1IlyfxCnfUDsNjOkSDvpxgGv4jcYruUqhXr
zhjiSThbsWKfQzNv3kUZyMmHyiS1OUgtdjYq98mK/YAVuapovNw4M04euRaH5ONZbv1o4ia8jEPT
XYxkkjqXXut08OjsLR9NCFK0VV77BnbMRxTlOGLvCC1O8pIEHxFVj6OrFqvjuQQe7+kyNtj398x6
tjcF+TUdWNu6fwKizfKpjT2MJhbtQVMq9bOlzG9JY81zYuHJacVNclmicr7MGHV9uj/w3mIyJukB
0ne3dSmlbIcM4AmFOIS9Ug+vHqR/iwkW02ia4X9YyxW0Ttmfe/umPLWohAyowyeBZlZx76GRX3de
rdUxxbAKStWzXfLQH7xLO+8EDyDvOortoBW2UR9+s8Ua8UKHW3stplPmTzb+WwcLuDcKOmIkWER8
3OGbBUzNBlpUT827KYzaz5a13FiP5cGtvQM947zR8rMg/pBYbSeTRvlUI50NkE8hiPBG8r5vTlNL
zy3HMPUyVCtKtyubsnYVmEB+FOlG7IsEoIlsaf1BhWH/56zg1JU0vdqgvTyckBOqAgQj4YUG1iMa
q8Ir8c54o4jS/IpDeP2tRKcc3yipuOb03fwha/qnaEY18v423v8lVFZXNbcdyljszDknVyGhzjOj
9ZZZT94YqZSwpc3cCbow6t+2Squfl8pY3qHcLD/FLX7yOOj0r+e5AtKQHbYD/Wc0jzZfBVtgU5QV
td42i3/laM6QtaWdi+iqeplSqfkPW4+oi5ufa/8WJxzlHRAUwySkVFLxwbCa7F0MVOHg7O5cFBqR
v4KrwyqWty1gI75hLhG66QHgs+nUafavpYv7M6FyffC+7NyFMP65JDhGK297PWp/hwpjaM9WKUPG
b6v6px5X6fxQ2F3+Voa9ULtdXJRgXhpMLwZ7NqXL/Z20NzqFX+Rd0WoCsL4JVCJh111OuSKQqL3S
AAZukzZddVbaOb5mjW5eWnwHTioX2cE67n1hypD09LmIeVvXX/bXvIcoUpYlLyh1y9lySi3J9mMr
zC5UqqqDe2Sn/wx4AHgEVHyuxO0ORcmFW7iboiATXR/Ict9iI1IUXtFF8ycLDX+3xCrtYsX4RLo0
WV/PEiQBXx8BXhwu5m2rH9uICeNulngZsxMMFXEWvYBn03eJz8oefNidF50bk58J9YAy7xYNgt95
hQZjGz6UqYMak2SMb2wrXrxWbhc/o297iic5+nR/H+0wBlcGJJrOoAdIK7fFyo7Iu4pyXgQZ15D5
JCKLrrApzKI4iabC4WUELYZ6tZZVCrzhyfyQGn0MBd8ww9GbrVr5qigRtgW2Pf2WpzhvfDXDisFr
m0J6k9VhlMOzVhGobXG+si6jmKP3iTL3Om5Cff0YVpmQXWQ5ovTct131TW8rZbmQS2W5SxO+/0m7
qInPNLvaL9jTJjqLjmKqv+ROYl9Lw1wSv1Ci6rmEHjj4A9KQ+S/K4yR3aDmIk+gHPbrOTRUpX1W1
Xz7hPdsdISV2jiOKsVBTaO/yMbdd1wzJRAiOSRwYedhcCpwazuOADl4u1en/0pqGzBKWMWScRL7e
X8CdXQMdgQIOinVEntu2YRwqTVtONLnUOq4CPCVhb87x8J6qB/oYY9QiiJodYed3DibxOzx6bEVA
O29j6ybHMmdwYEcWQ1SfHJHLfoZc9tdG1XJUevL6Mkfl6HUW+LNxrobv9+e8E8VQLVgNC4ExreCJ
l1dQZY1pBi2UAA0h8ocusZKznIv2QAlkbxQqLYD4iGNwathc8HWBP5azZGuLbawiFw/f0a/ycj4o
L+4PQztiLUfAON2GZJ3geYhBLxqTKAu3WKLiZxlXR84WOwkK2kZc2FxofyLMl98sWnVq2PlYPcaO
8VTb+BElnaa6HYIJfjWJo3727rQIZtGPgbTDJnk5njbhFOWUBNFlL9VBavf5xzkfj3ot+6M49EEd
3mL+eDkKwv7GEPHUU+9D5d+PFtnwoixP1NeHFXgdA+vkvSMK36I3rBQaO0gkxIsmvY/cUanItyqr
g7Y8SYDcX7+/GYlqEbQqGXDKy1nFlaKmRQNmLi+xP2trENlxeyg0uHdnwbKBBUxYBiplM4rZD0Pd
gEAK9EiT3nKcLD9F3O2NsLMOZcvZ8rlRSk9R5teLbP+xpoJ3o6LEcVNCEpIDVywDNqoIGphLJWNJ
J6ThPazBb/e/5E6wQod8RQXDyaCVudmFU2xrc1sUSRCZ9fi9MsqGmSXdpxmg9MGi7R2wVWkfKjBN
pRtX89QZNTvp8XPG+5M+ROsEvZrnnlmKL33cf70/r93BWDPqweu238YKEO5tSct0jL6HqH9yjCR2
i0G2zzXO3KeZb3HQK9s5Z+u0EBeghE+Re7NXEqGr+aRVSNQU6XImkFgeBFxS//6sdlaLUYhnid2g
221Dy6TPp3lRZoy41US8mzvccEy6gW+GbjpCce5sfhOMDZElJ+w22DJlvIMwQIkDGi2OHqRylqe+
KYb2WtmSY+AtaKaXlk36xWmEeXDl780T6CikDXpK5KWb96vUKnxj8BkK5ilvMz+cCuVjmE5p7cux
upzvf9S9nBM8AcgUupwUNbdnQMqjsDQbswxyNAxPyqKFfibPuZtavXQeLTW8JorziUQR/2OjdCAl
K7FvD9nBUdzZsqsbG/4PPD+0Cte//ytvQGu+Cdt0LIJcraKHEiUcbwarfjYKhyBtTI9ilJ0VXkmE
6wW3Yoy201blStKbxCqDSZvlFmmRJP4mz5La+ZYSLkQuifmuy+LEXyAk/nv/m+8cF0B+QEfAqtBe
2z4XjT3xmId6EXQFED8WODSeI9nqjzSUdoI/wGnEfQD/MS7ZctjVQvSGBEszyKcxQpl4hBrLe3wq
O0B+DZLeXtd2xfU/TI6KI5gfhE5vEt8ordFDa5Uy0EO5eyz0tnhop7Q5SK/3pkZOAguWMhx4n3V5
/9ou4FD1OpOWMqAzZPzqRqFeQ8XKvjt1pcGmiZByQns4O8Ks763c2lKmMGIAPt7q4gJTAb4YxiVV
8Ww4Za2VILqpTgdwsZ0LgE4PNAM6Qkg4bOtjIYVvqEd5FchaXcmu1I1EYpMFStZFJObQ1WznKFCR
5uhRnFZwXtnc3k1PiDZKIUchNJ3haltT90S7ZfzWOUpc+pYGdtLDZHdQAGAuc2Vc7u+YPQQwPwAm
FL1LMoZtkqKHSsa2sWnjiBl2ihj0THYBirU/u9hJceJrjFpcR+6N2LWyqPhXw7L+i4i7+Z+mV+2U
4nIfKa4E2To8eLZ3loInmzOkgPLawVxhHo+IoMlPixBTlSN7OVtarl9JfeSDz7BzAxKD0AL/cy3d
MMIkMPwmRbCcYK6pfUNU4xvcEQe80VbfdTjXB7fQ7mfnquUWAvtxa0cuGXkEvRjox+CE/dsuNY1n
gv/GPmO3utjnZJYlgYHgnMl+h+azGWi52X5EbhUZd2uQUvlBFJl2BYSPnuX9LbH32Ul31nogvDTc
tV8eb6mOp0qZ2RFVahS/pGSB3C6h8RFOhv56nDdffH0BVh/Bm+qvpNr5TMCBQIGW/DZC3Xljt8N4
1qg+fH79pGhuwUOhBrl6V72c1AxlKExUIw+yJav8RU4S0isU5gp1sQ4Skj857qYVQ6t8RZuShd/G
0NhsGkucNEXQ52H6Yypb8b6fchG6U+ZkD8rk6BeTEozp6mmB+I5dGaepp37z6uPjcLHQY7PJkG/B
KqlSSk5aaUXQaMqke1ALh8wH7Lai2ha1PdIJvd02DtV6Qog131vZfi+/cJUNoy3HwMut9d6ssiX/
spjmT5RetVe/coxEi5KAFCbsTXV85FkvQ9TnAxULLdeQQ/HQVPkRAOf2lWMUhJiQtcQi9+ZipE4+
aaOd0JlAgPcz+0S+EsVlvzQAd5Yrx+ZwGmVE5g9W7fYmAg+GrRMXH8C+m6JRxqOdNumMKqEw849I
AatQmqvurbnoTXQZtURRz/ePxu27yohksxTlIQbc4JWtqiVDM/QkmJIIq+2pL3yptpSDG3bvc7Ir
oFmsQIibuEuruOw6+vVB1+TRta0q5bQUg/02wVztTC7Qf1z1PF9/FOnbo5T7J/Pjj02oEidkKoog
nU3SUnWzkKMnnCH2qBQuH1ukbX9PtEsflKHNz6gQRm4Nabw8WNK9D8wtBxJpbecQFb48GbWtT3wT
ujmU0otLGDvhI9HLUR3ktvBH1xBiJKUqE4jy9toG4LEoeD+kQS1Jy3BZEt25SjzenyIVMb+z2o+y
DAE+zj+AwE0Gj1Zq+/z6nQTEkFKryk7i3nk5UXT7or5QY8gD4Rg9aJqk+BNquQfFv70TwtEEtEkB
yyA+ejnKwEceehxqAtWOhLcU8/CctSqC6FH0T5qDdrk/qb17jcvcpIgFcvgGIlci44I1D/wBWeFy
k1pNw5Ymth96dMcONsreGcHGUVkhcms+ttkoY6FqbD8LbHec1/7gGGDMESOFYmKZ8Sqz3EdXUS7D
l/sz3GFpUxaBvbuSlHn2t0nvsEj1JFdk3JHRzKFng7Tx5jmU30RgXn8bRdf2HqR55WJE2eK4JIt6
eGqEsN9huiXR3ykj+9f937R3ZtbFXSm4RMXblLRAAtFulzEOuinR/skiu3zWx//g6Lo+05ShwFiC
od4mg5ItQdVo6Q3YRh8G1oQOi6OOy5PZykea+X86Yi+jAhYWDTwuQPpVN4BOkmE0pxwu9jRLctxc
kXN40xRTsbhCazpAGlmET1pkoet1TnlCP2EnWET/tFEVQx9Ru6+jWQ/v5L4vWr83m1G72BZbnhpd
L0xXxJWuuGg4ajRhZmCxZ7t3jBOWOXV3kQa5PtWdrefUE5rkW6850+Jp3UgjQJkF8C1HSSrLEwB2
NXdWSHoObv+d5Vw1uyiYIkV1q5SK6jSxngSEYq6cT8qQm085yuwHeenOSWUQ9jBGH9yF2xsw0nK1
z3otCWAX9T6G4TQFVNE8GuMkH7yZO3cQ6FxAIetS3mZNapzVS7OCXvRJVhCVF9O7qVfjJ0sI9Wcp
z+PBzbA73trsZJ/uKHmNVolmvsUbLeWoJCaJ+Q0hzvw6Ur58h4SvffBu7i0XwhzkheRStzQJqXZG
5DFihOpaeaBBp8wnKOr9wSh768V8ECOm1HZb5W4ioXQV1MtgXvL0URnM2q8kVfHghtUHWf16c24O
36oZTgCwaofzQr18MyoEGbEhAeEQt8byK0Ns0hto4F/nIR+8WrLTNxZWUc99euhatTNJZBPJp9a2
PPV89eXISq/QXdRQJ3OoAxlnhD2zt0mRtt/zVOp/3L80d3YJKCXqCFC++KRbmSGz1Ra0lVc+gbwk
Z3wcqt4bdJrGZdZJrduWunqQwO1sFJx5yapovMCw216gmaaJck7qIhCxVHnmWGqX1XTmdH9ee98Q
PgHlibX0fGNRZEoGpESRFEHb6ZS4ozgJcOo1PVBpR1ode0MRQ4HjJr6gWL7ZKAhfDQ5Oo0WAEJf4
iaVgFHp05MxvCSS9f+9Pa+e5RxEG1I1Bu5QHfzPWyOWspwaOqZU65U/KPC2tFxad+jEJ1aR0Z1Wp
kEut8oO7eH9Yqmh4xSk0edY1/at8N6z05HoBSNvaczm4A9dK7Y5xbpziWZcMr0W2LFjkyTny29v7
trRhgH0CJCdK3cx34ZT8P49omgfTTzAY/FRqWJ8Ws6x+uP9p94Zaq64U1lc64jaSkjJDnbPC4ino
SwPJGRTmXavW81MxaeAd7g+2d7nw3gDDBXxzKzsx4ZG8FCaGHPJkmF+7fFYQuNU668HMW+MhFbV2
VaAPPaVlqh+xgvcmSo0ZfhYfVbdU7eVi6kBnF70nqjBseC9Vo4uT3CTNOUns6OCs790ufw+12Tf5
MOVRPSu0je0iPZep3Z0nXo/fQkswHWri8PW9ViDQ2Ar+Kf6t7IqXc9OkrqmTEhuCQZl+J/oYvsm7
5AitxTvDf7N5G9aHju1CaYha3OaGRgkloc8AaiqsY0P/VJDeiMqFLi9BzB1U+ZyLpLPcMFSz3kNN
xxi8GAl/0mWYJXivlGXhWcogLRezsc3aWyJDfo/NjfbV6orIcqHWpC2GAsVs+LKed+bzIrL2dwZH
KXVtu3U+RZlRllfHRG/iotmNEp26uKw6V0KhO8gVBVt3p8hC2YvLefptyqWNBUtly98Us3RUPwIm
+X4cp/BDNpqiO02FWta+qc4ouDtpNL6RZqfrz42Tat/sUppHX8+GqPHKXBOFn9OncfzOaMbBxUVX
knAaFeLtrGq1+VBPA2D3SQJz7znwXH8ZHYnlh5BKG3dGaGbKRa3bDv7jIqjTjmjOeUtSZbnXh5I1
u4vR05MX4BYxRVyKsnsL4wir4Sa385roopr/KVAcROKa2hLQlDKav8zRnH3mlrLEu86xaEy5gP1z
41/UJme0IDol/t6lTTI9FLXuXIoR0siDpE5ddCKaV1JPy2Q7P4VynpknuYh0bCT0SNW41xJN8iot
Td4KAAO5j9lT9z9uj9l8VPM5UU+RJLUAo6a0HD+nC0mOL2y9KJ9F1XQf67Qxn9DXiwpXmNPcPi9m
Hddu3prim21kzq/JFMvZmTGxcocEpZ+rpJitdSnlpkDicBrHt0NWqtnT1E3j5EJAjWyfvHIivC+M
LPJFMUIezZxJF1cZc7zIjWRevRM6/VbuK8ugt149mVgb1tSmumsmj0rhRnnd6H7bO8ljuUzdgPN3
5nxDhGyyvX4ujc+NY3Sla4HWsZ9UaZoCo1amHGlhSL+ezEMzX8e4Whp0H+xCT/A36QrF7R2oUzB9
6qn3cwBSzYOSxSbmWzwWjWuPUf9vo6Pz54a5ZDb41dFy9jps5OXHuhfGl0EKYxBgRlp6+VCiqmhm
NKndBZhb9DySTHZuYZuN9KWcW9X0IvjVgVR34qOWonL/XOKzK1xitnRkUzrL+DAnTft5XDqjd/W6
177WjSqUM0qrZvUbT0q18FTcNI4KSDtvJXkh9T9aecQd28y4zuYIyh9MDGMotGeQuOEnp3HsXwW5
+cemU/5t53o5eE5urvSVgYEGFA8kwc6NVHqX2ZPVQCHAT2dJvG4F29WJlJ4Wyfjn/sN1UzKiwo9c
Mykp4piMtXmQZ8r6sjFZRWB2av7dnp3ifaT1JqAjJ+2/1Qh0Xoasqzh5y/wFwG5an+7/gJup0nIi
j6L8SLhKL3Fzw8/p3Il8ahCObpzq/RzPCxaN4UTa1mbn/zIU4hlgu3lStjCJdCzLyJFhAoYThM2i
jAT8hNo4q1J45FO1/urtg0I0R+8QCZtbkkISC9COdknDt5maf1e7rl/KQKfs9RNaxXF5IVfRoG1V
MUoQdwPNT/akjRzbVsyp49l2avxc9WPFwabceyRJeHE+BXO3ootfvsV6X2uLU5JAZVD13ziJNl1G
OsTzxdRmwtbGSeYHfSyVUyUr89Ep3NsmWF9TFqPdDAplU/ErG9B3lIg4hR3ekUWvt7KrMu5DKfX9
6+VwQdEADECYF+zaDZ6mNBO5jwV1VFWB9J+pXFF2P1863EgOvukf6OmLjbJiF3kq+aIY197kNaop
mRWarHS00zyd/LVg+ri0TveP0Ev7f2as817JhZ2pbtG25VNmtrH9tOi1Jvl9LNn5OZzz5LscljIt
24nE9v4Ou1nz9efhtwYVgd7ozQ7Ds3PR8SstgjhsSw9Tdd6RTkyan9fOzzGytJNtz7kXhuURg+om
1GRkMgXg5SuGFJ3Ol7utUpJ4ipqhIA0J55OklcUpr+vxYmSWeKMmxnJUX7nZYeuAZHwrf5esYXsT
oj3chE3MgCW2xkG1yDPHqv4AJyU/KFL9uWi2iw6NlsSERiQlwfWr/5V+YXuzANG16ESqIhxddYqA
bM/qZES+rvUt72LY2JVLxLLSKpuyQdN2SdsfapZW72VcnD6pRqIvvligxF/HAbVst0yMLr5qTmN9
LrrOnHCCqLMfwAXy77kaAl5aZqZ3GtVKEaep0cSvcpZQ+6zHUPveoriq5Hjnta36hT0/9G7aiXl8
38ZU6k5WB6uULhsUe5ewx6SoBkzvexNFxuySDliJh8Vo6rg8hWPvRhX2L2+5trKPLTpQoass9vT1
/sa8uWBZLYiD1KyRwIMgqb78hGUZm3NcomufMNeTKcL+s5FI2WuBdesoVMFoZ0LBubkIZCvF/krO
i0DOe5V7LpGe2qI5krW8xYAxDP0p7i+SkNvuUJKmuZkDKg2EFSaXPA+nE/GO7M9JOrD+SujFuaq/
i5M+wWbOED/i1tLeIc51RHO7iXXWH0IbkMgPFiE0qJdf1ZxCmUoWff8k05cTbkRc9lJHb1rWZj+z
JfYkl+PBcdi7YxiOo6BjQHrDreOkOWIFnlADicr/RUYxPqRSZFsu+aV1DvVK/wFBLH0KUeU+Ytzt
HXoEfVZoN/gDIuCXE2Zr1RyyugzMYZkeWzkfAZyFeKONzpH+7+5QqBxTUmW0G3mbVKpJ91bsEmrU
NgVOKYKqglrAnAn7INDZWUZbpsGKLCtFOer9L2dFFhFpC4I9wdI51WXRszqoM8s8KbQavLqJq0fZ
CsuDQXfmR0EJeRiAk3SQtsFIqzUmkbkoArS2+x8alpSXpB36wU1UYR1B65Sd54F6GVpBlMN3XC8p
nJFBjGyalrTRbUdDeTDbtnCrLkedMFlkF7x+emqzwf490Sr06wTQXWbK3TWFRXORSmE8UAXrV7lK
4YaNfCRntBNZ0+6lGoRSkwzYcPOArdJByjzzniSGBXwKhceCyxKVujPeDtUn3IC6bwIA8XnOEIlC
biNfrvfvyN1vtLZJObJrx2lzRzY2cJeWVDsQamY+yoPxjEMF0pxTAVUKi5ODWGZvOPo6FINpW95q
G9ZmUwo6TkVQ24r02a46lAeMAunResxPwlr6+WDAW5QNZUj4LbhNglG6bVp2Y106edEDWg3N+i04
ouhU9HWM8JKRpd8xJ5rOedPXlqeVzvIp7NPxAbJTdRAj7W18Su5w9Mmibg1C1VnK20IHZFOYXfJY
QH9CuHds3F4qEv/1K0pjix7/GosBHnt5sItcFo2dTUVg52Z/sqLEuSCYkl+dOrIee9Fa3++Ptzc1
avs6wDgQKczx5XhqPNfTZA4QYqO4+8FIhvCQXtY/G+PY6gfLubd/2D4cOjpOCK5uDsyA23SEh1WG
2BL22pmSiYvSqM2lQpnEG6w5/g+TI8vGEpOSJrt2nfxfUViulJkVCqwSak7KRYTlh9GZ51OCJ+qX
13/Gv0daZ/7XSKBKlEgQDgU9TWYfWFhG3Yu6GwayRwXTvRUjn8AbaWVEGtszr3bYwDgKKeHS1ZVb
geN7yrseWynob5//w6xWzCjVUAhu22BhgfiKGy/oqFQu+yCxOOx+ZXO/TfiwSQep7rrTNiHzitnW
6Br8ETzbfMKMUplMlSgNhjgavMnWlse4tsVBKLL39VZlTUJzYyfxmzoz0XvgsAhVC+1zKuLsNPeG
ONeiOyrx7E2IBId0g8xq7Q2+3BNj7lBPamjUdVGOLBHl5ADwzhGCbSe2YiMQvPIM0O3eNkFw4DbT
ucFuDMYmwqhyF7u6vXQPxmjGp9imPJs0Y3chIDy6qvY+JRE6HA5wgLeE8sLMQRXwqKHLlSYQNuTl
ShUq8/I5q873N+Lup+SFAyVCw/aGu9CZMy5TsZkHhNfQnZceUc3ROgI37r42RFNQvsiJ6Q9unlME
tuO5s9aUI3SGU9qlgkKpHH9cNJGeCS7z1EUgqT9pmaBSNw0djsVWdUBOuUUN8+attBT4Czx8NxFr
OCDoSfKTYyb+f5ydZ4+cyPq3PxESObwFunu6Z8bjnN4ge22TQ5Hh0/8v/EiPPIAGzdmVVkdnta4G
qu66wy+0anhK1MAc6aUn+rlP0CIAVGLn0IIlmPZuWTh1dynLHEnjNMWylWo7z12gBN2VnPuo6bW3
2Yg5/DJ6Jluwdt2HSRGoDAEK4NL3gykYYpiW9DaPy59DMMo/HNTavveMHA5ujr0NQGigeKBO2/J7
1cA2Jc2pstso9+aj1Q7xF7RKjrSp9rJqbnnAOxDWcPJYfX/cKNQirfL8ZsVW+F/ejeFXR2onVxlh
uQMhGl1nTI/s3feOEY+0iPIsgNB1kG11PHTsFj0nIzfkx1yZ8soNHKvVXSBZ6s+XD9LeB1wk4LAG
sel3rxHSZt3Ys5yzGD8GTq0WD9UFwYiA/LiO9AuiQNGbUciDT3e6OSi1lwC+CvALVpn6EpY7HZ9F
uvqfOzKqshBVTuIhAyX9vVCkX+mYOX/w4oqogbu+Phhl7uyZZ+utvmYdBWrvLCPwNlP6zC3Udvrp
zGriv/xKd5eBDA2RhJRmk4MT/uE3RloKgb+UHiUBYZkh7kEmsxeaUGBYqJRAP/SNWDpfU2ZuiY9Z
H6l9f4fSEK0k/NpN34wzU/El04wV1yg6U3Wjuq0LF5udOPNzDMdePY5GsQr9VgC+lJ8clNVNLVtp
TfAjZxRl/l0zUmyE7c70QJ2Wr7+t8TbBA4GYjC3IenQgB3qtJS1Kk12Xl5/b0qZrVZTQA7PJ/B8y
g+Ujomi5DCo2AN6e4b7WZTTibIQmPlRWajxFSRX41thbB2XbXjtoaQoSamhKcPJXqQE+IIVkNsiq
GY3ewT2Z1O5Pnlblz1oW1cOYKMFZyRoBix8TtRMcyv6qakWnuJjZaQf7dyf+sKOw6wV5hgyF4zw/
llNTV7akkCSrZhR+6epJ8YyhrG9ZFk6nl4/Ky0sBlHq+VInPcT87wKSiKYi9suuEj2pV/kbSKJxf
XmonlMMbQMqQPoyz4G+eL9VouAE3S0IepQqYJQt+whgl8dUZ2/QikEa/m6Ij7MQ2EoBcAi7IfqWA
4wZ/vuaoxqJNippW+hhgwRaExkfqRvlIFHgbR1mGzUgDaMnL1yWbFoWWMTv0Evvenk5xGGuPzSAV
fiAV5kPcNEdKAnvrqWgbwglm09KRff5YaipKbVZo+8RRpbhNpQSP6hClb1StN8Ev4Zzz8qfbe41Q
PgFqMJRdesDP1yvM0WkbAVG1CXrrQycp6ZtWVsTBKtu9iEsUzhOMJDUymnUZFevU8iaqCLeB1P8/
RHODc9pF46MmpwdKcds7l5UoQBf6NtXNug5IdeZZUwR8DkpJ9d/sYJvkWa1sXOxgZCiAcOnVMJi9
xjaOkQfHYO9dsuZC/aDiwZji+bsExwHdWANUV+KrdG3GUXmIx+oISbq3Q/5ZRV19MT2IonxSC3ak
0cpvQ3VKz1U0TWdT6b5JAJ8vL2+QveUwWFzcC8gINwjIpCMxhyaP1vFUtV4xSFbi4mAR3sdm11wa
/psDAbO9L8hclIxXAW62mWCbjaYEA6zEW62I0TUjC4gNIgpo/Y3BBwnsNk3JPvmGs7tzFMf+ev49
z5roOYGLYv8sRf+mvgPP31FQ5bchmVqwIRYZlNtiB654PfORj5VIFaKoDBJFC7pbOnbSA6h9nKxw
g/xCPmf+QGM1rV17zJMcpaqgP9jfW2YBrFyGqZxYUsrFg+D5JrPV1BgYNkDwAwvyPkzL9DzUffAR
EaP+AdPo+Q6IFy7WGZ4iIrdlF9FmzQv7xn7MSis6ONh/9/T6jQHo4RdRFBONVz/HkEFDxW0P2xZG
f+F2Zh7UXpJq+m3IB7t2u8goYh/3w3w6S0NZlb49IgHqxoqW2R6wJj137aA2bQ8wL9bTodJG8dsk
qRvLa/sEQzIrn8FexZFNh39sa1U+eITlVK6fgDuZHISQAGx0OQD/ZsrCjsrYMfObQ+130mkinTsk
huCE2vWjGiDv42QoxU3VUCDCWh+J2e6cLwOHTQT6F4DspiLBhdfBMF0tbnZfS0+D3LdnxciMS11O
jkdP6EjvcSe55TBryC9SmNBJX0dIDpdUhCEOLyJx5OuEUZ8nDO2LPjql8IxpnvFJqkoQCLC1+zdC
GPlneFDja986CF1O2aLSgwTG5l4tCxOjeKaZV6xkv4paz9/CfzeXsatxV1d1/qTNNSgwec4WPJZx
fTmobRIW5lMLRRhK7iISvx6u8GAmXiGjeXUkuCAluLEnZkf9I6OH8ZyreJzSPD0iX/+NHs92GorZ
C4CWC8qCimisarLRdmY7kRPn6ujoDj5oqglJpRlSPb3XjdH5jN60jcpT1sWuWdvibd9VsuliW59E
foqu1xO9PFm6C5yJyeEcpOGHgs37RjYRRp31Zr4ne1CP6o/N/uRHo0qA2jKdXVS3lnD9z/GgUT2O
WSnZ115EXxIc5i66FabnBq6/1za6OMhad5YjLzYhnAJ+33J6cAVsgsUx9Ypc4/g+sJrGY0KMAfgU
Sj9tUX987UaAjAo4gabaoty53gi2Fcq9jgHstdQKjYFWGnQPWq9+lbJAf5ujWnkHErQ9uFI32RCW
HBjPYvpK51anZ/n8lY55JXpqI+cK2Gi62rqwPX1CXnAYUDd8+fk2KQlL0aaDZccwEaDRKrj1XTmG
QTOy5UyE/HwbebnwTgcD8uvldbafDaoCNKGFDMILXUvC9QaniV6VdRVDZvuJnklXqwPeE8xxfG4r
oRxsk03QRqCKz4aiEjNl2qmrXdmqgy1ytbGvRhfW75y0bO8EgIq70KjKmzI6vStZZfnGHhE7n7T8
qH2+jR/odFDsIEZHX3sDbhF65shzq1jXXJODJ6Qdsm+MLTtWNQrjO8qGXMqOJUL/5be83Tgsix4X
lwUJ0iZZ7+oW2Xg4FtfIkuZLCr7YQ1/UOSMmnhxsnJ0PCkGTJIzmEaOP9cYJ8xDZQa2XOPbyJwDa
6nWIZeuMH3fh99WYfX75yXaWW9w/0OsBLs7JX6URyBXm5SKMfk3Meshd6F7Nt8FO4zdjmaPEP0yv
xkOBjoA5x0dkrL9MdJ+fwamBQEcnwLnaQ2F/kEQluwmij1+BnTPdUeo/Lz/fzoZZFCeX0p+wxr55
vlyH4R+1quJcg6WiG+DavpnSTnnSJEu4taN011nWuvPLi24y6eUZESpg0rOwtdepIjQU4Clz7Vzb
XHfCS4jVWeU6+QL7mEEZpVdUHKXvRlYoP8q8bo+sirexh+WBZyyybksYWn1TxFi7wTQJ5TUPfZ5s
Lb0LeMiDrtXeKvzp6LNyj3MYl531z/1kJ5rWBa3tXEUt9C8CEdFbGYev7jsabBYGPgagFrj963Zq
HjZj6EiQZ624oA0vNeqpq9KjbHrnfD9bZfXG7FrXQ/r8qKpNTnMSTgVuONBkl67D0bW+89rACbMn
uRP4OuuAHZZsez1EUtdqZ+Er3aRetc4ODgLW7ip8GqDeKv3vNfdrjCpnkMjomc/m81UZU7Dy4fxq
40I+DtMqizkOxAouhOdbQAkVJRc1ao9aUnye2yC75LUSe8Iyh4OslQqUP+t5DkeevmAyEL8jLq4h
A2ouBnWM8UxuBtt6skoRfu3Rr3hSZjlK3E5LkRiKi1gf3aHMUVkDF6Jmn4vegFIf9J0JEjKKwPXq
Q3yHoAeWCzpNyadIypI/qRrCAeFIA/ddmGTpY2wiH+ZHSSf/J5eR2blQNdT3VmsBEi1o62EtmfT6
Y2Tn2eTmOv1nNyWlxcVZwuDDAnUbe04b9+o5U1qhfiQpz2XXQIOnP6E/bpFoZrmc+KXAJtDD+ZVZ
12SV5ltzTguZmkeyspM06NxsTqfYv3Q7lSvYCyH3TVqP+lt76qiNmnB2ZjcaxDy9Ick17o2mRjKy
H235Rzk6yZ8o0qx3UHzDwB8kBOddE+uT33qdFe+zDM25S0H0f0IjKSj9wbTAX8qdlGpej+3Ll0Qq
yu9N3+WONxhGbvtZXwUDFphW9DG1Ydb4LfS7kxbYQ3cXdKP5KHppbG9lF9eZLzWB9jVp4WDQqtcW
zE6USqeh08bQNRFilM6pEouHfBya2BtSKf0eo1gV3xXofo2u1Si1c8YYOyo825EE+NEYsQf4LyN6
Y51qiCcMzhThB2OrVp6e5UK/zg2iTug5JV9KhOEFFowRFBcpnjvhGk1rm66ZRr3kwyizOi8p+cu1
JaN6QrVYSn0RQBb2TdI2mY9kSnQgWi7gN1MNBopZ0aTdW7k11o+Smk/NuybU5N9FOSualwpUF9xe
iFm8VYM0vSRmib1GSM9KcsG61P9VfOfeG+Y0SDzRFHBGdHss383WOFiukTiivpNUVfxBiSCLrjVL
8ilUyDSuEduJ89ZMKlV+6nuT1gyFSfNArEVCASRcBRrLyqwfuKNEKSSpPk/eB/BKywOtim1IWab8
CwmRiLxVxAhsMFE6KspXLnbjWx8G7Wdulf61gQveIaArzJVInbdInSqaJYbg2KVhDZS+SRCQ+m7F
hnOQxW6eZVmF2EUmx4gHcP/zwJX3qRRYkpneekIvSJm6u4Hmye5eTgM2qxAeaS0wawcIxNRzleqY
sVBk6HjxbWrD4V7RmuBkmEV9UFLv3V02FzFVIqnphtczcW+NGLugC9MNsQ8famZy3yV+HQxHLkN7
S9ExoFWziLwxIH/+2nA1RHo0zpCDnyUMlKjVgJXE6YW6sTlgue8sRVIK/Zve1s5kQ1abcjASIV2D
pNW8RNT5uRJm+KC1vXOENVq+9upqgaeEXQC3MWan66ulNUyM5ACBY4qhdydzktOTURrZDykPs4cB
I8T6IMff2Rhc/uRoKM4vM6lVUppBFVbLvgius9WMfo5FhS8ITEcdy91llqnQIuG/Fe9qQVdn+MWS
oZF7+pnoHM+psW+3EQdxzUHV/zP6Or0zp1zzczMs73sx/eRwZn44m8XdUKmd19Zlf3AsdlJy+tYo
1FFtAEJYJ47MlPCwmUP72pgV3gWhE4HsF/Kptezyuz6ZxoUM9ghbs7OfWBRM+OKbu2XGBoTwOQOI
fe3oMvsB2iHnfg6BBXSSdRAot9uJJvYyCCGJWdTLl8/yT2I8zTaygkalXpUwzDo3Cscg/lzLUKeH
ImriH+UQHGlCbJ+O7cRUnlkB41Z6e8+XDAu4uGPTK9d4HGy/RjjzFKjg3ZNCHAVoAO3r48IiFFP8
vTzkBj9Soec82YKZUqL3tjhhGW2eVTkMTK+NEG1wp7Gy/qQFbuznNGsT25X13LLPWhlUiYecv/VJ
ZZwX+jT/4sAfhxBOKVihkXu2tEo31dRG+FGHjzlWtKX6FEOvHzFWLsnw0AfW07PUDMZbp8Zx+JIV
U/s9A7L9W0nS/LPhTKF6cejOO1c5xE7gQSNk6V7OMJoL1RnVX2ZbG80ZC43hq4U44HRXoQpknQI6
gd8K3H9ieMtZM59bLcvOszL0TAPr0rCuC2u8OitOMtm+2SMGci91DalKiNiO7ht6FjueLA0dQhXY
wASnqByBCitkh99zSMMlNhm5SFwV8oDhx7bUqm6tO/WHpoHwTKphA2dA3M9SvDLoaC6gC69ZyH/3
deSSVpWBKznmpLp6FqbKtzEvzRIQfJNBVEm15KcR13HgkQWk/4VMw/RzETvOV6my4bA4YZHdN4oT
1JeaTKf0Mt1sonMH3/5nmitBdu6MsX2vpFWXYHwQl6NbQErL3FLrtIdhnof5XqucKHx0UsnuvQA8
11djiE3y2MhCfzp30vk+kqch823kXFqvl2vMy/UuKH+1GNLi51ciEegrcZBK8LS16sF2srT3EJiZ
dDcZQ+33nOX597RttXvMVcrhpGbh2LiWlYTiLkkb+Q7XTbl1OycHAzIU0i/VRPrQVmrj+zQ40l3a
q9nPrm7E17rAngHuw3u0c8ouiPW7LNCcD1OqTcmpCclPT0s0hLls5knhRnPS/+aji8dE62blLSr/
pnmy1b7L3mF/hYtpD/ux9oUqTR/7eIRtlGd9f5GSKdZOepC36DJUsfOEzJMk4J8PMTMUc25Pua0m
0bXotKD0SHmq71kGKdrV49poz40zy+mdZQb673KsHOFTNUqg2iIyHz/rZhisY2oEZyGHVeGprd7F
ftF0IVtAlsZ6cgdlbN4H0PgX8+9SEw9ySOHgtkVjWP4gB1rq4jcI6XycpfbO7LPZuWM0gXDjiAPs
k5AindNgDu/nMnAem1KXP0wRs827Kmyz2M17M/vEDC6b+Jp6WJ9Ea9vhpbG05ju0FohdFXTG/keo
zoPi545QqDzSyRCXKIYYkMdNnbpzK8rIixS7Gny76vO7MVaq2icIq+9bJTLmN440Nt/q0nR+WhgS
SPfYwcvtfRSFlBdSGJf3Q2RG9ilskwG4z6hligsZon2qUy2DywiNXLpMEopa8IsD5xOua+PwATkp
XqWasMM5nwT5p5IUov2AGGjcvJvVogm9LqO2vfFVVCD1c/slQKnMuOjFXH2sylrM/svZ4ObaI+dc
0ESM6oDfbLJBO0eqG4YZA38ReyN0R8RYO/2UxTXc/LkxT335av7MsiTRBKTxItO1JpdZJbNBMAzA
7PNhOLcxPhlVU0c+/Yn6as1W7Pd6Mh2U6pusY1kUdOEi2Mlgb50kFlX5V5UaUuDYBJ87NdXfUdwd
aZBtbry/qyz+vEA1aO+tbrxe0WK8jUMoE6PIPYahigcFX7zv9PJI8GvJap+lh3+XosG6aH6h8LS6
zyl36IOjo3zjWuljd+gq3E7qFOgiIguB22IMBLapzM6pFodf/4dN83dkxVyc7sdq7TKmjdd0QKhw
z7K8pmot+uv6eMqsFlGFMU4lj4tA/v7yqjsvF+wiE0rGJfRb1sCtPI/Q2xgWFYwqth8yXLJdYUnJ
dwRQjxr6e0sxI+ED4kfEx1x13qD+tsW4vNx51lOvn5DaVrS88Ds8KV7bsKQNjAoq+gfknNuRk2YH
jT5muFyohfIUk/ne1wgvHCTdm+SP5Ag4z3LoHKQ+tzUfmORiEW5Dbw2iVign/ck2mMXEotBdh1L+
oJbYvkAazPIifcAknW7sqpYY5Air+RaGfpiwI1pJ1u4RXp29EKbzwQvcebalVublkdpu1ZStPpBg
xGJwl4civxNpkZ7qrG0vopQrD3GSw7ntpue3NM8JXFTQFJvAlZ+ntaArDLONh/Smt3E2+QJtRwmr
ai17l0vJXP9WlZTcKNLUgbFsGk1vixHbpz6aFMWdpgTpG4PNdddZi03zy0dkG+UI4ZC1OJuLMPI6
KAR6lPeRjpewlNkNTlZK8K4Juu79/7IKCHk+MIO3tZ6Po9W0Q1KbpmenVr6EzvYbMpb+18urbLcQ
B2PBbS1SYYyeVkHGaCG6cXsg8tBEAbaJQeii6R19bLuxPoD97y2FQSKBlJY+sl2rpYIUw4IU6sQt
aNXkcRoz412Qz8Potuk4xAdHY/uNFp9UejxMmAGgrgEmsGA1JxxQOlXNVPYGLYrPmlIfUVN2Hon7
Z1E94yZCd3jVFJnMdC7p4idY6krf06bI/VHK1SsapMPBbtiuhDXpgohk/IrSwrqp33fC6KoCxTjd
KOeHQEy/MmvCsT3WXu2Uvew4GL7L/c34aj2d15NhbpAoTZFqh0TcF3Ro4bJJrhpVR7CYzUB5WYqH
oRkHInmDR2nBdMnIQXO7lugzhl1tfXNgnJ4zVDa/lKVpfuKR+2sVh5BvJWBoB9X6loiy/AAAi/Tq
GGjj4fs8yPS9ZZRlxQ00tZYYL3kRm46rCdmpTlYVFIGrMaez3tXYLf6220pJ/dZh2oC3Z4BEQZba
aNq0kWm5oSIZr+Z18+OYrYDXIQBsXTAQu3K0xqBRqYeJcqtmU7/QkJcuJQ6fBxFtLz+lPaIylEWE
jQ39/D2g7DSR1vEhsN6F25sr2RuzMFN3GICAuFHAFKBs5iNIxt7nBzAK8mSZl27YxS1uAcitI5uP
UbpxQmaBSD4I86JRj19apnKf0LyevXSILkp05Nu0vdBI6bAYoUUGzHgTxC1twPSvIs8RklF+wjRN
ckOkLN0g19LUxT5HPuhq7r1j0Mxwu4Cf0P9b3sY/rSGMC+VAauE3jIYRfO6jUPKwzAnctB3yx65K
5qXvUR0k5NuwwVP+/0VJ6J4vCjmfEJnEpFhIlV8M9MHvB7EwycWhMvpOxAXyADxyCbxwiFd7CAyw
6GyYvbd+VGmG0Nt9koP06BJZ/pR1Qr54aSxinYuO5vJZ/3mLWtTBkw54IAZk6nucbvNz0xuFh3aW
rrjlmJuXJBq+SkpzNDfY2a3oFIGz4ZYEIrspqARISjFN4U2kav8zRPlqZr1aYa6vgtd10QxzxLuq
sKz/tKmQ63skTJMjYPDOS1ZhptAbX9xnN+IWSq8JqNNFiAm4OYHbjMKzLpVHvMedVaCiLMAiApCy
ySvbuRzJdOn1JygU3DvDGBmelVT20e7cXYc2IrpBzuIVsNoyIDLG1kTbDrZ0rOCnm4VPGYzAgzOw
s2UAPOJKRI/fXGYyz7eMYqemOuSSdFW7vPCY0Tr4eiszPSOhvrGrRPUiNOXfhiDHXp/xUB2afxk3
QDHWl7ZqRHIfI258i8MAqTpDCk4os9t+F87RQXTZeZW0ZDnsiI9g7bqGnYRaP6gEbzxzES54Ww+W
8gNyXHKwyk4Mo4vBT2Spv+Ts569yjkXcSV0Q3kobQ8mTIkL1t5GaDmo/Y1bbZwgr1XgtQ2qdg9pq
J5D9PzYWcy4gUmvsWVb0dWmroDTagW6ZE6W1H09z5Y+FFF1fnRKTB9sEF3RlwQ+tQsygNHEGjg0Z
+SrG75T6oQCjGMZn/I3U/+GxuBCWoRqwr00/Pe1TpM4DK0TNMOxwVski826Cg8pYOS6GI4fOvZfI
0IVyCgwypPdlE/0TPIfacGopbuJbKrjcLfSZ/EEEhm/H0tGgZ28/LkUpWD2LjHXdo7FVpbUzdaYW
LoLwkfbidJG04c/LX2oLq8YCHiAzGQugGoZHqwcqndoYTLK2G9VRdUq0tH6HYhTe6/WgncakFT6z
XmxIE8k8BfFgoMw5vRoIw29YhBHQc0N+h+j8/KVGsdUlckBmPsi5uGaaUC7agJq6CJvpYLfsvVRO
96LFp3ABbHamFDtyUiCmmmZRe2ePyXQZUzs+YJXuvlV4yKDHmGWh3rJ6IhqKTEBhENzkSlH9qFSt
cznns2tBg/c6ucv8AUExr0SExq2nLn8nAv3V5KXlrcIGAWyPbNsGChlPU5+FchVDpS3Lc0wDBMBl
ObiAXrKDt7p3KqjjiZ3w4QFer857hA121TU1hu5jiF1YN1luPY7196k5RDjsLgXLG8gctdUmexGW
FukGHPMbpPvkpKKK5mtjDA861l4NW0VdBZAlh4PmAdyUVf9kERfTnEzJ4dh39QeAM9ZnhEkQS3DM
yDwoTpc3tErKFjgFyzFDR0djdcNKnG5LL5B0kbK2P8uy3LnzQsFW60S6yEVl/3z53O+8RtZjub8Y
tM2xl6UuCVUZzZyumvMI8WG1fdAox94C1woOdsfOlYd4zLLUAhzfEHR7vRrgLCyUR8bkiW+Q6/ko
JDgFwglpzv+hp8kFgVvrw8vPuJO1wE/hRgAPA3F13f+SjVKrEI8lc1fL+VSrVUx8k7MnrW9kNG6T
hsFUJz8VWT68PmuhkYl4K4SVpVOzOg9jnkucEgMJhHYYfSOMIh9zxOw05ocGwXuhhj2KD+Iizkj1
sAo1jTmh5JVhK86EVxeuFZvjqVKV8ZwUpgl7X1PFuTNL66ZKAK/8chSdeS8crfvy6re9pIa0HGmo
bq+rSjLiMFMl7A2Crn6MpLTx6L0x602D36mKna+Mc40/jrDMXl54J6SzsAkxZtE932xlrOm1qTKp
mqJcdR6hiuuPbZXEp5dX2TkwNL+J6Gg8cXXYyyb/5+IvwkxwR9G9VRnMfFTkbjir4bRoaRyKnO4+
0D9LrWIBZqG9NTJ+vLVjZfqOMme+JXdHnaOd07FYE+tUZIu+8F9O4T8PBMI1qpqlmE6HIf8BbTf8
pELfuVTkHFc9KeIEBqFRMLc1u+LTyy9zJ9o9W3t1PlRt6muZ0vamp3lxQpbLYvxE85Toobgx7/Zg
i2y59Atfn/YMzZkltV8j1kqRNFMjISoF8DOMABGE2TVpU/sLzStcAIcOOSu3AfLjy1MQ8uROpj0Y
YTk/ohqYH4FA9vbSIllAax4NYoRSnu+lRJ/5+ljy3bj60eq3mKo+mmAZKlfXhu7j6981FHc47poB
aOhv/PjnO9MIHDUHWAO6QtX3ghnbOUoQVobkGPuZMr4aKcSbRqlkuVcI9Zv5pYOCEejUiW547FS3
SNcbL7F0yY9C0zjoPe7tYCpSskYKbGvjr61GIhgiDTtdrQZdAVw0iN4NUolmetQBeRmskBFGHZvB
6IM0Sl+/h8k+lqYrYWGb84BHmEYDOcGbHM8mUB3xW56QujHUqnuXWEl2sIV39gyCLNi5cIcSg9ZX
ijJo9pSBPL71dd++RTVK/yPCQXyreqk7iqi7ay3MUhrK5hZiZhtMgzoTIZ3WMsaHIjCNqwIU7doZ
0Ctf3p17S8H1ICE3GABsbsoikJk9KITVqO2jN7M0zGczzPuPiSTUy8tL7YRVclwiNzwWOubrdC4t
BlMuA+Y02Wgkb0eAwXcAPv6H70RayptTYU7tfKeAobOw5WXmJKJvU9MKrwWw89h3jXbwQOrOAWDA
x3VLOQMlZn20JSTkkgCVh9tgz5YEeLmy6hOm6LpzHoHYxJ5W50nnwTUDZ6UWlvkzKHQEfpNak7+3
M87MlCblBF7TUNKPTT7yn0TtYGKOIvUNOr5ZyP9ujcmAzjmQCFt5biNq1aEdhoH9lPSeEzlS7OM2
xIYPy1z7jaH1kJxlI8CAIG5tkDsvf8WdDcNgZcn9IUEtY7fnsRM0V+eMOUQGZFTFCUbXdHIQnHyK
muHtyyvtvV0MI4EDoqRBIbX8+38Cp2SnQVMjZ47+ioqyMXjMiz2a6QWPhhKPtjz3tC4c8eLDAu/l
lXeuR2DCfFTm+gsHcvWMndXWQa6WeIr1SX5KeB+uSNPhkrRh6+aF3B886c7JAOHKuF3nRtpiTph1
T5g2gYHuTD08lWUwfwVZ7xyk43tf7i9ffGng78Ai1CiawTDGt2CGn5f06vBeGhAmQ3j3KPPfW4rh
N/5FIEip89efjj6hEYYyDYXaLH0Rh/UZjkjmppD1D77VkvetCjemigsKHp4Vl/nybv/dJROke1kN
cGfRE2m4mK0mvqoSIlaeUwbxOR+T/B000yr8H87BgiVAD4wEbjPbFoNizWFis24EMBC+1PgtD8Y3
XWCJ9y/vxt2Xya0DLIkMYtNHYC4LINYw4pslhQlKc6HuoTaqe5NSHiXZext/2YL0sulYbC65dvg7
/phitH+m3DPhyv7Igkz2DCecHixBA+XlR/trirT+emj7kxjBp2a7rE4aXmIm2E4UgKwhMr4ydFC/
CJCz72RQrV+MKo8+jpnAnCe26qhHiT1Q/5RgJz7YEGtkT+4safLId/DotHpRXNEi6CbXbvDLGzBA
bc9dYvU/eqOxK8aeYoTmNBoi92u1NO71udCPjPR2Jiz0DngQ9Iz4x7o9yV3R6yjGJLeis3sG3VL+
q6Lu/VlaSd17+qzb9H9qdfRnJkSftMFu5oNLaS+WIAO0tJ0W5uj6PDSGPVq1sGD2z0b5RTNBlpVp
OB5gafZOHagnZtt8uUUB+vmpgyTU9saC7JDqqQCoGDeXMc4/Oc4o7gAL156DXfLdy5tl7xzQdF1w
4kywNoX2TOXZBDrgi96SfkI5Uh6rNInu1KztDhome8fAXvjEpGA0n9b1wRzSoCDhAh0zy9J3W9KV
H1qTpSG6ZnP5MDTFkdbY3lXnAMf5CziEIbh6nZGDX4dpLI7dUV09cSQmz4nxmqokW3flamg/a400
nbKMvfvyS91+SI1mFkRLIP87oKhGg6hSlkTq1hmyEw7MA6BpezzZWMt6Y4efpciN6GD3bB+XRanj
oUOi5LYB6M2CDCZJ8OyUgra4UyX952CmupfNoYrRUWY8NUFp+CrWlwd9oR20BCtzMhexamYW69Nh
T4ZWxwOWInpZpV8ZuGaGO8TzDAsRW4ETlGT4zkmdIj7QOtJA3DGcz0HTlG8Enk6q25DCql7TZ9FR
6N0K9DD3go6wMCG0HUgW+ueqSlFIPWMk1mewHAU4JmTUA99Q+uI3BmOlAbtASp6aqS1+5uFMQqS3
qvYtBTQ6u0wO8+zgktsGE34T+jaQfakq6ag9P+ZKOZZS1pFMy3nX3mk98qZmDSfx5T24Pdi0FUBv
IU+wJ85oFQmj75J0ywly49ZLqR15VRZLqtvpTn7kKrO3+SjhQOTRjFhUt54/U6fksd1JhOg0iqX7
PDNk15Gz8UQxKV9yWZvOXVjq9zryPgepyu5zUkyBT0a4dGOeA+0E5mMH1ApMCnSAHuR0LbjGJAXN
pZdf6d5DLnraUB5B9236LUJrkhwmJbleGOXXCAJI7BWBI+m+nUkFbnBTYH8WQVPdJzOSrQfbZhs/
Gb2QrqDqt+Bx1vlzmIRmovMFb0KbGm/K4vSdFVqRO5dDctHVNDq486y9KMZUle424iiLMs/zbwrk
aYpFuXhU91ryGKvtUMIBrooWokWN/Du2jHnNx4VZ4c2lDTk1Y2L5w0qdxj5ZdjeWVygaU/0ecTcY
I7Nmw56Nhnh402tza3/p40FqT/TMkvxxttSSqNiBsvGp7wzprjbTMbjgPBynbhNMiuNHOvZ351E4
jXbKezCuSLkGRePSqug0SAW9eBzMPmnxigpMVL9UJbjP0x6qQWnP5hem0XboypEoFrpMqT8GVRfJ
HrjYvoLU35bvMytGVXQYJa08ob+Ux6d6hh/hWllNzyzkXsTRQs/6BYSkoTPWM/iTeOi4hHQDiB7L
rW7SRnSbzP6nAepW9QdjtJhw1n3GIY/tyfKKZsZKVjXaGp5bIxWDP8tNCytj7FPTrWajV/2sCUz7
rHZxpLhZJecj5zfSq5uU4AZ/7hDDF3fkcdqnvKjk7jGH7lH5YuzltzIT/tjtArOP/LkdFO39y0dg
ZxNSFqDeubQB2BPLnvmnMBgrPFLUijs1xdLMzZm1eJMY9DcJv/uXGVr9x5fX29mDmCAYS4vTUZFj
WIGjcqWcW0nEyS0rO1XydOchR9EycwM51H71hdy8z3u7OrhJ90LKIk26CLoxqV5v/A4BC65nMAVT
Emo+vSusF8mBL2Jo24NMYXepxZuFoImu0/pQt0zkRWxmYAqcOT8TpWsPUZngvsEg/eU3ufPlEI+h
CEGYYbkZllvpny9nwNCf87hneIuSheZ2tZm8p9Iy/4+z82huG0nD8C9CFXK4AmBSsGXJsmd8Qclj
Gzl3I/36feCTRaLI8u4cd0bNbnT4whsOYnLFd6tVb6H41z/4PgtBbYRyMIVMSjkXkaVwlgFgVAvT
uXQqy1eiuMW2UuG+uHEtb80M7jmF8JXEeSGKpdrSpleCefiiZl0w0nMOpdYKn7LjQAYz31JL2/pm
9N/gslDkJrY4uxenyEQs3cUqyFCX5oBnVBvW+dA/Sxq4u+sfbXMoFL9IHfHFoDT0/qPFvKaDWiXZ
na3K4T5GA/1Oa4x+N8+2+X/sRLIAkhwDMqx27hhRzUApi2xiFavK3Cl9bvptnHS7xISy8PezWitd
9F/ttcRwNith25ORNKhFz+WE1qAyTtkRrbQoIslEzf36YBs3CJxbJPaoAf1W3Xq/hKmpzahqrM5+
hpsHxuK50ge2LH1kKJqDQCX7A3WMW+CPy5SVniFMJAPwLFnr+b3VFDWyqirxUDmZ6XfaUu0uN7XW
9Ttrwj+c7kVEP8aGagXN1bNfY0V6N4PfS1IumCz+c1SS6VqgT/l+6o7a8e7wft7BMnMoSVWt8kHx
RqRWm6QtHhCbccvnGMJyh7g/6PwAG5/mtVTVkvgiRZTmxqfYOKig4leTqLXASxP7/e+ZtFIf7LRG
JXyqUftDYdLvslr3raTLd7aIbvExNhpkqy0EtHI2GbUX9WwBPF4mcHiETIme6b6YvenYysX1syZx
wtxq86Pt1M3ejJd4ly9LRrFZRneLiyHq9U24cRfiXE/xE7D+SoQ7+yHaYKlp6fJsZkUhj05kpZ+8
0oz210fZnC9lZJpHtM1RUzw7WB3tTpSfMUjJ3BVv4ZbeHuNqE4d3ZGD6wa1OjtfA3ycPCjoL/ZS4
B8hjUmA/XP8lG/cWACzKanRA+Cnn80Wvr64dtBrupnmKQ+QMuUysfAlwEb9V7dqcNJAVlpcuyNrz
fb+ryj6N0hKa3Z0Ztcbgq3XvWjBd9e4HMWLzEQZl9lqn0jpayfwwooxPqlfppz7pb8n8b1w1a5uQ
aXNXA1w/39+6TXCyNMza6hW4tUkx3NPdkk+2TOWBZLz7QtVhunVzbwyLgAHcMp4jOJ3n5bFYCCp0
VFRPWjVhSFgvbqIFBiqm+w66UhXAZEc+qG9c5Buvf+aNkeHP0S1ca2P8rTOURuPEvT2I3DuZlnD2
elNVJ290poNiQtHN0PrBXKa6pcu1cZaAzK62Kysz5KIaaKA34iQVg6b4OOzByBQ7e6DGcX1qGzsY
ty9aMlQnqD2es6wAqLv0CVGOzoCuhkqbxWFnGvseCvXf3w249FGG5i6iOHYeTsTLkgBV5EJsQF34
k9HpTyLO9BujbCBqkARmNisYkYHOM3QsWC2BqQoar5iVjcEoWuU509yeiGmMU8VfZGObjyrI+ZUR
1bQIzyZ9HT+0FHayvw9r+HTcUB5iEWzas32DtmzkRKqI7yKSxX2NasHrmDuWnzjLLWnBjXmvrGNQ
yTwAayCwJvV/xL1EvQWYN1DedoW5auVFy8w7p2nfe71c2iDTvFbsmmaJXtJVGyKosn746InO+HF9
Q23/EKJFHiTYJRd9TbcdkkFyQ9+h0RBhJlWnAa63RupTKItgMPbavk+aOdBTfQ7LdNJ9PTLtn9d/
xeW2ZjVQ6vjN2ETtaD1cf65GW1sNxtfKSaoN+s78HoSiXBvRYau8cYI2J8xG44bgBWbL6e/HaurS
TIbYUk75alQWGHGbGX5aG7jCFqAnjsgK6OJQJ6qS+U40WMm+tOLuDg1keI3Xp73xSAB2ZL4URiH+
oYn6/rcwnJcLy4rpnfUJsO26sV8ydN4+lHEz/JcpRoqD02I+z0U3n2SNzPUOc1DT8KslQaPr+q+5
DA7f/5jzhdFUkucFxoheqdVzYjkoeo3a7Dy0WTMGxay5CA5BIfPc+KlBF+zvrwJCIYCtnED0ExE3
er8Ybd8YckD57g5FbxQYTCL838jo75g3EPoVeeN9mIc62qPltwrcKd4da6FUN26By4t8hZoTDUEr
dFavtfc/IzPZjLEt47vccsSxtOxZCZYi7eWNcS7DTv42afyKW6S1cv7ta+F4iTJqsEnMCTKXk4HL
tGq5Xyw78RFFUz5d/7xbZ2z1E6G07Jm8ymc1iwSltMX0Jm63slHCfmqmQ7cM0kdqxLvBu9gaauXl
AZ5heuT375ewcoe4ckfulMxSUj+mqRfG7oJAX4U4x43ofXMsMJkgBVf/lt9ijH9cHU5mVWVV5fGd
yJIeMjCgSKtXJ7Bl1q122+ZQKz3AJSOliXJ2S1U5AIIpsdG7LdTkE2Iy5mtpj8MHzL68f65/rK1N
uOKhnRWvY1OOf7+CfaTgvm5nsLfMYdyZTaTsnbwob0Tm7tYwKzsGKCnBBDWR98MYZWzV0ThHJy+V
U7p3UlMVjzOk9PhJWJr8mnZ5oQWls9B9HppWvKUwd7IDinpVHiS1V1sBD8ScguHzss/lPPXZPh6o
FfutmNUfU8fT6TfRVPeIA3Vpju+LKMxDR2SxhMMyU7nsEzv+lZpZ1/i8RbjQJEY6ZUHdFc4Qil6B
47g4VpoEOsWWXxVEe1IDy5qesCeaIp8KUTF9bKOa7ayihymC0dMrcsasc5xj7KqtGQxJYlc8qYWx
R3OjbJG2k3YXDmKavB05fz7gxQCW6FHVF/c10/KpfMDGVyBUjSLmbjYzbBZ7PLKOhVOV4EOcJsmO
S24b3+wCMwA/qmQc7fJpKJeDU4xKv9NEjWJnozaF+0C4Px/jGK1Of9V++WAoNZjoeVTkl84tyuiU
GF33g/TWS3aK2uSPeitaVJbGEuEc6JBC7gQYcnSfohR1yA5Jg9rv1T5+IWFCfyKJ8Zz1ex2rN7+q
tBnxqL6jbpYqZv1G7T/NbjwUG+cANNDaNFU1iwroWewSpbSDdfRvTpk5Fve867j5FjGQj4Vqc3Lj
fF92N8iFV2MYnmpkN7z1x/xxvqOuq4246tI7z47THf2EyUcvfAnLRRU7FAbCqizQEnSSWwNfZhEg
Z6hArLU0CwLl2Tsg9VoaneMmd6aa518ynBe+jtqYocOuu+KEqzBvsWhi+8Z8N15h3NgsijSrHjtU
nffzdY0kkm1uUuVN6v6jy6IcUZ3/OJrucp955n+0NZVDNw0U4mvZ3ri4N3qmlPMoL0MMAlaALsj7
0T1r0cxSyPQOGdHKQ19raA74MlGXkgIOYt+ZQ32HOqTe+wiSlN/AGcknaXgkk8i15v6kdcYhTeR4
vH4fbmw5KhVro8nl/boAUDtlXC5pp4KaqnHR5Okkf8zkFE40xW7s7q3vjqshly5ZAM/K2YZLkV/T
l6xLUCJKbSiliwwKr/ypGnHtZ9LzdvSMb3Xmt6bHFWxqMFJWeNPZg5lkc1mMLkRFmPv6ngtEO0WI
kj1kinZL8HtrKORESSLJzlfNhPdfOBfAzwiw2NYa7VaL3k84dNqAJXY1H65/tI0Ih3yYTvIqX7pa
v7wfKho9F3CKySOWzZHh14UXP4yyHgRt90wcUqhh6o3TszEk7ci1H7n6UlIwfj9kjEsLjntujMtY
k+zwGLA+03+K916CKFpuTcqNA7OxWdYmL80LCFmXpa06M0YqGEhkp57OEy2nl6or6m/gsu1g4Zr0
rXGe/4+bCXAyK7uSpaCZnt1MBXBwx548cse0lUE36PZHZa5Inqe+CNBdFsHUNH9t3shX1Gxq1WhY
oRRvnw1qI2HoDjYx3WTVCCXGlCSdIOJAOP/HJ1yjEWJUclJgcO8/oRb3NUpvi3IyMKX2aWgkgZHV
brjqyB3qtFB213fpRgxEURxKz4okpg58Nl6UR2XmiEk5dXnXfHPcSgZubt3aKOtfed92WpnIVN7p
plEVOz92SjosmZO7yqnoK/0wzrIK6qVyg77urL8/dnQI4efYbEpS+rMTPk+zJwuPoUw9rh9HBcJH
aXj/ZFnr7vD2vKXqtHXk/hjunFCagWG26Q+Tuyde6ieJpR1moxKhlRT6DnTarXL91koCRuNxtCj+
O+c6Y8JI+tmJJu80m8voI0xX36FbagZyUMQNrO7WUCv7GLLzqoN/XpyaG2gcGsKXp37O17nUzdFs
JlZRwia/vgt/N7LONgg7ZAWg0d+9rMP0HWcrdxI84Sq9OtpIjcu9HUXxqxiQB0zyGq/jMe+8fIeN
dfajM2U3+iOlZ4BKcuZEmsbsLkdRGah5FyTP9ouaeov4jG6vKXYmPjJqgDR91IZlvajWE6Zp+sGt
cutrZop6DCywOfdJUdkvTr1YX1FDJXa37aUwPlCUc6I9z3z9oymMElHNwRWPEblQ/N0l8Jx9eB84
e6UTwLJg0rUkDR0w7Ko/KpHr+Y0JRN5H5l+43/tlEOoOFmv8LcWsZPYLa1TNk9tV6hhEqTr8k+vZ
KA8I4VhfqMfxSJGhoJJvJIjXmYoW5/7g9DPYg9nJfpWUzukcXf8YGzEnZQj+WfNXHpJ1X/wRcy62
ndlpg6Jzouf2fTHmUThrKK2vDSKSD5JmBZDIzwKK742zu7HjKLrCHIJgj9TM+TXRawRQKk68+GFY
9X7k3wiLpKfeM1vT8/VJbhXCVhgBIS5Kmoy3vm1/zFI0igBnZignBfO+40xuC0VMyWfia3agUsyK
z+M1Bl1imx/NynhD+6b9dP1HXM4XMxfw6bQnTJoy54W/EidEaVVAEkvReIENjDeIOmf5bIh8ufFU
X97zq3jP2uRDXBmy1Nm1WJZm5cQ2reqRxtCR6FY5Fnkrf12f0NYoLuJMLkNsVFmsBQxPUxG+Y+qo
PdTzaJ5QsdVvYb60y1sXuSWUeQCf2CtA9izQEVOLFhE4K9B6rvykAXF5y4dpsQNk5IohAGJNCR1l
DPGRbFa84i6wHOYUWmy6aPYb5NX0v2zsPMDKavJ5xkbgOLKdX68vxm/0xvtLjTIrLSdU+AhuL+qb
lGsK3a3G5A4B6/6uplYz+6pMyl+D4sZH0gqEBnWogQ9zFQ/kveXyuVzycddkihNag6PuB0faH4fE
Xk7Xf9rGxqNbgzQH7Rp6HNbZbkjkkk74wiCk7vbDAYfB7mhF2NtUtlaEfz8UrAEgvzr5MkJl78+Z
q7i0wQpkVYQi1VAtJJ4LVRvtCiO/KSO3sf2Ao8PE4BkBy3ne4K8IC0DEEY/GkL7fBkqopV9TZswP
kSHHNxv9xSZQQKbEvtcN/Qvwl2HwQfuIN5uyhngQMdIXk9kPJpAwqj3htHj69waIF+7LLmQZHxnW
ZdonsSoo7Sl1m/vtYPSfcW9Mv7pdOSa+QZv3OOtTVoRZHGlr6aWevnkWYNxQtaR8alYsdmjYC6Lq
vaKhilqWEzplWmw1FuQp1XgT9GAo/xa11fkDb8ivaawT1xcI69s0JOasDXS8QyKq0XX60iaLdwu/
s7FDVkglGTbVaFpC6///x/Wo0PHK+wRdldJNh0CflmqnA9v+NBn1LejOutnOjsnahMcVgY4D1iBn
m1F6hWVEHunfUmXfNGkkh0WxROCWRhfqbq8+ebAhQtzoVT+txHxjf17mMPABKTjQ7kOMhwbm+4lq
IA5cWVAY7oxcDcvOEyE05DaIPQ9jYXghwBrbW9I8W1M2iPBX91aED88PRTw6Za4gD343qZm76+i/
nITdr1g6OUbPVRTNgFKiMjokTU1doZUdEOHr53LrDl1JS2ucTL+BGuj7iSOVM85epEeoXoucfecV
5Yk2UOT9mnFu0P7zKDRJf6DxcRKgJtMj5k48igttdGXXVab+NOaZ+0VfKuuXOdYjcorOQPF+GZVb
yIWt5aIZAXSf2tBGXaY1QXE5XXQq7cVtQU6AJ0OkOiUGbChe2b5IU92Bu7NM3bGx40R91dLedG8s
2cb1ApaanQpcBly1ehYyVKlKZpR3hCeGNwejbhdPZiWav6ZkkCCxHWEMrEzV84xM5LnTo9eunOYm
VcfQUrzkeYpRBA3que70Pfrazefre2HjOWXzO5CTINNcVkXighgz70V0MnJcP8NOaexDXw6ztwOn
4724NPdfr4+4cb0AV2X/r+gbaFFnm6/XIqDnfRydOi7ElqB6JwzqBVORlzdqZ7/rsWfXC7E8imLI
mK7NprMHyMrbKE9noZzGyVYezcQrHJ9kdFGDtJmm72y4BeMAsEggkJuqnE95pqXfR2o3VahUTfeG
Rr/R+rDtvJ+RjX60byq29mjlo/WEP8g0+r3WZlqwaOqE8GWpqP2+G5TKupv1hqqZ01NB/6n16LkE
ejxOxABRE3u4GUzdsxxTvEz1eYqAveV682qlPUVVkqSkxEyFVHI3DO0ABCGS4jvtFqSS9EkxPw/a
QnOpa7zqSaFTevKoZ5GwCMX0nolK1HvMyzQtNAfTrh+5vifxiU4VKGtXZuUSRloB7nsw2+WTScit
BG7l5dBwy0rpjmleoWPvVq2WhIremdir4ap48KCjFp8I/QH06PWMVkTnepMV4BHgiCCVuipxv27k
x1YVXUn11KF5mhTqq4RL8iKRdep8JVGGx7RomxjRGa7kYJlAN9al574YBgkVwO3B+WCABfvian3t
ApxBdDpMa6c19wldU3DuSzYtYbUsU+uX3UCzC3PLuAsE6zL4S4wjk99WUeKGbmK73EdlVMgQO5pM
hrAh1AJBlsWDYDLVBbwTPVZU38mb6l+YEvgyIamafbm+2S+fGDw/obi7MN2QTz3P2YdOWC69P+uk
UkzeCUVP/ylQZ96r5YCi5GRNe+wJbsVdGwnO6jTKriePg1N8/sYkgmTGsjr7NKMuhkqS2ZroXJn1
bNGTBODv20YX/yw6A68zqpMun0RPurm4h7CU9zeW4PK8v/8x69X6RziBDBEfR3Fg9+dlHFbYEe5q
u9V3k3rTUW9jtcE4Q9emrkWL+Zxo6dglB2vUzZPGzRkA71fvpFUnJe6Vi7dfOCiPwkBd7Po33pgg
uFKCGC6ZtWGyXrF/TBBmnkhlORingWvzENlqGyJtADdjvKU0vzESiTlQAf7HLM/lX1Nho1KeYSEj
wW6HrbCyZ6Em6n0rreSf65O6eBd+q+oB1LFWGBvvw9mkRiVtBj32To2uPC8s65029p+9PkVDcDHi
W4/C1nA6jTUeBGZ40fbVKrMGlpRhcYpHzW5JhBkQTGiBl0VGYJbLLfvNi5VcO2trZkLcCSLyXOQV
p5DEitQFjF7klK/RICLwVQoWp021KLfkJy5imHUwCnZIIvAaXRRaMQiMrQJZwZOVp2l0rMARWUFR
6eWu1e1eBsvc4rc34M4Rc0smxcdeLtUNsbitBSbe+82CtHh4z77notOOwNbUObm0rR/j2XSKwwDa
tCW2L6r7hiv0RmTxW9vn3evLtAlnDDT2yTgvUjKT27sE2OOdkty1+2Or9cUSGvTQIAZDUxgAVeEZ
UmmpBQfOk5URamKIfvTVqJ+EIyEvJ24evzZpMoJvaPq8h1pfiFs1r4vQjp9JAYa2LghZav1nx1dx
F54fBSPYFhjjZx3V5p/OYPy1Avk6CtKHUMWAfhJ1vz9Png5bDZ8N/F6rdvrWlLMNxmqmxx+jkPR6
/exuzWiliQHpo/xwcZhqwxujhX7GCbWTaUdMLO/TJtXD66NsHSGETjz4NqvM0PkRIrorS5IVdnU2
5kGOF86B+mrjRx411etDbR0gknpwIdBWeEnP4jh77HFcBMB+6rVKjX3HGox/Gt7tT1KW0dcCVEKC
3VHcEbpGEwg+m7bJfCMD2DpAAPVQHltp/Ez6/QfUMLXCKGt2TzP4wNUOlLIBZLB+yCjkVop6woz0
1rw3PiSlNE4tKYG5Kn6/H3NG1JzQXLdPpDRuWFVlezQQ/T9dX93fkMuzg0qGRZzC5cSFeN5WMzvN
VTIVs7cYglXTh/XSj92O+CJ7KREUELuMRNYNtb7tBdZRNhKeeG4V3RMKpkBoltSq2wAHFMX61mGM
9CQjjFB8IOJxHKjaIuYPHrI4yYfISep/RG0J5X6RCGMFs+fEPwbTLImxlWrZI7fr9YFqYQ9mRgom
WxL/Csyues0oTs1YR19E5WQ/XJnnL7hgG26Iss/sHnUTn6Bg7Nrhm+rMYEwmcxz/G4VZ30K3b2z6
VQAZ6Mcq6EDN4P0XUcfBdfIR4zLH7bqDpsb9vhoMZV+LvNpf/ywXwQz1EFpzvPKoGvIwng1VFXPS
2Qom3DOxdgAYxPN7M8lCSCHLwdJLUiZkxHbXB70sXK6jUrGk10k//gKFQQk3byxkE09I9Ch78vKK
dID+zUutadpdSigZBxU9vcdpaK2PS5+XjwoFjY/CzrOTPXhwSISp29885HiTG/ncxnGwWHX0aqDx
8+vOrgEeLmvJGmoBumLX/0WKtXya46n9f9addAKOik5CfB48Z0bviLR1vZNSo1GXIRBUB1GRmN2D
A6FBnjKlr/9rsxxB8etrv3HLEYqsDwQJwUqefr+3Or3omi4bohPAZFo9nvDCZfKiYLazajdmtXon
psLbCS2enjHq/WsULF+e8gPBJRvcvNhv+PLOOcr6HsGlJU+N8NJAyYryWHSyQc1KKx46r5S7Xo76
viks/UaXYmv2APLox3iEZBAi389+1uys0NqUCNB1uy+rnMNHy6hVlt5BrU/rq7DVit4ngRyDyVFv
oqM37ncsIXnOVlEYfsF68v+I4pnv7EZVEZ3Mlb2LXF5fPWVukWmhkIv+NC26UpEhdu3PbBkTNl7u
/NtaiXkPomPUEE1ejOkoaGR+iyKTIKUy0/hpgh3d3NgmW1eQB+d85fX/FgV6/0PnLsfgeiB0rdKu
/TbpmQNYIJvJw0cjHm888htHDqwb5Ha6jmsOe3bknHialC4mDdBBtdIpFdYve1Llv9d3/sbakz8B
EACmS7HmfO2rRCtURal5gPLFPqK8pb0msxB7NTIVNRDtX9O/IPbSD1sRHSjuXkT/uSG6ZuwS7zTm
VXToERLPdk4pu/JGZngpd8FAYEwNHfAWrYnfNp1/bKpFR4ojyghcKk3gmlFos+1Sg5DGNzy1lPrF
i+bhe6+biOPyEIg3vUhNHFw8k9qzU6XNXeY06fD3G+jdj9LfbyB8PR2cLlsXs8xu3qMVH33SMQze
tWq03AjcLisR6wKAVuAlAw1FcPF+rNaonK5uVPc0mZE8jAm4pxRyru/UXnMsuW0CiBaGz5FJcSad
KFLJqshvbOKNE8PFZlLlX6siPGzvf0STtUuuND0RPs/to2kr8NG6OrpDtfeWm9/WUCvbjA4lOsQX
YX4ll262SnZWbYr4Vy8GucOqXHxx7Prz9TOzcTLZuGD1VwI5N/ZZeKBZVNJSsHOn3urNXRnF9fPS
J84NLZmNk8kYKyAS7PJleXhxaVxaHVEvUlTLFzUR2XHEr+kpZanjIPek/f36tDaegZWCtPL8eQop
Sb//ViIrhROrlXuqe2DKvjO26bdicrLpn0QrgVyZtZe8LV0hn6cCim4woKF664Bs7dqVFIujD0IA
6PKd/QhEm52+rUbnhPLn+I3eXHToMCfufXcwqsyPSAESHzJftdCQ6Lp7MALL3exidXLj/FzgMUg0
1tIS7/HapTq/fuclQvtKqtbJSyh/xtI1fM0a812moXJcNoX4NMtFCSykhG48x7/f27OkALYEZ3bV
N0Eh8OzQOFjuOGPc2ifXaZxlZ069ufdygDV+E3e1/gGRy6bzDcQgjrVnRJ8T4USfM89ZPsx9Ht06
whvBMF41KyKZS2QlN77fFhEpVlIUkXXSy67H6Ijv448QH0IbWZS91nTNzi275e36Ztw4Y0gkOigJ
Agy+JEhzoQOSb0v7VEr7W7u01T1chORGZWbjykBRGswznGgsh857oKSVBQRvpiZSLO5LdWrRDZ/l
/B2/OrvdXZ/R5mCANOi+APDGaOVsHbN4ddieqUdnZX2qkG65Ww1iQ68fzb+P1qlAg9Okpb32e84+
WaeWdlTYk3WiigM6o2zEflat/MYJ2dynBK2wyXkWESk8i5ontTTGaM6s02JObb5z1apE+acssueo
1TIRtIuWPci0zvIAR8jkg2yANvnVNOKIXKklisx/v8LQvVe/UbrnFy1tz6n7vphzdqpeJ/cDhaXa
H+Hd5aE6uKa88bRt7VDYK8ArALxdlhapVZrT4vb2SaG9Fwh6SQE+wMWNlGhr10C6BXALsZin9OxT
mrgMDVXNKLTxIesZ1hjkZjvvQd/I/2P5IKjznq24KKQu329QpAwbq6kYCj5A7hfeOJ28bPLCKO60
G0NtrR1bkxv0N2j6POpM0k5ZGgiiJ9VRyruB8UA6Trcs2zYeE/RW1uIf/QEcGs9LBh6lEhc+OEcu
Lb0fAivtKIgWIUZ/sWekjjWgqT+IkWw0jsqlwKy7rvLQMEeKWte35uVjzi9ZwX2rjCzR9tna9jEd
czfVrJMDiOpxyPOh4RK14wGTaKd80Geh38oftoZc4U/rSVjrS2c7xwaxmsaEiCcdptoR3tKqCAPl
ah9jAXY3GfJWNfdyq1IeAJbOR/1ty3D2dFNEH0rDTZ0TBIIhzMou3lNPsnZVB6Lw+nJuDkVBAuG4
tXh83l02JtUAIWnZp0KxS1jTKp5tSJbu2z5Tb1BE12V6/xgzK3o+RNMOMey5kAQRGI1mDNVORtM5
OzWahv0shjctncxdnjmURBM3QjqrxaBhzm6D7lY63MX45H8rv9+2QXO/P5VqZigJ8B/nNOFMBAYi
7l5wzNLu1SHCC7jVxsNidLX0c5yXUt+okvEDsjW3sApbC85dRzUMyMplmjhAlcssM3ZOaq+Vex1y
RWAac3HUdPr117/tRh1sBRfydXlbVo7q+lv+zNxqEMZwvu0ToGsEVBEA0/8rsmQmaXGVzwUIhoNi
ld5L1032aZoq7O4lNM2HpVDH+8412oNMh+zZkfn06/pPMx398muwvRGQQU4Q4eHzc2xmLlMH83mK
8tgb3gi/GvPTaBWaEhiK4bR7c7FRMHMQLdMfYPUIkNKzMs/+qrCm7acEA8/Gr6wWua40Bw1of2oa
peqbBys3rfyJiL9Pd23Jn/eHbqpTf3Dy9hdYNrf+OVe2iPetBoL1QahVpj+0Ht3dz1ZKRuBLjN3d
O70eYuBCs1ov/yaF11eB3ZvoximWN2OnAwgvewP0047hYMzSOCiOUWpH4WrCCLwmss0AfW8Z/XKw
2SpBHEyIsQV0suPssR/GDolS6OlTOKAZz3Nk1vKtsJMs34PIB8OVlAjTBbGCvkhQubIUIfEtPYke
ed35Y5LpA4V7xesLv++y9k7O6Rj5KZyEyUfGHwE75JD0Jzet6aB0fYv4TJ7PWhnoRtoTewKPdkEa
TcP3zqoHO0j1RCah2kr+yy6Nkiek81p5l6etFh3jqFX1HS524Lb72Bv7L7k0St0OHYrjztsydlq8
r8zeiXaNAbB7N7npjDUEGNql+Ao8w20epizVqvsxs+Z63xWkBN/HupzUAHi7PQTVpJv1Lq0kAlE1
sp/dJ7VolAKd0WX+1rVWZYYwPYoXgQq98h3f7vpDXOeGGsKqr6zx1C+91ghf2rFqPhYzXjVBaxrT
w8qNAk0xCOu7I3UretLsnmo3CnftV8tuhzxEXhjwmCYSUFgwq3XVRykN1V90R9QBw6tI/wKtP/mp
GdIj4tKn6aFsIWse7Ibt8wwBt3yjxeG0PtX6PPGRh9H+mSNd6T9C1po0v9Nw6X6gz2N8sAZ7GVGL
MrMfEvnS5ksSF8V8oN48PqAbVZdPC09CsktjS8/8bMjn3heWPd1hkjNE+3Gphy9IweheOOvK+KxF
lnWvqrnyxZv5B83ieeYNTp0ykHMS/VuT1lm+2kX5EI5iXlBE8LTK8XyZOskSQDOp30p6uXFgmo3x
1FHkGO5t5PcQNJyZo2+U0piDxmix3kq4X16dsRJvonelHnplRudCBa8j7/OoK41DrqSGPKaDrH5C
tWrGsMIs/Hvpybz1c8/qDL8hHd0vwk7fUmRDvpUOPra+rRZIaMXK6L2mfaJq9L1yTfrxIKdPSqMQ
C2ZZk/a+Z9Gc82Vrp9reBNjp7ZE5xPNFIQ0Pp5Vq0SSDo5HjpWV1EniUz8fcKJuIH2mmjxmOrz/E
6GptqGnN9Crj2U5CHHrcJxv9uGoI7W4ynE+TFpVmYKSRtPZ016ErdGaTCLIzqalfjR5hvVNR2HF9
38GIiJSgs4Uzhwa0aYB9iQXSqmpWPGJnOuTXY594EZIYo0XkJw1DeXbMpnTuqbeJ11LQ53tz5xxy
yNzLKHnUukyzv0zZnB8JVoHTp3XSg9Rti2kU91MeG9FHR0/T7jGzGqcOUJj07umUi2wXK9782Hjq
9H3IFmpgEAcwHci01vzUJLlQnxZkmjyuQrRhuEkL8z+NFkgewFf1pjvD7c3hQCOyf5goBNh+gZNW
7NfovqAiCZRbPKXZBJIyGlocERdIIn5kaAPIsy6rvo54NUJ4MOUyQi+nNvckm774oKDrHh2HqMmH
naSiFLPpytlC/i2tn5u60sAdz6xYay3tS9/m9fhFS2RU7GKul4+LFJkD3UVRv9mN235EUFeYyFv2
qga3uxawWilLzT7q1ovju0I4Tw7CaCZ8H5TJHrQGlY1PMPjEP0uncD6M2O0eO5u9vU94DwCLdrkb
qPbUZgFq4O0c2AbuW2GFrOH8FfurfN7HBnC2+3rRUnxg4imtvyZKL7SDCUP9JZFz5ez5tq73gcd+
lgFuZ8PHJqrjKQATOI6PzewARUMVxhGhkXZLjlQECoB+kc596ZutmhSBUxdDuy9y3Y73TUU4zROn
yWJn6AjiE5Bo9d4qcTcL0ngA/TXkuvWfNCeh+ZXUCwTgyeJ8Cnls3hnbMN+Zi/p5AvnyXVNk+tNx
OuOpKNGOgc5YZT/Svht/qLljZ2EzxL3jjzAL1HCUs/lCpTwDmaotKiQZ9t9XHuS+DD1Zz/96Whu9
DPbU39dTNf+aXHuia1zM8nUg7+aeqCYhfNwP26+jvhSY5hbK0u2LUqteHaNv/sfeeS3XbW3p+lVc
vocbOXT13hcAVmJOEineoChKQo5zIj79+cBt9xYX2WL7XJ2LU2W7Sqa4sJDm/McYf/jSRFp6Sy85
IfAmL5oNzpcagRjp4D5aOT1jAm6rNA8rrHt+2C5zgZNITYb6oPVVnYTjkKiXtavk7QF/5/Ri6d3R
DnIY5ZEvB3LmAgylkk8YbzcORQlPdZCpTtkcJPTPLGTubc9nsrat+wRKUEQ4RO+oPibe04/RZWKD
kxbBUS5iwvMOA2TTtzoLl+HCtuIzs6ia3EfVkuDTPssujAbBemblzkIrWErBLYMeeF0yb2HKKeNp
CZQqS5+XJlrMDUUFWUKmNMXjENdacz9NbvmZ2eKoIEWqMeWprISVlmQlxTn0c5McXJImatYNw3sc
h7l5NkmxMTcsRaX6ZR6m1tpGXaSR1ZDMqrmRbVNd6E7ZfTFw32OTH3V53iud/kA/QS6BZYh+8o2B
+sWvdT5v19RzaoetmKC9+LJYGvfEQSttoA0TQ+fnXZFiC4HtG6bmdl1dj0s8WbS+y6IPIqFGB6Ck
82BT7OUBLbbozq0wsg3cuRXdFRBSZ38p0gbVrpd5dTgryvJcOYNq+XVPyErYQVGgdnTs2TiZpO5m
IVr9WdtMSjGpO32wur3QpGOFSp0NyVmhO8tNN9StuSNDkmcc2tP0uSvgUwa91J0+SFwvL7gjLQV3
3kHNhYpkEZYHXmguCHJb5r2Feyg1fxwtn2SccJZ0Auebsk5HLTDtEe/EaTZKJUGTGy32t0qKtrv/
Nex92wqFa7L2x7D5XP1Zj4rXYeBtMJNcO5ROaR5yJevHUKo5ZEZjpgTyYzWKTwWW0GdZ72jtBwXY
O6UHNlEYZIEyYagdF/GoxdWCHU07eIW3grQ4vUINXPqNnX3kTfLOoSAv0uvFIZ1p2HGtx4JcFopk
Lca4egxjcFTgRJHYz7L5244/nBCG+DR1TI3u8nEFWxtqXCdjax0qYVibCG/1bTyW8fWv79w7PYDV
UI3GrU6X6s1kt5Zlr/b1aB3gECuLjxCm+TyxJt0a0dgh9VTj518f8L0rCLGV8g2hOILqo2p1MLu6
HAsPQia4cqMNUj8bKwcnryL/yFf0nadyNXRHz0F0ASlWR/3UaUAoSOygydJTa+1mwVN6EzVzVO1l
pIgdbnwuOUdyrNgbGy35KInj7aVdxxPrE0lnAO+GozMtc5FWcV1DCJWxuXXUNDrVC7i1pjeoIWZ6
8wc9Xdre79SehCDTDcQJBdLc0WtYAvOXwdV1LAYT5anB4DAiu4Fv4dtLZxRB1/VqHshqGIbALl11
8XMhxFkbGSq8rIoUwM0cI7slxYRwaL535j7pggwkP2PGkflmrA5t2KnsqWwVRk0UUat6T7PRLfiz
rRZVYeHkMYG2pi7vzXhQpvuxavU8aMzKehjU3GShUtIcYvPS2Bg3R4A2FVfxjAT2EkXN0skG3DRg
KkMx0KTKJtc9GZ3wKdFy2pjrSg+y17owaZjM5Jjgju5lBO9kvhGt46YbZSgbdze1RXLVNepsPnaa
MRkEWen4pAMotThoaPjhCJOwwcVh0XgomVUEatGulgqRwDg3dSeeJ+rVX3pNy7rISq2f9lAtdAw+
0mpyfUSBih2oqoz60EwNDDXdTFW0HW3kKQ8HJbbsbepNWhUCgqoeoxa7rfft5AC5Y13PmovB1jDy
QM3QZp8cfOYU38VjNT1Ft9w2G6cxG0yHiAknmstA/vHJpIS/XCY49kFmS6MPmj5bliA2cJD3bQG/
gZ7PrF5NpTsU59C5rdvF8rI6SDxUq5shibVyo3lxTdw3xu+QyhkOmPtmqJenaVq0zxHOPmzFZdPE
Z4rmiMpnvsXeY5Z1ia9KWqbdDh5fe9V7K3ULR5LSAyfp0/oXcWLc6EThoPGk2Z34c6QsLlPAuFE2
cuhSGThYRtGr6K1MBFXjiWvFcEt2BvYxuVVkyzUI8no27qrGLvrYLz17lL7M+6K9KKO07X5kS1fd
22pqUz5Y5uyeppobn6EXjKxgWMyaa53qsbXzKsXFfFItanFWjrqw9rNiU7Og0i4/e1XR2ig4dItX
gPn//TD29knTTLq3E7OWoasu4/lEFlZX+01qRcNuLDNtCaXtFg99iuAPD8LBTPxiyo3b3mq8L1Q4
2e3ktfppzAxSCfrEKouzxoUg63d1pXh7xPH9eWHOKC3HfHGyPU75IgpEzoxgK4sMzFDCQ65D4jb7
xuctVbFaanX3Ik+wM4KPXGEjJtq4agJ7KOsn0yQoj7ev8J7NuExGXpmlMTfgLJVRZByjTMGSQFsC
HQ2MhWFiPdz0amXmZ2qBOwMSxjm6N8tyKTHgd9MH4KFTBHZhLXceHfEfw9Kqy6aNi+kuX6am3yko
zSWO5Mb6mdmU5tu8G+ybeJGrWEN1JD2gyqoumqFoa2aelvEN9L8o5/Po9bdjhamrP6BuVjeFm7Y5
Cp7ZcXaR26d0ekpSKbY1NI3vSmE3M+IWOIL+YJRGSZ6ANd/gdtdWQUJ7UfcNEgzKg9dU3S4VpecF
EjPuOlBnL1YD0HtZnU4pHDUst9SUm9VLNMeL1xu1nyhGtEnzJvJ8VbHbfEsxZ1DYESTNTVWsrTEm
PYMNLZpOe33os4CZw1QiBm6YZju1HO+GtHOZbnq6uMu62tFDGAW2HWgWhRdDp4LQZvKiHmIRm/rO
auMpjLKhwXmMAU4SyFioh7wzpmFTdp3SB/kMsekw6TFBBNoQZVeU2/ZjqfdJ98Hu8Haggp8fsnqa
1LC42CBe90wLDYE5nizGYVm7J0yBRagPsfdRa3b9mNfNaA4DV4v9jrb7GxcYzamoR9rMPECK7fGG
sIS49Kqs6niVx+o7A/XqchaVtcsTfEV9z84ae5WP6rgmGtmXX2ONtwAA3iw+pipuf6DS43N2F7Kl
HdofB9KN6jMvojRVdL0/oeXnXNPdy7BQ9HrfNct89+sjv92J1yOvYntoU2+HcrJohe4IYRxEp7vX
Uz9plBdzuTV7t7oYtUj5YFz27pmu8c8wtDAQPUZVZoKx4di0xmFFeX7tyTp0WyPdFlH9GHml/UB1
VNKm7Ibtr0/0LZzDNR0st3LMUdkcY28lG9AjGrZ+sIt4wf3K6sNJz10aWur8waFW9HL8aGGBz5AT
LtqaVPj6CaarkWeZFRuH1oiWsChFfC5ZzC7x5c62ucG0c7AdO/j1+b3z2qwpkwBVWvqw9dcL/9Oo
YbBnUfdLph6k2bYHr4+erVn9KLngnacFBQqXjwRGgpeOR7jNkNQp3vrqYdKk3QZuP5ZfSdiV59i8
e+1GuKn1gZj1ndvG04Jqh3+hDx3TWVO7x/s8NpbDnLOCqlaS4qBUpdteccsPyCpvx2NrZjMkDQ8I
TJ/36LaRuqgPtdVrB2JBls3S2frX1VVsh5zNPOkwYwgo7Tp8B3oKfJxTP1iR3rm2OETZGF9g+AC1
4ujwaZIXTsGk5jBgALfpBti7uZ1FINIlC/rR/L94IaCkrAj8xWvjmJpT5gzBSqkuh0Hv1KBZ8hoH
yHQ4WNZQfMD/euuLB2+Ah3Nl3XCBWdZfP5ydZY+V1dvqoYxq3mxVccTT6lzf+tqYdM9eQUwOnlhG
1fhZ5ilZQLU3SUSinXbRyzZH5eioAwnJk1f97bqSr0ZBiWfgOl0/vgxmK4Xdg71wJU2tm84w5q/a
MGV5OLqN+dxo9Ew+eFPfWR5Y6aFE4XlGuMnxULAtEPjZTo4eA6LFYVDFFM6LQRaj1fQna+5h0KNY
/fXq8PY1oqm56sfWEs/CJO/1Dai9atKsZTEOVlTLjTZWjJNGJgwefoB//1AcCVIxjRZCjI9XeCiU
dhoV7ChaZUUM1sa+2GEUY8+bvMcj4IOL+XbZY8lD9UahzsKEJO31iWGpTgac4uqHZYBKT9vQPl+k
aX2wNLy9ZRDYoJ8iP4NjBY/t9VEy8jjboo1VHI3U9LyzwLipXtpn1oySeFDVJpiNQnv69T1779TQ
+kEfJK8Lm9mjg2IhGTlmqqoHsgHLU2G2+aH2+o/84t47Nd5O6Ik0V1ZO1+tTc1HQ6CaBkQf0Q+6l
DsOB+ZoUV3kem3dt66mRPyeQVD/AAe8dlkUObg5PiEOax+vDSpaedEl79aAZjXqtpBleNYWVbgfm
X2ag5SgTQAfZ0H5w3HeINOhRuKC8DPiS8dC8PjAPkm4OSJgOdK6dVf3SMZQtOne5x0wfOk07dlYU
CiDotkknHME0WZZhXgnnoySXt+8k3wRdDqP5NYb+eL9RJNITrWxBoPOSbyN62QddFdZGa8VH9KF3
DoVHCQ26FRm83doqR8q0XCczZttcRKkrL3JNYlZSKfrm7z60L1uKDfmK3EC2lteXF6WZqAUZJged
kUAbKpHFKMyqS+2DN/Lty4Hedk2PXfksLDZHj60+JUVakulysKasPoPmX4XzoKsfrGXvoFXAABpI
9GyQV4/PhjZmpViNqR7siY0AIQ3Kmu00Z5m+dbO2GQJL9tnXmeYZU2RR5R+9nC9MyiMoSarO2hjU
WQfePCPoMsw+tmcNVEcH0hc4JSNcyStqfoaORUNFO4+qDxtdv8G7ggk5ElHzGXs478GzG+NZzafx
ISIRnVQexqwXfUu3PpiS1Ul8ZHD5mBujPjzpWi9uvI7Jva/2MGgPBt4GlwYF0VOeuNaXRk+TNiRj
XRGBI5z+sbOy5dQQuVSwrUPeETYzzZoPXtZ3IBF83XXDWj2M3yTfWJlbixye38Eg04A224QvuRIz
8qXUDpCY9ftfP7zHrwlqMHedDajc9JX5tf78JwwtSkOvXBtdXj8kHTMzhvSmUuD4VCbN4YND6XzW
z3f2RVoLKxjuIAR1Fp3Xx8JLrHTpR06sQxnDPhFp4qJQnEm/WHI49IHXTfIUswVyCpQ4Tb5AnBz7
E2RjGOlJpt16kI11Vz9kZjQ7Fy3s36CDhvw0ReTAf+uswjtTRynUyXfbxLZpFI0W3oWDpeUhnhVW
cimSyWJA3jV9HUxrnFYQF3YUoyx31C/L7C0EF2IYKrdToWKKqjdtN4WKsAsRKKvQyidaDDW1unRt
vO8ndbq3FD2BIFvanJAsXTcOk2xsqqtxHMXWmuQwX5hRSeNC4Orq7c3RS42rVo8zttN4yLE3AZQ2
B7p5abyr6YfYeyg5M0F9Lh3eT7++A8c7EDeAfUBjDEMw7Vtl5EvKTd3MPZCo7z9Lhl/phrTHoj0T
bFftlgaj/oA3PdYaHzzWb/YgDr2S0FdVOwgJXtjre09Oim4qij0cDLeL88BNGgKUkrGOH9U6d4Yg
ISxEObElZtIHTSraZ95OzMzLYoEY/7evAkCNV0tligOLdX0Ff3rknT6DAE+j/SBENIQ17gl+pmX2
s2dCXrCbsglMR8QfLN4vJ3j08DPJgRQHPQ5a9zFplowAGn1N3R9GKHEDJbntXWolfTj83Ub8zDJz
ovGbzFGtnpdTjGaijVtph0rWCOg5Wpx95Ah4/Oo7WAmt+wmjLEAQ/319HZIqzVKMKueDWdXeZdwr
2cFVRyNcWpF/cPuPty4OxdVeHwAqAP0NlbdAMEqxOy5Me/psb8qyOGlg2u1+fWPfOwpWMTDasebC
+fuoH1Dm3hIp+qAelqIvw2TJERp3xUfSknceZYO+1UsMDxfvDT/fwt9pdHOW6JTs89VUXMUS0BUb
p+21UM/XVHqUNXXannpKa19oVTV+sGi/fY/5BvTM6BZijcFw9/Wdq0cBRcec1UM/FtEecl26b9He
blMncg650c1BbcfLB8DgTUW73kT6LLzBGJ1SPh7hHGPA264Y8VUkwRIqjh45JNIqyJmTbV9N6mFo
8tZkPEF7V9NngQufqbanUOsSicEfY5jEiRUHSiQWKR98tzdK/JfvhqkCegb2ljfbWBF72HQkcjkU
WqGf1tlor3Mjt/3qLATUwF8ZygljOGY0oVjnE9B/vKU6qENnJgHs6rgKIIDiBjU3Y5X6yJhKfd9J
0EWgSFIyfRt/ry4wJHVJECWjfW8Ywp78rsF1Juz1VlzZFNVToMLX+EKcsGiw1G4HZiV08p9G3v7L
qUyyzo9W+OJ3si0rX43V8QcJFim9T+lkqW9JxgN+AaX+ysTA/ovay+ajzKpjgLdeKiQCmMVwm976
gJp2E6WeFMuhs7ToQrUq56zMYgI0zCX3vlUQ8H4QX9x3W6fu7Ltfv6HvrIK0nenB4ARA6/UNVkY8
pgven+UATzetN86sWz/yGFsK38xLZ1p5VdFlm/VZEQgWxypcQcN9ISdiGzRT0h3/9Rdaa+XXq7Kh
Y05Bb3YFQNRmr98kBQ2B6UmpHpqyrtNti5HDgBMWUWyagWe0L5OcWZAGuasMZ9NIIeryEH1Q9b6z
EGM9D+Bm8aIvf7w1TKZSxdHcjYem7jLYC+q8UZU8ugX4NR8ske+sHJh9gr9o5gOOjxWdpogiwP0y
HRZmMpetzJkql20TjHGjnlSs/GGZZ8W/LvJ/PE//GX+vr/51PcU//4s/PwMfupQ37eiP/7wcvney
777/dv7UiN9YEL49ybSu/mv9kP/+pdcf8c/z9BnWTP1DHv+tV7/Ekf78JuGTfHr1h00lUzlf99+7
+ea76Av5cgC+8/o3/7c//O37y6fczc33f/z+XPeVXD8t5sv//uePDt/+8fvKNf+Pnz/+z59dPJX8
2qb47fapGJ6+1d3xL31/EvIfvyuu8wd1Klm8MAeoeXg3f/9t/P7yI0/9A9xmGFBB+A9kGp6fqu5k
8o/fNfMPhAUIDfklEB32rb//Rs/75UfGH6ssbrXMwaMeCc3vf327Vzfs3zfwt6ovr2rGOeIfv0M4
efWioCxfqRpgFz7zxZZt3Xt/Bk08M7Ox2NYWn4U72pr2bT4p9ZPe2fQLLHjSaM4tuem9pozgZ0aZ
EQwDfsa0GrorGdcMMFO3gPdlqnjwYdsJR7oyrflLrYn51AZ2JWFlx9Nl7DoRS7KwxEHz5BQiEKg+
IdpNHyPbqG6ETW4iYVe1dm11sep3npafQmNO9k4cjwcskSZI1VPSBA7u6zA5HedrJ70s1C1mk2FF
Pmy2ibqi2/RQ9Gr4japxT3SW4fiWlc8PpOYx5MwTWz1PIrEYYbuUyjVMXnldaqX1DcZGa0JGTXRG
wYJo3G3fpRSW+aCT1NybIs42MNBr/GbwfmWwZAkMua3U8fbZpNHgbSGxN742Ze0XZpTL2aRr+bYF
HT+mEjFrIJUiZ6hsmnXGBNLy7psxNp+gDMwnEQVLWOCO/Kj3M3PSRjA3bUszzGi2wOZ1m29KVTBN
t4iR5is1poXfIG5DG5nE8hLmWsepT8Y58+Ik21R5rp6MzbCrRnlCDqUdLrb7Q40teRfrJZQSKTyD
zCUC3vyWsjxb3aHLc1wQs4uqKa9Mvci+0UyFkpkRwg1ZxCOpg1pIxEyuFUwMKWHtKHSotp7qSagG
U00vwXB+ah5UKLJTTjhjZlbYapd548umWY85QnXM9C+lKY04lLGl+GSCXUSWQs485Jj4R0S2F8zv
OfOxkPyUa92FUKV63kW9EUoKwsehSx7zZFwCSZgYxpVMdk8dpU3g5xVd4LSjHvatk+4MfAKcUVRb
eh7yPJUMxO3+IsZtC3PD0rSD0p0EF8XJ9+BohWoEi/NrhAn2eV6BZJhNiztYZ/kz+zab9zyW6c5q
5CJ5gFz3flk0I0y0TPOnZr5bElI+9SJp9tJgdgQZ1EUTaOgN0UxSTJu4gxXgZ4llIVbIbgcnzXeT
awVxyf/2XAkdyqh+UBGvoEsfNjGest8tbTXtEf1TV2UZfQz5MOrzdVEbWEzmGulO2tCfJTLx6wwq
PoKLR3sqsZrirMNKM762dlcGZmLrcE484kiEs+nbYnSAKa6yz4p+PsBiiX0taTDs8UQXjpGzn6R3
LaKcv59p1V2OyafQeNjdGme2vu6uGkvmYd1orV8LnlNFU+Jl0xEScLPIHnfnUoFx4qsFpriNqU37
MY/Txxo9/QPkJNyMdBr1gTk31S63dewlC/26VvMazXjG7BQGL36e6ngpCQmA62t/nhdiTGQ9GV/R
gNmWT1/ceOjmweIBijrMQmc3b4K2yrxVIWx7QalrV11v8TZhKcyzOhtwBRDI+wqRu9IoqkBrIaF0
NqSZxVX0k7hzk00emQWRyz1TsUr3bhxAku+0tbbpZtMjPKvz/NlE6lFHBLoGY24rkZ9UwvusT452
prhU3mEFC2wzRYVrhEbRRnemh/sTJVfqxhfq6IqtiVcPpiipIcJ+dm5Mgmex7XUieUXroj3x2lbc
z3Dybyec9s2r2hvkptVwgUiU9GtuLkMwqnN+4o3jdFUUmX1bc05kIYzmdJWnCQzsWJu1/SJEfRs3
XnQnB2fZY/vt7dxOijA3nfzEVXGzylg1trYDu4KYNuVmHLDZxXqzXLaeZma2Py8aKpq58nYklUyX
wzhhXz8VJH8iHfACflztLBJmZsielLN4IUYnzOWnK5qJdsWaUQ/frX59wybRPKWVyZ7hTVX0o/fc
Jr+KYre978oJanVmN/Zt1TpCOysc6X5k4PMyfvo3Clw3N5qdEGE8ilNYsusu+vPmpldVOltklG2H
xLto4sbwsbPeqDI/KVP9xI4rBHpVvne4SRs8QITf5H0Fyeauqtv7vGrT0HYX8UGUyEs77PhbOat8
Ec4AW/hLPfbTlmswglGTObW2vZIYwaRE91Yxfl7qkSZVCp0AO9s7jeJG7atng4cRxUYtwjhR7vKU
stOwycGosz6oK3SqXu2FplVSFUn3zijKMVhE/wPQizBDZCfrw/MTwPkTQvwMGY68sv91URFWO8Q5
ImGFHPD6otqdI5oYw8Ztj2Rh57XJyTiL83isn9xp9X5roju43FewMSafXusuKwj1sDI441O76e18
Fw9RuUey+sF4/TUE/vN74a5Pi5sSyDnOosOI2PMo46ytUzRr7lH1uUhKw1/TCxFK2BsDK/qXS/En
6nwFp/4byh7j37u65J9jIPsK/P6PcPfV39p9r1dMKY4/6v9BTLwSTv5nTLzrn+T38qmgWPoXwl5h
9PorfyFi9w9mUh6xGCQ7ITT3gJx/IWL9DzgLyGnxvaIfYa0/+gsRO39Axsc9YGVsMIrVKX//jYjp
PTN4WydQODOZ1t+BxNaRmpS3kikMVbSziuCZp7tH/bN8LPPBWKp8Z7ZTuoGlzHa3bnyAiSs1dUFd
66aYZ/EPd90mVadTtkTzXE/soFk2Y9S/bqrmBAUYUc18iKw8Pui5w+7rsg/jBbiDWkvuwsxQJqjZ
rfVlYuZjNkDPeXysM5ShMXs7bvL9mZuaQBAEpUh71evcHR6qskR9F41PWsO8JM6BTs7kDpuWTjRy
jfaHBVAlmw7/eYlT+uI0+W5oitvKgW3HsADYIfp52nSuqP0+6fXKFy/IRVtBTCX6GN2oehevAMdI
HYPcGUAPvoeqZGxiVumu6OhpwCDJn+Hgy7NZm40tP7bP9WGar5usiRe0VVmxj9btzn3BXGPEktSn
6YXTaBeEVcpzd4VoJlhteAFtbquHWdQF9guiM8ZGnPYvOK9K2npHMqb12K5QsFtBYQY6bECJaqRl
fpnn9m6plPiH94ImG8+7qGMUYshfzDj0QJ1uXohQq0Xm5yskTVdwOq4wNY/Hh7hMz0365VuzNK1P
czl/oreq79tRjc+rBOKjqFz9qe6qIg4JJzfDlC37sRhlHWCfrUNNzAdxYk3FF3W052+W04qz1Cxs
3Dnt+aFuFfEVBeyTusyEnIDe6Zs5Rmupvk564y5f5lVQ43jj4o/l6ATZ1KWHEa/7S69I2LIwkzxx
auhr0CzbO6kradDYgmEV0Yei0QuEOVF5cFE6hkNWd6fQs+1vAJverzo7/4aJSgr+bodevyb91FDO
5dhmci8nHQNxycZ/Fo1SyTaWleQny2BlUHunaOiCqSuKEEuTKOinuK32Q42E8j5yizzb97NOMjSa
U9DnxKxZHZ0lqPFDO1tiyzjrq/6GknPaWMOQBBVyHb9bEhRynXtvj8WFh7Z4VtAp4dlzr8uRim5u
PgMqRUib81ZpTfM2JxbllF4kTBqtzSmRejFHfaAmDpK6BsOp9mFQivrcag13LzvwEkRecT8pIx1T
rH2f3Qm5J6ohZbm1IV+y6XMDY2aQ9ypAeTuNpbxlZlCdlaUV3alwq3eQeSsRdJPlnuqdxeuRucPW
sVr9JieH9nISaflgzLyyRV+rZ466ZMYmJXSrvtTnUeF5QAW+rUZXua9Le7rqK11p/JkSknc/G0hE
sUuF1FxFrfG8F9eI5X+oEbSceay1wJGUezYJHOGCt2S4oIE9SV1kAklSXhZR9JBj8K4goNwr42Vb
O9D+LDM/2J1Nn7grv/fTOAU0G6ptO6jbMjM9ipHV771Scr+ipQBd2JzutGL2qyhb5d/6pirjbZ/F
yk2Uxhd6Jr5FqiG/S7Rs2z71tAQuuplHynBqakmifMoFNvLpWRcrRSEuGjNPrXkTY0ebzRuB41jq
bW00z8i0xNj0n5GinC7U988GRMJvEvubB6uu7KtIJOZJ22q+7OTVygIO+li6vidpveI/XOzb1iz3
zYIFpA/XybnOUutZSjTMWJ/YgU5CAKwKb0Pm7uJHCLA+iyQyLirlxm7FbAeR7TShyfp43rcTNnMU
UWeemydfMoQNl4iQh/MoLePzHnM1DJ+NKtomnWJfwIkm5lcoxtaqKeFHFP2Rc+r2zKixNPiqz9Ba
VcoJBuQVHcM+0NMpPURRdzvFhRYKT722luk0wj4kHCkYAwN9QSCyadoiNsxP6vZLO2HEbliDH+NW
dVrNrXvVFVG6Iel+uPQyXEwVavTPpcPgsUE5y1QyahO/0dA6+JJO6ZYCEOmdOtFWjRyn3GkaLc4N
g/Fw6ZZnMiGvp0YgtVWNcaD/2ej0WhLjx+BYG6XobV/ph/l6XTPx/4FiZDrDHvbGKffLCHRbrQ9p
ldKxbdveJ9itvrPzljxoW7t0C6XaMxGYvumILLejEDZ5NLOG6i69FSY5IE4313cGNkdB3Y8yaACQ
4dw5xDjpXbwv0WigFXGaQEuxcvArqd4WnVLfDILmTjq1D6riFqfYGzobuj7fWKe2GLMoQavyxtUw
Fnyn90o9yJN2uZWa99mKa2cLT38LOsjDZSju4yYdfbQmcQhOnoNJnburGHc/Ys4nGRQ63IEuOkND
OT/KpUxDN45d34gKdYueflc6BYqGSe4i7Hw3SelRjMKpIf/nk1kM8a6tBoIm2nbaumbubgV75Z0j
40+R2XbcZjyJGXreDuPysAxjfjuIrA0jcxzOisEq9yaTlqCeeuYqalSFYJA5gLkYGF2209IKH4Kp
vxAexbaGDOHUy9BYm+k0H6RezXh/69q+6McuiEz2MTVyOdFxJhHOc7JNSvS2gBpINTygI22Va1ft
aYrIuSI0M7rMI+0iX9sAdS+GbW5mke86Q3eqk9cX0Ffz7W5hpZI5XcBp2Wa9+bAgVEBRq7TtTTL1
ImUDEroFgdQYEtKrfSMh58HXZ4181cSJVOezUhCNgcZk0JmXJa58EqKBeu7Vl5Wmb3WaI3lRfWbp
tqB56BgcDhKZZqpUG9klyJEinSbSYN5rUkcgKpI9mqhz3Wmv6yobA22Yz43aZFoTJ+yA9nmds9qk
c1h1cZipRCMq6SHuoL3XqYtJr1Zts7Hy4/SebfWJDtMm06fB9zzsrvAZunInEu3mtgNr2ZtZlRdi
weeUtIxT25sPVZJuCPnzkbA+902cnMeDN90qY3IFFL1JBy0hg0Oz90peq6EuMJsQBrudHUIA7X2e
eVYuN8qf2zrRblHxU5asOC3Jel8fI+uTNTZJaEXtHMZ1792Oesm1HL3vFsbv570mWGQm83ki+XRb
T053rXQ9Nh1uJAkTz7MzHHjUVbWOwkfHe2CecezsC4D3punRAUq/rpN0Oe+6WO9D6U51fmEK2tDn
eS9K5KkGZCM8gTw5jn6SYrx+MOckG+5zssO953kWsx75/79c+t+MEChJflUv7evqW989iZ/LpZdf
+ateouGP3SF+URB6XtdLrvcHhMmVT84rg2B17e7/u16ClWAyAdPWIsbRIGb8VS/pf3gMe9dk5H9N
Hsy/Uy+97Qcwr3bIyEblYLwEKrzuB0DD7Iskt23IZOO8oUPtm1ZlnUo1uzYUYfpY3oU9ISC+5dK3
bO+jsbVPlrjUDwNWuhstisMF2LQttfTmp+v4TqtirQmbV50WA8KpA9ltDTJwYKi8/mqpI0Zdmqzb
C/KPL0VURSoEqJyhcIO+b9eMIp42jiXKAz1MFfkYnOzcJ1MkOaiRMt8u6f9h77y2I7eybPsr9QPQ
gDePDROICDJokp4vGGRmEt57fP2doKQWGcwiO7tf7r2jX0oqSRkHODh277XnmkELKH17LURDSwVP
2aouJW0c3hA9XMhdJ52CAY7ii6RcumrNj6gEFstcfo71hOtSXwbBz9WPqfGSqCGDAnmGiKGqNl9o
sKQP0Q/SSIivSP9RD04a/+jS2kaNAhNj4hxDldX1hI/ZuAnYvh2gf8ZWx1npKpYEcvxCimk8LIeH
XKvwCGrniItCXhjxgYR4ch4HuPaagWX+QPEBbz6svM8/ysegHLYFyCsYna9/OSYuRtzzBko/Iz8Z
l+kioXr9BpG310QMC9Jh4/nQzObNFE3NZmkG9XyxKnOXLEbppmUXggzo5Ql2SBmf6Ms8br54uvdg
rz+jSAiwUfIQayBtd9SPejnpGfcGbVNVbXdVdvVEDFA0nVGC/J3H6XBLFPZcJcS7b5EtnGrt+JUe
1JRXpdK7cauizkZJR/IYtplirg/5JkJYtGSv9SZUiNvrQnYopjBU9mFuVviYp/dholYuIu3ZabOE
olytVR0TtZVthDcLWSs3bQrpJK0XmSP5KJ4KGh669QgtaFjISYRD+Y2bN/aKpTBv9TJLN3qhyRdK
rI3+pErcLpNHZB4SiH0xuS21mWpBKPi3LRliJzfwyBxBKzbCeB3hfHCoiZfY6iwvAzrOPr6OKOjj
qBDKQ+EPpfFE+RDeWSBJsg0qHq109IH8vx700U0u1pkvNuJpLKeLaY+DSgya6l/SJ4gFd2VjpYId
zp3oJK1m3vUBZ5A5CYBi5bhBxwgqKmtDZbdnScm1YaSTy9FdlmyC/99RimSPppTWW3jOnI0kNFcK
TKeai+hkMJdJh3hjphEDqaIx/ykImeTUWCA6cUb/jl0T2Abuo9TPWnV8KyYYFAehPm6XKa8fLb1R
z4Q8m0/Cypz9Tu7hVQXc2yNtKreCWrdPgdk6CZXLp6a5dJt6HvJ9v9q/wtNPCChlzS5vy7OpSHPO
prV2WuDK5Zfox7g4Jzk8FaHyEKJGPnK+4hQ9dPTT6rLUk816wM+pulK0LsOkkYAQCcAN6dXRF/t5
uTfwnfXyEh1aVluNG49U4dhLa1mP3Rg8mOZ4AYhsqJ2h15TrkhyNY5rDdTxOVeZG5mxdJ6NgvoRZ
lUQnk2Dp8GjyybFaSgcNuQi9QVjQuMwpfT+38XQWyhFpGggh+ZU+V4M7F5LuU8ob+xy5r+a8Kjep
UQe21Ia1DTMgo1rW6q+jKLFcbk2gbmaT2tkMOo9ngV+jmK2MAKpN0o5revyTRLLmWGKReTDoHual
JMhcjg9ZZAk/hagdOb620QVs/McpIgmll3TyQjGvh3dz4BPw+i7M5FJWo/ApG5vzYO6eOWDLzmRV
GqQXqofLQXbKJBw8TYg0L9O5BC5J0boxAylvJ/lkWITLqE4uIe5ST8A5X230fpeli4LArwqoMQy6
H2mmXaC9Wfyxjs7yKhw3KLvNn5gqfxeGDjTziD+1FJgk22NYJ9Ca+WJy3DhyCZcpiIJVfdXKJ9MQ
RC+EQdoz1hqRPFsfyQ/jAksLA0x9IwXlsEU/Q4F3uTSSS4nuvGvQ+ntCZf1kq6ZqWQtRufbBeF7N
6bJJk7i7njPyWCHYk4satkVBGsezkmxwq0bLSwwFZuVUq5s0t6lJE0k9GdNjXkzWs7Lq+gGn6PcC
CodH4GOqPVtqfBrkpH6dHpvCEc0rCWCtXb6VsrWcgUfNfZxM9XOzLr5jnn4XtqSLWO+007aSwi21
S8FGgAlw2yhLexVFwX4JsgXzuzy4TCfS510+Kk5p6VtpGWInCWY9A38mJ1sgMEQz0FPHJMrLqH9J
maOPFEwKph1kMoGScAq3K7ZkQw0El6s52c3lmLlSuCR+1ygWOoZkqu76IlF2SQ77TMvUfQ986EXU
lvGMG0bjadS9L14ZZGSjQ5w8Lqy2FRzixvdJNZ82ASjsqGUZM5WgtrGTrPcrmM/LU0JWcyukZ+YS
6ncxMvzCqcepOCkDU+XSGD+0Fvn/Roi+CXCoztQwzLbcW/vIzsdiLxmIEAxztK7HYtEQF1fSt1am
sBR5VbvR9YgjFKo2y0JoEFWuFsbnmBkpm9KI70qoajFmKENboY3ul8tEpfa2AwiBmWMhNX6y1Lpf
Yty7F5U2dgllF1SLWLkDIr7EaAvJNDn17LKmxNutjTza5RSy34+JFN+IaSG+ENYdD1xPnzGPi0+Q
Ilc7XGm0a+x9M7cILXknjckLtRJXPZxaW7L6++X1RBWFVbGJ8rzGZyspdmmhUy+rVMahNkjOFDBy
zhM9v8yX7jZRMTpE6HbFNhXtFWWSvLHppx1uRxsRoe1eb8bTRG/PjVlTPK6/ZxVhKhsLEs1J46bZ
GVVOXEytpW0aL8aJGi57AmyXRU+ZeGyOFRyyEY5603TC5YAsjcrEOXAUiIquiKRxEyTBczEHhhu1
AdtdrWfbcMa3px+qO9Th5ZNU19VNLCcYaKt9aVvKAJmoVzWfDCKei5manBS6CrRLjZStnlooxzmh
e5M1RDs1qo1LtTMjVKx1tskzXLDlvM/tzGzU8z5P6gzYIOObnW/YCsWQnpSc+G5mq7hKotz4McnC
oenimz6RJuRrwUU9DJXXQH17mdW8PxSqnh+SwIi3JrWlXP+DEXXEFGs/8XDOXoywH8/qoQaaVHX4
CJEAJqleQLBIrKr1UkHIS1euReL3hlBxQWyHYErtJKToxpEo96ZwO5wG8xT2FEpCXLtb86SJh0Lw
CjMk+VsPMwypNBjgcnTDVHIr79spU67mGNhkCEckw2BiqWsgXEKMu4HWd+ArMwLumd9XSv69YHPK
DvWQjAYAQaWWHckslvZHrhgEc2MYnaIjMoDKbWFVjepXmJqnV6+8XglzS9Yni4DxgHlEd9YZSqlv
w7pdNR6ItMKdKE61vpFHpRkve4JvmJTGRK+cymiJVJJ8OkjqGL70zUx63Iqi8QqoY6ueMcx7LjBN
5bdTVJxqVjudGflEf8jzTA/NfaCMHMCS4ZSaWDl3cbpo7+CYSDd9Q/5FBdd0VhUmi+6sCa4B+fhJ
TDtli3pC8YrENABpDgsEtS4EseeR+YHHMYghqYJUjx2lj1SvX2aUVgM0wsppFGMiSkUa3RHEYSIt
IpdL6UVzGzb2UhpklrquA3OSqplwkau9CpVBDy/6CIzEgKLFY5URsZ0SlYOiKyTgcZN6MOKGqwpl
NWnlDsZQzl4UxaxNVpOQ4p0qdBIEIIK9kIvBPiUys0J12mIHam68UrBQ3ct9j5hTFolVRLGE1lbt
52d6gHNaXwBgVIZE/1bWmE1E8cDZbMlHTk+TtAmWYniuWjneA/CXGqdBPnshy4FyBwpaeeSsrXj8
J8szkq7FA4pSWBxgS+OnUnSR4Rgwh66MfLxq1hxCXxa3ed2UbmDFdzH95gQkHHQ5OUsF7a5dMxGL
ipiboyiatDVPgcP3t6EelNOymMlhrNmMPq4BghQihluyXhffAlbZZJvIi0kSZJTKYlthEY2iJMTd
XMhImFAlGmsIVrRkn0ddkHiq0Q/5aZUtna0FAZwbKe0lAQVa18qX8WJFib3ETfpjtNSeiF6o/yCy
Xp+I5oCiRJLzXbPmdyISPeWa8ZkWI4bDolfXQqmTAMrCel8NFuu7IVrnwpCQN+oaMkionRc7eU0s
SWuOSX9NNyWvqSd0X6ShZLl4WmtZnk2rne+jNVulGuSt2rSZf2RJ8jCtOa3yNb0VUd/gxC3qKz0u
uQAvTRq64tLJTwnStR3pDagA1Lxv42C4CetGu1HWbNrYh4d21YRJqzqseBWK6atmTOhW+RjlSOJN
YbKsOa0eES2OX8VmuKkhPFNWDVqOGA0xUXLG/M0P4GKQqvU8fojsQVFc0DIK/bfq2nCReaFMQHdz
JG8D0jfC2+JefJXDUX2kHNJVIxdpdXcOaTX36AkkdLCSkdPhcYS0blpVdlgnGHaF8K5cFXi5UgqW
na66PGtV6FE5dKkEIX+kIA3rikkR3KWvej6hMDufVEzlGlOfn88laVQizTg1saVGBiHGMskIuA6D
AGbTyk9NwsWTZQouaWDJkRpLsNVK+JkN/XSetsmOfZdVLii6l/hVXFgZg2lte13tDLcROj13pqIr
t1AAkSVm2WiRPJrT2g+lbml3lVq1B/r8pRBjwr/WrG2VshUdcn9eI6ilbeaZM7ZKtIM/3F1aYn45
dnHmpql5F9Y1lWJtzWFSaZ5Aqoy2kDC/tAFdRzBllylI1cOUG8WNKS813MlVXRm+Ci0zSw2AUFj5
Rs+yCeJAuVBKmLoktRF0EjrdcceCwVqNmm3p3FHb3ox2IQuwG0Scv1yomgSO1DRh8BMjpkSP/dWK
iCGtws84MZLbbIwSR6s5cnL4Hk7LVSHKkS49UVfVaN1N47Wuqbts6pCo1tkVWGgGe5bPUMh0LnOo
k4qbaiknN5qMYUCX12oQSlVBueqmdA0V9zJ+zaqYN/bUyM1JBEGISkRWc2uWtDOYljLFZZPitbIS
PrDjEH1NBtkH/thtyhjMmFrqxhPB99sq040zPQ2S5zzN25N8tEaPfFDEkbXdhWgBVcFMH4JoqDVf
zJJwZzVK8h1VY3sXTea4ifUxvOVgK5xQLC2dVlBAn/qlbc7xR21dUYnZcHmyNMKcLFZUry3gjdVL
KX8Xx5AAvTRX5iZvdMqwRDaDnYpz2CnUNNnFcqw8iRM5+fkaPvlfRcwXKnGCq/9eEPMfTf/8TgzD
f/1XbFe3/oCQoWI2D1+ASO0aKf5LC2OIfwDQAQWA2eFaVb7+q79ju/IfOtUWGlwCVG04yr6L7UJj
IK67VvMQYMNk5Dfk4a8FR28DUToyrJVsQyqKX+Ok+T4QJVBSPxtCarjFKOWXmoj2EWhTuB01RVuv
B2O+08c4v+5NIdxLsLIxYmRpcCphSa/jthr2eDxkbthwocTWJVmTfNJ5FSO2dEFraHtcp+IzXUiM
b/JoFleD2ZrlRtaJvfz+wPyv6bD+iwUN/xfKshAUgpg2Icug0wRF8Frj/e+H5VnZvBDc+9euzZ6K
H2+zD7/8oT9HLGzFPyycSLCWIUZJ0QIh9z8H7Ou/gfkIPxNGMd5Y/Ju/xqsgm/whlQSBydBcqxfQ
df2VjBBki/QGcwDvLsrfGWy/M2DfB07XSfL6S6sXgKJxxV8TAm8Cp5kZmupIuvyu38+NTdzyfvmC
e3pUJfixibXy6E0TnYRXnrTQhGvehE/DfXbOUTezQZT/nrXqh5aOo8CZYZDgpOL5rvSa7cVXtJFf
vwhoJz4j5r3asQwV8WuRqtEY3ZEFje3+bLkLNuJ1dRZv3ix2v8rCrD3yzyLy13u8aYiP/7bHEIKb
SQXl4K5QHSXycu6WGwjm1nO02Q22stf23b46CS56N7H73ew2Z4o3k5B2zQ3iFrfc5BhaGb+Xhvj4
VEdLW5ZMob5gKXvXmNulc9Ltpvxpef2m80a3eZpuh8dJJaDtfN4Zr+yqzzpjHcFvhk/UBLJaGzQr
7iW3uaZg6xSBv3DX3gwn0p7Q1EULaV2zi/3euP6i7fWVjtvGhgloGPaLlIkdpcOEWkh0FfX3nfQd
6bDJqfSxdPoHE0zjNZdw9TzdxLKnjXb6/HnL75NTf/b124aPpqUlc5ASwSPdkSDEm0Xihnr7vdx+
3ogkf/F6RzOzRZYAJmWI7nTk+7FdPRDrl3I7hfLXYJOH1NGOBYeSxM/bVX7dLlAdgwJVXX59rjef
dMBKyywkK4Lt6DVFC2w0nBdvNDE6rXBMttVREeFtgfTWKH+cp50iDq3Nuaw7wbUg456J40M4oNYQ
YckfMkk9Ax+ausRBrxKheeR2cZvmZoKnIRnEWJp8VGUv5WxQG1ViwSANQrzBoWMlu9wt1ExQqFSF
7udveeT/8vc3/Octj7T0hYTsbhLl6E72MTe+CA/TN0JCZwQpbsFMPSh2+YUN3FFd8scWj9aNIgnn
YZCX6E65AiQllTaXJC/3Qts8B6xt3pvyV19y/cWPE+SfdzxaEwJC5ENTS9Fd7eVP9TbwZgBW3rTJ
TkVQIY5oecPFYpN08SYO146SuW3oUds1pFtSLETaxm3kZ7t2m/n8//RccOWTrwyp17ny4Rlh4q1V
ngop2KNeWUxcQQrwm3fN6XJineVu8vj5l9Z/tYlScM2esOr7RXUd72/G89yVcFeaOL7LbWwMfMqz
Dum38lvzgwz3YteO4H3HJK6+MR+WE1Am592dRPTYix+7k7k/dOZG380X8pXIcg5M6i50A48bfYCZ
wE7YSFfTRb0VKUT6iVPCw2hrPxrVTSXvUnTri/4H9SE2CMsTikvsXLbDi6fRTr5YhF+rYY/78O0b
Ho3lLKolsYuE6E6zey/aDW5xjjvPpnbKzF5c0Ru/iQh199GVuYMiiiWsE9iyC0nyWbcbJ3oU7YC/
1leR19uW23/xeK+gr88e7+gTz/O8kAQNorvZT07nvRg5uORse3/YkgkA9ESwYdpLe/GUAPmFdUoS
6/MRoP1qHrztn6N5UAwIy9fy9bvUrk7VffSAInVbOs3JeJE616jc3enEdFPnrtm3ruWsg6Le1063
bw/RpjmZLovni6fv0yUh8k3mJM597wyu8mDm9BY198mhvJO/tSdEBarDePKVY578qwXZpISfcygA
ci5C7wdwJKcxlXRRfNe5nVvsGtnVfeu7tpFcFGEbw2NNrjz9avH68/hH53Q3ofvyeQ/+cu0yOdZy
geOkzKO8fwQ5CoXZ1BOCj7fyLYjdb+qPVY6/L3IvXVyVJJuC2PuL9WvV9HxYG962enS4wLE81ZQi
j++STXWubQX7oj3tfAp0Tr6aQl82dXSWaCqDGjOBptKzAiT5gRUh2MS7wgvOWDhL7/P+PKqZ+nMv
ePtmRyeIWrEQVpZFfKf6wX5yUzc4C5zOnU4nlwXpbHoWvPlB3LUux0cbD6er1DXc+O7zp/j1xHzz
VY9OGAYumpSF8tJMSn/0q+3iZ8/RefRsnYV7zVO86kAFVHIAv8Da6X/e+tFl/K8+AEQGs4+73Qc6
SJEBPswD+qD3QLG6yXnmxiek7F3BIYHxMj7Ubu8GdrWHie02nXtAbh9+McTgkPxqjFGIY4JOgu2o
HWlT5t4KydvSB/e759yO7furw/PtJj7Dq8hlxLXOcFLaz7vDs2Gf4LRkS27ueLLt7f3KjuyLnerk
zrnsiE6+z+173X9E073J/WvWkGjzzUud7WnkblKbIJy7u/BU3m+wn2/DzVVunwc7dmFnc+IUTuPC
SLQPIU209uPlwdiclP7jZWqfU4Jra/aGwm9X9UX7cnKz02lzOMe5ymudwHUy2/Fn9+Ln5uLh23dv
PjcJ8HvLJrYP56JD8sIp7RM8nPbnB9V7vI4cxX6BgG8fbh/d2r6+rfn77407O+eHxVZ3ub0t7evM
pn1b2ij2/SbYCV7+2gHSRncil19t+dXF/nn+aPBwl1Q72Fdns/3j8LjwCu6J4Hrfzu3GPsXBx9Z2
7uZyf4tLqn3gfX40dry52f4INyYPlzmVvb1BBeX8uA+828dgF9ulc6GxfWXOFbpwp3TO6ct1dEwn
z3wPwtU2WED+jWDvNPvycOUO7mHX2df+ZD/O/uOJ82NyFf7RI/ROuhfuustebvHkrX/+yE2NM5fl
bHLHX3jD9NDZ34i0O/OFzq9QZuwy7zb8fmd7qt3ZuB3Y3ndP8zzftB38oBznytuf6Xbq7y42k/2w
veFRFccfnF1rX8S2yrg9vTu7OsmcM/vidGE4n273loPw2/X2p3vv26lp7y33vrZPtr191Xg7zTul
EYeTlu0EDK+XJ9NtHU6kGFDb/oNqq4y4i9Dr9qbN8n7o7bPC9rYaZ4mST9E7Z1eyvfUi+8ey0ehQ
Zf89cv1xI+yVvS1vnuyzG2gB16H9GDm5r9Nx3jf+Utn7cP12iX1r2UTFbADp/MPTn4bj7Ss/OPH2
krM+2c/S2bgigw3y1PnZKQ3xnE7lHM5j13vx3L3/cz3oeGc/Dr2z7z3LvmFBE+3xwis8/yd+A9va
O/T7y9k5DO6wGVxp07nb1N4eFJ5f3t8yuxGAMWSvB3czO7PXuDe3h3PNvt8azIjBNX3R97ada9i3
h5NLnjx1OZF5lYN2xz7pvfPb1LVL90Wxr+5/MJLXaWTYL7nrbW9uHe9iPzMAz/wHui+3X26396NN
785ucvZ02timffYQOg/zZvL2Xnc5u6aN4YEn+KVLsfsJHhj0C5+CCLUdbrZ0drWP7NDlV9ff6x3L
xZBnfaAb74an67x94Fxd3j+P9gkyLjqEBKKDpYDd7K5vRb6Y7pt04SXUhRvRzrbVWbMvnH37xS3y
1SHkw+Hrzfq27rFvTr+yYOqxWrO+GSwv98LJ/eI+H1pGzS1figm7i5yD6sh0fek8X/udl+++Ezao
d3emfbqeXSnE2yjO1X/vVEhcl4u0DGDnmLFZJYGkCUITEzkAcOSFsRP41S4EnX+VbKjkcsdzfWuW
duEpTsGA+3z3ORKY/rX7vGn+aAe2IivSVUQEnAnly0eEazuDddCPPeUs2Orn+qbap+f1F19j/dHj
j2GRf4XRrRNYPH5nMUpx9FLG+K5t4or8XXBhydDUBKl+KigvtYuFzGQ4NcZXUb71BvChYQKWaGqp
N9XN9Yj5ZhTkuVmOEoVkd6O37MQX80V9GO/le24k1cG4EK7NP4/cv5U4+Q+Ki5qnLH4q/mVD1Hnq
/1W+/Ouqg6eDLd/3/xcKg+mlfx9v/g+08mH/9C+Czf+yn5rn/sfT26Azf/bvpIj0ByecNdtgkHcg
NcLh+a+kiC79wXBAQKysnrur0dB/Bpkl4w9cxol/k6lQqSpe489/C951ws8kMSyJ31r9uvXfiTHL
xxJhBgWYOP6HRAtl5trR2Oix8zQryDFuNuTGVUxpzL6bzbnErGIRn5XKQhWiDSkmm6KEIgcXtdnu
xrnmSkmEaifjWnKpTU2wwytPvSOQ3wJV6KauwP5NXJ5TOcj8YEFbYxtTYX4BSVTe3+4pkaZMCEIa
aFuV4BN1hO9HtiAugTiX2uhGvTY/jcSNrlIdvr49WaiDI6Tqt9IQyXZJURq6lpzLU9xjVD/Kib3i
5nfNlFuxLZCVKp2RnBZ3aCFVbsJI8ijSNM4g6c4XfaeM90ojzZpdL4pwgQRpATwWLJ5uZE1vJ7lQ
3C8h2IzzMCswBhILc77UkyQ6DfAb2lkzrnHOmOPAaXdrZruNwRjbb8bfxZ/T+S3KYL2E/TPJ/+wK
asolma8Iv1g9ui5JFM/gyUcqGDoSmzMyEhv2p4DjrviVpcH7COifTUHlMla/NF0m3v6+1+MyV6Uu
R9uqGzPc/QIqV7s6fsrWYNpGGxh+2P+Fg/+tNeX/95zXWl3w2ZIT4mXznkSw/om/FxoKYWQk/xam
cnyiV9zA3wuN8ofMYkFWliiCLCprUPfv7Cv8AnJszCHDJMckkmL9z4XGhM1FegwKHuvNuj79zkJz
dMfmiTBQ4TfIg8JWZKYeDZolx8Wq1UPkKBiIupoY34WWknlzVX7HbeTZjM3Lvob5QsCj2rcDgrFZ
ReLwpsd+MUmO8kTrU6yce0p7MKeiwsc4uvBR90gGejQ5pCuieNKbw94s4FgkyfUktIgIBErtEoP7
BXYvVKuNX1x7jw4ef7Zv0Mtr6tAA7no0S1kJKqnt0cXmqglgUpVlBSOJtD6vco1gEu6NXW4rgoQf
6oyLCRpBs8YLeGnTcTNmBUWz+RgjJqlDq4JFkESuXvcZtfdls82yqird1w7732n3BuexUuz+/bRz
jvQO63/915QzVLK9qzUIWMa/59VfU85U/2Cgw/9gazL41Gv05a8pJzMb0VYDcGGtlizM/f6Zcigo
ECeQxuTbkvxVfmfGvY9tQJjll0xKxnDyoygLZcX7Vbqsuy5tu27w29acN40ihW4cyV8BV4+3nbUV
VgjQkApUIlM7mtYVosVq1LPBFyqSURQ4pziGRQnFBorlven3X0zer5o6OqpgQDICS84RAFIFoVEx
7QZmoDphgzru85bW0NfbvZSX4lxmrtWIK4P6NUn25sBMVUkGzkvu/bIUQkgbmnCKXKnFrruLKn+w
rMqnXKDdQMtsH0aETk+ft/+LT6cpnBfpVUCo7LTvP50ko/vMhLH3cUDRcRqzqBUPlL/mNiCeX/MS
f9GfLPkMYMQwoIaOnZfaKmqlAAcQX6pQZS1JHVOWJQtgX4EO/P4LrSlF+M1sQ2Rijl5ozE1hEYse
wfFg+oYSQI6JrK+Sl7/oNhLBDMbVMwNI6dFYLBRKm6kc6nxZDKgXQl94xeZX/P674AIF69CiglWU
j5FRvTHGcVapnV+ZnXoyl1NwOaOg/qKV95fF19nLd2EnX80/EZSsH+/NECw72RxLCj79UC6aHey0
Dpd40dxlXWbsQ7ZzzGgiy81jMfyi5V/14oos4lBAugyFy/uWRagheVd0nQ8Sq3eEUq28McYl5vMR
8XHwGXQeSydlgSbI7aMRgT807OlcBn0Bhw6OQC2cSlOMD169NF+4HP2qKcDuq58HJxzx9Qr0pisD
iwtBW02Vj1rW2C9yb+woKGvOcIwsdr//VmzvOvsB5pcM9vd9R71/pAJiqBjiIhG1Fm5hKcjJRlhk
4bc/E8a+b5o6Okko9TSviHKa6lplW6qpdjKF+Vcv9HEwvG/laCVC49tXFVQLP2e7spFqSYe4DNMv
IiO/+kIchlbhoIUTkrqux2++UJwn8H1DOMLGEmJHHcmjbQlavHIQvoJw//KF/mnqeCWiGK0L2pAX
wp3B3BkhHEM9ln/+N4bBm0aOFiK9V+qqXKzSr5Lc9KOgJ/w3CiBV2qH74kS7fub3WxUfCFoYhoxM
V5yC3nedKErBHIhm6VNU2vhhl2vbWOzyDWiv76yG2Rdf6pfdZ6Gq1SXiBqqmvG+OTOCSdKZR+pkR
C7iuRgV2vEbqft5/H1vBPATRHaRD4mS09b6VegBclCO9xOOxu+3xIPMqS/2qOvrDoFPQia3CIX3l
FrJVv2+k7BI5Djox82E1EtjGvvmHEnX1Bi9guOy/+UKvbVkmJz5Ug6px1G3sVkHJSTHzq0GfnoIw
QCpmaZiLft7Mh+sFuznoY6rROXjqq2j26J2AmecIKqhDhg90BkQwPi3mltLgVMtPqQLszyUqEg6C
MtanNVXM52jytDvAQVjZSQLxVnT0y8HohYgDx5ScsAO0VwWVBV/IYT6M2vU56XRikQo+G+JRfwRy
H2sxKn2/D3vrsekC7UzSy9oXQtWgFmH47fMHPChkxAwlBTcE7XiBUWWqutrQyHxZEm4J/4CBE43p
d0ctjWDZRyKRLDkC6KPzaboUwPHWInBA04Dp83rwAm3ov+i6DxE7vvG6ZWKPKuFWzwHm/TfOaq6u
AlEqv+UzPVVQ1WZXF4C9IvQ3SVO0Cf5H1Yh3YLHk072iRJZfwym8ZiWX7UhuqytTCjFNn2vjNFfo
CLsWAPzY+dAuHlHHcjNWJQolcRqqy88H6IeJjfgaud6a9gVkzwR//+yyQsEzm0jqpxn2BnlP2UeD
tmDzeSsfzk60onDB4pYPjpeb2ftWhNASe7PuUz9oquBhBq3nwBYKN2C14xNEUQ2MuPmnsUTd1ecN
v56N3q3Ga8soUJnpyNbBHrxvWakMrKP1LvENCsInMFuJcqUts/ZUVs1MCLA3YMcRKZku5wRWsFtX
M0itqk3DBbtni2lHMZX1mE5m/RhG+jw5qdaK4Vf5j4/Tj7sF5zsVuCgXUPNo0+g1xO5TCLp50TPF
HbPkUYsK2EtdTu5tUb7SsPzqexCqFTnsrX72a5z77fae4RluNdDl/JTCQicvQLBr69XD0bs48PW0
Uh/7lXpYzXpx8/kX+dWAYyCsQm701Kzy75uO5CaZ26hP/CnQSwjjHbw1GHD+5628Tu2j7861wzA4
yWIexPr7vpkipg43Bojt10nTFHYmSjPlePn0rW0ndU8horKfZym6WSgOp849VHcjFvWqOxTdtFsB
o7+7TaOnI+EjEoNgLGrHe1tcwtwrKz3221xMGfzCKotGMvr5a/+icxU8bEhowWnBqvlotDcLLos9
2Hi/jwTQ4HJeeVKCZ/P/rJWjTyjBc+rxUY/9cTYQHLGf2wTVhS/WjF9NXWYuShT0xOj74a6+G6RB
qdZmP6uRD9vi3CxE5SqKwwbxBYV22Vr31rdOVc8qeXNBj6+zUuwdFTpDhOMcBqqxpZcFf2vJP2Qm
1Us1AWJ2f78nwP8QV2IBVfDWef+IXRkLUhiYwGb6cd6uLnsXaqZ8Zb3y8VwkK1TKMJTJqXBlP2oF
1Ao2TnhA+jEshL0Gy9sWrD7yOLkPX3zadVocTxus3SRchImIMpLev1A0Zq2cml3kE115AeF13sYq
PIzOuKnAUCSm/Px5B34IQotEBwipUOrBO2IPdLQSRaY0LM1URL6Aea2f9zHll3EQdpBQrfZckqDm
CauUeUpEsBtaWGyqEpsbPqV29/mjfOxlZg4TB5bD6qRhHu3iklzibQLqnBNhtlzrwHfBleC8QB1c
/sVi8HG1f9/U0eJULkoHDI2mZI7VG8PK060m9bM/xVZ4qhOM/h+2t24Hb25zktoOIpSayBfnAhxP
WSk/4jSdHJJJlC0jBfti6n6I1rEI4UsvE4il9kx5FUG8aY8KTLwzxDLyFaAj2zoVKeyODfxfnGAe
pINQNKkzGlXhBkFnPmRID14+/5a/GlZ08Qpy5pBJ1c7xOFZSoYbJE/lhLdeXzdiXt9jYx04fBMrJ
yFf2aiPP/GxWYd6HdeBRKmohRx1+N/xATyDSVBBUr/Ep/egejeDesMKsifyJfD+EEegCPVJ8ak+z
rxw4fzV+iX/9H87Os1dum1vbf+gIUKHaV82MtIu9XRLbSb4ILrF67/r156KBF69HozPCzgPkQQpg
DilycXGtu1CokoVSCm7XHzmcx1aL0CUO2tbMTutCezVbQJjner0cRIm9/YsgmOyFSNus7er2VToj
I2sjWKnGgITjeboUeMFe0kUqKMV5erCfbq81ySISSGfDF9S4Ea6nlo2tgkiSESFmHFfPCHpoP1W7
LA+qUrexTyLeBW03PCbx3t6ckmZO675DnCJQq3D8UucImwyRofm6DYt/5l2Glg1GEvd36u7U2KEk
B6Y0t9qEgohaI6lmGQW5odZ/rOiafog148j5bScdQseWZiKAS2wUjW2vT1GceYbqjlRdLooP2Zot
3yPCwtOSGuELot72Uwfh4yJKvaY+lpanscRxAe2wwgMXe0Q92+CX5Rbl55DWYdgqGXXb/BN9VQJI
WrDUIG/fZWRwn8t4VbhBu+bkppnxUXVKs8UbxWj+rVK0GdRiEQ9wndO3tR5Fj0aZYXv8+k9BS5Sn
Ol17WW+93mUFFCIlUZoIrrVr/Kuq5XgqrBGhzfvD3HQ8f00elAitXF6+XDfX4yyTsXQWJhnBwH74
Vuk1QsNtWz+7xWo+14NVPS5uGz+6OLVc0NetP+ChhILqf/kV4DTofOJuQr3l+lewF9whtBXFR8Fo
/aucWnFKqxIxzxjX0mboHUrAiN72a5q+rIkNyDNxq7/u/4idzU/JAX4mhRGa3duH84hCrFbTdvUB
dmQfFEwnLwjttq+//aQLFZ0jQge44s25lscOYfJJ8SMEgJR+7t4mceGXjTkTv9yDB+dOaMQVhDc5
TpJcgVtNSLyBjDUbe8Wf02zweZLaF/IJhLvy0nkm6mcfX7+ERH3AQrbAisTY5OKxmzom2kNMznDX
86RhAoV5UXZgfrH3oYiNfCO5hpQJrjfLUE4kTgNGBPYAh6W2UnLBEI/h+3PZCcDY2PH8tfifScP1
ehSaHDEOuYwy4pn8PlrwQkAWjrOvRt1pqJrpua265GBq8qdfZ7zkJ78NujkHUb60Q7/yekn7Vbzt
66l/bvoFc5quEt9sYwofOvTrgrAO7dffaqBDEIHESJUq+7bbhxcU9ZwkUnw3ikGSj0T9dazX4P6i
7qQFbEa0JpklX3Br3ZdkGKia7QzHtbByNPfXCJNxNF2qRDtibezsEu4xKrg2j24Z26+/3xi2GvoZ
revH8eh8cqZmfUYHajpIqTY0iV+XB2mlZI/JtxB/ez0MemVqu7Y54sytMfuzVcUoWof43KIrrn43
tKn011RNflipk6+n2Ryj75UYtBd9VbPAtjIkBLlz33eDoUAWXW3IwjWB8NSNa/02Lk3nvAzDdGTk
uxMYgLqA9gQNJl9ym8VRedSENhaaPtrm9YvI8fMNMPpqkVxzkOgqHlJ0+BaPaubyMclXjK5cNU6+
Z0qVfcTsOXwfL7YOWk1TV6jnfPLas0RllGj7R0P0/tWbRqbOshpFuZ9exvUSN5k7WIo2OL4yluj4
1SDy8B/IL3bbHnn87uzP34fath3VyY2stp8d30Hs8R3XRPeo6/P0tpnX8OAbHA21OerLOIWYz8Ig
jDOn+7PMWvXBpnfypomH6eB63R3KoJmKOJ/sBG3C8lBlUYpliYMUe9uiPIPY5XDKjNb9GDqFdbn/
tXbOHTYy9KRpqHKZbqs+ChUfjFFax+9NPAGU2FkvLgpTB1PaH8UmC5d3NoX16z2B8L9Y0pY9QeUe
XmKJYFQdl8Xp/lz2siMm8/+H2Wy9zDFXdc4bxzfGpvnczA1t71ARb7Ra/Ykln/bVCBGcBaiOVd1g
FYOHIGX2+sgM0Fel20XgBL4nz/Jv79fJzrVQqB3bvy0U9BcNtFmX6YgHubugKGdb9A8E22SzoOvq
YrWXoaHjaIkW8E8IoeGX8XB/QfdHod5qScda8ObXc3GWdAlHTAN9iuQ/47mJfK1sxoMWyO5256Et
OyA81MTm5h4o4vDeZLsnzSBecPLIPyPyagZdHR6V3I6G2synaguc4C0OcZP1xbNUDAl6gWkjmpvF
+f7S7Q0FJExenjydOFvXS6ejjitBP46PUF71sPRp9zQvZXJ2p/5IL2LvK9GdIA9AG4ln2mYBO5pu
1DY5whVy7GRwVXsh6zhCJO8kWPBFYdVhVke/ytpEpRD1gKwcUz7TNJpPzZIkT1icaA9Iexpeojvt
81jG9Zf7q7g7KBk+sCYUUwDqXK/iiCIdQpOWjQXsVF9kB+ziYlrxXPX9+o6ycU+rwUgOQv3ebQt9
ENSeyYPuRqmlbl0kzRZ2fZ1m+K5Mk+HrDorHZj7Yb+3YyF8fMVza46RyVPfxSJbf97eIMWbmWqs9
Z7nHx+mMR2x1NqupOQjBO0tJHVyje0DJFLDOZkPy8FCRVmYUTc3GyxSpDrqoFtqzdQNjMeubT407
HF3Qe7UD+jVUniVfxWU1r+eWVkXdjqw0wkkiLWhN6t0HPcJQxLeG0vl7yImRojbK91FXw9NJZEdt
Qhftucwi/VEhbzlYhp1zCZhMBVktUWXONnAa6iCWRTds30XeCWcnKW2Bi42PNMl/+a4m/sVU8ABc
U/G6nrsApNlm+B/4ddYmH8bJRMwkGp2DlHbn9FO3Izen3aGRQsvv/tvuQYduUjsCkN8ji3oZVPS5
kwEzl/sHcXcU8GuySEhJctuEjdB2S8OUUWqbim9qD1/XFhH11w+C8QMiTRT1pSbT9VQye1TrvNBs
P+nSFbuG3PFaU7waaiU/hg5wDCSKfENvFsxxVx1g/mT7htu2J/SFUXd34uHgs+ztM9Ao6M4Ckpd9
6+u5GKintFbc2RjxLM7DpEQo6Chx8QHzi/Z8f9n2huINCDhIdu844tdDrVGZG9MSo1xkl9bZiqzk
ovAK8ctYFQdfaG8oBxtLlfYQfobO5hLIYg3n1jmy8QdFUXLNe5ywNHzqIwVR1/uz2ivD00Yim6Pr
Cc5mWyjWtBQOFTAPX2vNxyRDeVhHhZ0i9V+2gt64EtmfStcZcBVSiRmd/s/UN9/u/4bd6YIyYaMI
8JNb5FI4JWGW0QskemG+WpnYwBaZKC9t404HH1GmpptSgsyBcEpBHwx3lM1NZ85OD0VpsXxs85Tn
qDL1c416/QljX+2tmWCEOOPMeMGiffzgNF30H+4g7ld8JXh+k6Jv4nSEqo/C0bP83MmFZ4uyR40I
m6/763n7TeEYUayWF4EtIE9uEnRES8sFbV3LV7CR8KYyCTF4pBvwA9qk/ozVlzjXXWhd2iqtPg2T
GP0Ensl7ka76fPBbbiIaP4WgCVQG9BLNO/nff4uba6PpczYPlt87avEsrCR/skb1y/0JSz7g9Wel
uoblCXVKnu/cNpvPOtWzYozg2n1hVcNyWZsBy86pLYBfqiiq+qgzLT9CIyObalRFw5bWnuKXxV1r
GyPGOEcxQiCrdMaGsJiDsVfdMRjNrvxZTXaGVOlsc6u2YT0+q0PeZN60aNn4B+qg6icbq/jkMmpT
JbzS1MYStVQ1OwhzMlj+vm0x/6ElIK94emUuUKDrVYwWd0IrfhwD22mqtx2vBRwV8QVlt67qQz2S
Vqiprvx7f1m3q/prVIpEsCbBu9Cqux61NqMMO23IEFbbdJc0wzvR6kdc29quu9wfSv5RmwkShbiM
qOr/ujauh4JxgS05dx1YELTeRqwuMAUU9mmOdOV9XAvVzyLhfO1XJzugLWyXlqooORNcRdDFxJ4t
+s9FBMjUy3UEHyCWn9Rlf6xqjX5+GzUPmeVED/PazV/vz3a7sL/GlDJstiYHtjfnEx2tstVHPqfI
kaZZI8SR1LhCrMOel4P4Lnf+7wtLBQ4VRECNBFcCvKSq/X7+TCdVIqO0mgAPRvwQNKY2VCrnH8Sj
p1ile7Cc8s/bjkcpn62KOiR0MLncv513PamWYhyHJphLowuqWV8fxyhtZoxfs/mixajE0EK38OFo
rWda7LE4mPA24MgJyyKLTrQhJGwrnA2OFk5o5U2w9J2NTQQXnFeoc3HEirvdN5IZSAOB7EN2sDeH
wxng2BJ568B1EmknVerj99kaJeUAlZpHR8OotgBHGrx26zAsdXfJhuLa3rJsMMjj9UhLJsjG/J/c
cdJTWzd/rpp9xFHaWUfKRRCuKJFRHdt+SKN2JqXRliqYSakfcUGocCvGLujV00EtFDir7IbzdNlc
iGs0qVY9tlVArWf6Mhmh8kjuXZ5VDEuP3iS3M5JsbbqaDi94vJ3kqfxta65a1roh7hNBrBSdJ+xO
8yjG5Of7M7o9cGD2dMrrZNdU2LdNO7Va1IQiQhE00ZCeXa1H8tIygklo0QnCb/vq7c5wspvFp2LP
b7f7nKKsX/LSC5RqdE+AhiI/z+YjKPDOpHi4mkQqPJ3Bl28/k5alaxGbVYB7+xerkJ43mXjoemyo
J0UfD5Zw50PxkSGO6xJaBqHr+kP1SW+bZGZV0M7q+sHoq8WfXPW1sFr5wJKcVqkUy4aAqXu1HaRv
yag1WhU0dS7eTLk2fzYqtTn4PrehXtKAKbdpXDAmMfh6lHwp4bH3AqrBqoY+DCjK9Noogrkwulem
WnJCNBklqZ/+H/ZX10OlKsriGb7CwVjDr1fB/9GnH1b//v7e+zjsbgAsOg9ia5uKKBSyzXzOoWlM
k3bS67WHcKAcNd72NpzkPdOdBYwJSOl6Lu5cEQVqtwyw6Hb+wtNCuwyLa10yd8xOLV5SBwnW3qx+
8dK4NajPb7Go+aAVWaOvZTCkdK0cG3nJIlb+w2FlI4DtYE9TRvyVxv4WgeahnvQSRrI0+VIvZZeD
27cq+/VbjoYQhAmIAtyFW6UBQ6hRqyUGjunTWDzwyCguK8sG4LR3D4a6aQWw53g42pRdpE44ofz6
O2FgnGBnzS1BhbbH4NoBpGx8oVf7rY3zn0U+PsdD+Ue1uM910h60hXe+mbw6QOwyuCRkXo89tWE+
UVyoAneIllOqjciL2eXRFHcOMH886GTQnRALLf16FJ2w2IWiYpQKo7G2J8CmXf4hcdqjsHebOlH8
NyW7lAQf2PVmJBdzJgUyRBUAQ8eFqBlMz+mMIQjzLn0x1ghVMvAdeChP0ccmF4e6R0zkOnNjeJj+
GshpSmlbWVEovXbdDEkV2BU+zi1GfT7N0P5gx+wcbDoQXMFgcZHC2N5XJBqFao6wlOIeH7V0VQB5
I4LS8JLJDBTfMnU8GPE2UXNoScIiskiaePwb1x8w04pSGYnDQd4tzTPvQ15/USXetlqK68cKW9gD
YNC0B9F492i4BC/CvimJJ5vtac5RVyphTAibV5pTQ6J8wpo4e3JaHVffCvPCYYiN931Stk86meJn
TOSPGoI7c0cgVsJBSBbpP8qv8VvASUQxaYPq4hDeu8pTik3XW6FS8+7MHv5oqo9vQQS8FmNATACj
J28HlbIf7OXrQSG89+1UkwG1IMceMKdAyUuJ+oPMcef0owpF6k3AJkm4AU0QrR2z0ItAbZbowxrX
/VmhsnC5f9vJe2ZzKCijkBywV+V33DyfYttGJD2fiiBs+uRdtdb6O/iq5Xnu+vgc1nAu0yZWvKoZ
juSWd+IOciS8LdhAvIu3WNEeF5LUaJsiwL698VQeSl5mLJW/6up08Ga7wfrJL0bBGV0kJLP4aJtZ
8m8BD011ESiW9V2rcbdS+rd94p7TvH2v9+ODNRUuGYXz2CzNOVNSLHGjh7auvtxf7Z1vSlmanJlC
JNiGbflbL5uo7Lm0YFG3RMCixL0uy9aDnbOzsnCAee3LlxTw502czUynrLECzANlstqHcCKSltP4
Beez5Xx/PjvBjgXl1SFxzhTBN+vaL7lSZiUg5rnUpDn74JxBsXhLMvtF+eqWOF9REunYrCQY5DGb
JN0IZ23oazsLkrZWz3lTtn8LjOgP5KN2Qop8REFc4dJFPEd+w99CSmFHU2JoWRaYbjb/E896d1nW
ESV5DOSe8mbUntIxQnT9/kpuxMcllojGK4Ec6ARHkYTjeth4ddMyhrcRAEmtcCQasjwoYOw8YLDU
B2kaTZewWPQPq1ZoZzgJtJyVNvenTtCrNZ38FNWrEeC2bh9kITe9N34Ztxk9X/nylq2O61+2KDiC
gnTNgsqocBNSQtvL4jIC+uO+cUT6EiKj7OM8986OizdpOb0UDbrlqTn/uL9EO4dHinnBDKWSI0uF
178jbUsxmg38NMXqtaehcxt/WYbxICDujgLwltYee4Dr9HoUSo3zYJZKGohm6kBEW+1T2Jvf709l
54RCaJSfGjS0FIu5HqQrc6cWi5UigjbW5zmOV8xn4UgN7nAw0s4JpaXDRqZLyeHZgq6NGfjtmi5p
YM1rhjMXIa7DWC7ySP7XL2uUHb0Hb2rzbBfoUiirkxHwN9sORFdOWT4msN6cNUEy2JhLfMYiJflj
6iMzqN05PytzgrZt7rjevCzxc7tU6Wm1kuJg5+59SlRzJJ8YjWyKZderLJOlWQuLNNDUsb3gWa6c
FMCVB5D9vW9JZd4B/UrjHazO9SiOHUd5jI00zNsq8odibM4uiJrzIkr1IDTdTuhXAZfKAVYzlCA3
AVBdYjHZYVEEcLAUjEnnb90k1MeDvSlf7NcpAaPYsOy5mGlubydUNqGBkWFcBHWJwsdpWuqk+SDI
5ZYLPLOwO5VT1YeXDAMv7ADGusODgurgO4moByMbTus3yr/5eOpAjqMiqtAQwyB0bj+oXdbNBI+q
/mZWdvQji6EUg/Uvwv55tbphObukq9apAG7/Y+6N5M+paGe8bfE2G1W9fZelU2ugjWl0AuPhtiyC
yV7WCH5UPuJJTQT8rPbdVAWdubS4RlrueQk145/GAHCCIoFRXGqrUb8m4ZT/qyxCXc52j0DgyWld
9VvcKIt26fMhfBCKuTYXva6wchkzG/SmLqIKk9nWTg4Czk4ezXrz9CIUSCjuttC6qE2a9roBQzyt
1y9j61p/N6mpnBxNaT/URYxhJ7pgPhBF/cku1fCsOdlrG7JksvwG6oZA90imt28InqC5vqQmV461
Rv6sj6s312bn9QJntfv7a28Ty41FQ4sB9a3qwTBlg9q5qB7ojRVfqiXMsB38D489fOXJLtGekiSw
X0rjv93ibm2YJdbgeRBnofFgFtP4kkOtOzj7e3Mhn4RWKxWZaNJfn30RZSzpOkHiqqs/1RE+RRgW
ykH2ehtgEI75bZDN+y7WlyTOFgbJkpQ2Z+pkQZ1Y8Yne+RHJaXcoHpJ0jKju3vAPy2gdKrsd82CM
1A6CWBP6IYBVNCOX/mBWtxcTswKt86umS5NiEzZX0DqLioliELd1+dTVvQ6ftirUU46bbOyhBH9E
erlN7BiRO52CjnxSbdPHFO96TF4Z0Ww6461N1f9kLhNuk06FXDbiLP6YGq+vVTEo9VfJewLusk3r
siyllunGeWCNyfQ0VkZCPzapuYSXo4bNzmaEYMKG5z1Hh3hbmHfmaVzL0s2CJSmmt3mhW1+zxlZe
X4WlCy17ULRNKVwam0vI7grwga3BMKY+vehd1f3dl1FxcAvtfCxOFFkEbwuok1s4UlcU5P9QSYK0
yqNTXDfaY5OoOEJDq9beTmNincfWdg4ge7ujYjwgYSIA+7e5P6zIwVqwmwwi2Gl+I4zmpPVz+mKF
mepXkUg/W6trBq8OiNIejgYQsr6UNTcVdAwKdVmYyoK+1nC9d/vQa+zktQJlRHjcq2n/km9Kpscm
irCUQuuqPgumtYnezDW2tl5ljtVBRJTHdpM8XA0jN+lvcXfB91bMiO8FZu+kjxZ5ru3NffEdXZnM
d5POCvLUheiwFLHzZPShOHhH7XxBg5sUnRwSPzA/m7p6V+pLGDdhGuAv07+MiHydZhE1p3kc9PPY
ifZRKYro8/0vuPNEootI7ZRXHGpiJPTXs066pUjrpkHLwhyT5sJF474kdWv7cdgZPyfHab+PrWo/
k1aNOEen80OsKHqAK2T5Vi2y8GBH7YRxmoCAYyxHkI1vkf8FsVOfMTcPoLZPJziX+aVcNNyHYgxx
7099J+igSSiVTaQmNYHheuaFEy56PvMoI6vosZptMPZOh6McaW9CGJtROyYh5SEj//tvu0okaquG
MC+DMIthdK9r7Zdq6rw1zOmoE7g7IdmwJf/l8bJ9mtmVGmqNyVBx4/4TWU6Jv2d8RPja26UAIyAU
cweC1docxmGOIb04ehoYTpgAG2/mS10u0RsRL8opjizrEcjn0ctsb2ZUicm4ZB2cZtD1IqZhUQ0u
y4a4QDh5mqNPH+exaj7d3xA79zrtQC7ZX0VSd/voQtosFHrBg9M2k+ldFkXt+zIN0TcZShcjotAw
DyLO3rRcmKx00+BNgybcTAuH+36MWgonWuUEpiI6X1nUI2XCvSydlyTiZiwdaNxt9SFX1GIU2ZgG
bj5OGFZN8+NUaMkbox6y91EEZZtEJn8EUZ587brV9KO4WKuD3HnnHLC0aKyhkEUZZCu01qUdaOc1
Is44q/jsKmniNSrCFW04HtEpdpaVw4ZiuBRPEGzV62UdpmGakXVPgrJSy69uItidnVue7++WvVHI
xmieYfqAGtDm7kv1CQz3kiEWo2j/NAXATKNBqeD+IHurBtRD0pK4GChVXk+FyjJ1jjJOgjmLlBNl
vfFUataC+ZrRH8xndyjyPQtFaym5vbl+inUqrba240CLlb+baA7PyaS/V5Q0/A87gZI273QWTVZa
rufE7VePi40wTWVb0alaOvVizDjyaeGreSFkDlB3fpXe6Iff6LEIFFcQVtDRwBEN9b8WCKtQIudy
/yPtJA6IT1Futem7S/jq9YTS1hwLHchfQB8Q2QjYE2Hi23VmdRe+6XyZUL5eTiEAmNWbckgePMYV
84BDdBO8ePtQ+ZCdHcmJ3b5NJYQUb3LOFyKa1btkTPF6ArzrkSna56Iow4NK/c32l+MBtpelVcnB
2oRkt9daJK/KNBhtu/BddRo8R/TRwf7fGYV+AEPRJ5NV5s3+Fxaqujy4k0Bzp++NMoxnVft/9tP/
p27wxpKOAjZpKjU/3gXUGUEfbba+OreUkJMmCRRqCTU9gA5MiILcXR53xkcncbMXa0rDsy5aJbBT
bUgwCNWLt7aOzGDUdVlxcrVx8LF467y8QfW1Nab5MgMm9HNsYc5tEpunGANu5WQbzfJeWRLrIJG7
Ob5yDljZ0aLhvUZf6noTFihLtnrPSom477pz05SCLNmx8sSbSWjP97e8LpfkKlnWoCpzoGiJ2zSN
t6wWkYgsjZQJZRZdR+MhWpr04oSUSJ9UaifhU2dL0G3ezlALwrn50a5L9OJWE64U9lIpnhNqzhOk
7fJHbBn4Ei36XHhdZFZvk9IeX+JMRJdhCJO31TrZoFrx2xgRDzyVxioe+z51gnJU24diEsZjEypf
QVUf8elv9x5TRNoBOiXUK6L89YommlpqICMQc6py82XJutTLRJ0cnKNfrKPtSqKLDRbEhpABZ/J6
GCs1Ii1PhzgI9cT1hlX31Vr/GDc9wHf3czfoz8IO36PEl3uiED6v4kcX2X8vLDG7LJf3czn+GY50
NiZ1Ur12av0mHwxvQa6nMuaD0sftmsiKlOSmkGACPNycFNjfriJoNvqiHJfRK/GaazyYFsrB/rqN
ZowjHwAASGB3blOWKEMyAwEDxy/C1fgjsdPyW0XZv6BXnxcfV6q4BwPuTUzSOmhuggbjr+uvkHX2
3A5cDX7ojsqjm/LuMuY4f23CB25Ooh0kt052jzdbynQTWIk0O6A4tNOjGPrkLJX2/stcwIqQoMtq
wJYTbhlVv9YFc0n7JX4bqc3k1UWWHDyfbgMOSRYaNPLZSMa9JSbGjl6N2QQzpG/q5mw1sTc61b8l
AJWD6ezsBZnNAdCTpro3VdfeiPoq7hzLL7Fufp6anCe4YfP2GM3pU7NYR+d+fzzuGok/BAG+udkS
YfZFQ5blF7B7/pkGhDatAhGoHuHNy1Rp5kHk3tl6kogHIJV7G3j05kytGYbB6HpZvqP3OBLHZnqh
ZjT79yP27uciFQInCnkN6fDrDQ5530W+TM7KAD0Ug0l56IxlRiPIOiLU7y0gdxGBUyLdgCtdD2Us
DtKDxgrFherv07o2xrtxpt+xvjHbtD7YhrerJ29vZIDorBNEt8isPjGryggTw2/1xfLitpV2Topx
kOLdrp5sw9FSpRjKZffrOvztFV+l5jozjO47jftttTLtZFKn9VsoJwd1vL35AIAQZMc8CkHJXy9e
34w5EUHX/dZVcoDy5nAuojx8dSBiPoBf6UnzmbjerkdZjEidosjQaUNjcJ9kg/ZJ6bThz9fuOWkO
B0Kd2iDGE1vYmosEZVyFk+7XC/KHaNEkflqb6h+dboYHQ+0sG3enJNmCP9C0Lbd3FYghV86sk3c3
j90ozOehsI+EAHcH4eMA8tfICbZ7bW5CFYliBrHycqHabztPyaQcdZluS3Iy62BHk3pIWMW2qlqO
ORqvRaH5q1O2f7ZxnyO0oiIr+UERJPbvtXDqOi9T6wyeWohblVfDrY4eq7VbEZpakf28rJY5HgXG
2+mTBf2CBwLolPyD602jRkU/JXArfBFZ2b85oEv6/2pz0Cm+jR6UzXGwpRLDxwR0eD2KWyxFl5ul
yiLTX3OcBZn5KH8zxk19Mou8PTjZu8NB56QzLbXMt0raULNguhSR6nNg1seyFrqfWGgzRWMRe7Na
HOmy3iwiKycTAHIb7k/w+tfTw7hbtKIUpi9Gy/WA9JcXdRVHaoY3s2IUYKLcyjzNYBtuokitrgjQ
DY7pd0vyQ4y9fWq7RSAf0H9XFLM4eHvuzYkiBU8By5Bll03An+sk7ZpWNf25FvkJFfr6EuGFdRDp
9+YE7oykE+g0BQr5K36LwQ1MxaRWhPDxuoyC2aULIMYVO+naBjYq4iMZzhvx+V/EW4foBQqFN9W2
65YMtG0G9FL9tAnpJNbr2If4h3R5e1obARxAiLqOKU3r6Lt3a65jp9dG02fMOMz0jPRcVZ+MUdeH
kxNPvXbJK00xuDiaqveGqQeUnU/1ctTkkqH76j1B64CHC1h2CCE05zendEjJpFKtEX4b5fOXEtDF
ZSkV62zUUNnQTXLezMAGvPuR/jZm/RoVlWEqIJJMurlQhtlZVTvifRKtcf5SLaP77CL28ezkzvgQ
N9hHeJlVTWczqrEkkyQ8n0Jg9SKqNPw2GtbwcP8H7WxJChvg0SBOSzHnzTGL0HkYRQpR3y1j8bKg
IuSp+dK99hpl1qgxInJCDUF6l1xvScplPfYyPeoYvVjeiKm2qGLZ+uuPFxAL7gNNKnFTxd2MYugJ
4h+Z8PGWW0/miAL2INhh91dsb9+gogBIkac95KjNiumlmtnG5Bg+xg5VeCqcfD5rLkQpr7WW9oEn
kXikovfq1q8sfUMwgxRjQ5PaEsznzF603CB/U2gkeoARIOz2bnuwhDuTc3R62ER4oiGB93oJp1IM
ajOoui+ksrerMc4FsTXtHE7c515CUPRAJvSf76+pDLObsyi9K1GC/sXS3Qr/WUsu0NtcSBi0OfKG
Zc7/TKfZvmj14lDSCodL5YTqh9BZft4fWH6s24FlswT2h1TlvJ5vo9nolhN7yIqH7tKPxfCSoU3/
uAyWdnDSbqtnFIDQBpAvGGIO6hXXY2XtkNTDsGh+majwrNu4zk8osHXMeq6V7BxScvsei9Q8g9h2
LjSph4uV2qk4ibXqL0jKtU9gN9ZzutStvxByn/IoxvbF7lH6VWiYuUOVPDccEC9e9OI0JFrdHRSl
d+IFPVcAusQMmvdbxpmLOJfKp9F812ytB2XO0lNIz+TgjO2OgoKIzgiSR7JZqq4QKgWUXvMVq33X
Yiz6vg9T7WDTyT9k8+25HWXkZwSugc3dX3XUMmd10PxEWQm4yfjNraU1cjw+Lh3P9Ps7bXdKpIM2
DUEKAVtceJkY8RB2NQboeKB4am/Yj9mKN9X9UX45xG0nRXWdy5gwSCl/M6kSW6A2n2vVV0uzNE+Q
o9u/8RSjIkghxPmmZEX8uYr1NDnNBjJulBLnqfPzkRqlF6WDCivS0bqfjTGHtdei+PmvYXfr1yls
x8ybnSwRF9gQbXJSWmHmpxaIdRKg48e9lYthrdHadq2vZlG77lkYC5Jm/B+828rQxoT8OzQwCE5F
+U8xhc4Pl6bevxrP3z9H4Uyf5l5JBIgdQ/yNa0M2exC8zS8i6mAPwIDpNU+FsAewVXdAr+UiUudT
gcrtRycbVeeEmwmdEaid1R95MmV/R20zRydDFPp4GtVqbU9a7cyl5MvkvccPX8zL/ziVbcdOV2r+
GOap5VkR+GBPrZzy28GnudlusNgplKKHBdWMzvD18bcwWRkdPV/8hUoTt3w/IK1YOR2VE/OI8HW7
2WSaIdnIgr79zU048PyatLRe/KQa21M0CPddPMX5j9fOCCAwtwUVNDIHqOLXM3KdvF5Bcqk+70z7
os957c1KUuN2NR9JUt3SO3gWU/iFgiClk/ESuR5LNYc269Zm9WNeds2JRyyO5iqqAJ5WFEn7OLfp
qCB9GKfDOR8i6zNOKvU3vZqK5yEpw+G05BMlX5GV1fdXr4JUrKKbhG4TR29z4ua5qdMKHhbg00Y/
uTA8z3RDNU+vm6Nuwu1tReIhXU0ADPFtt/JfRPPIbc149dtQmy5I/wpfUZ0JAOR4tOC3iQBDyWoE
17JEV29el4PaK71TmQs6oiGPaK0J6w/aKhYAsiJS3qNEhqdQtBiIct1fztutS5kFGTw6n4hogD67
/tBmb+ZxKGaOyeSuT1kV/nTNST1Ic9g1/DHXcZJh6K6j1gzPBPr09TD1WvbtrLmdH1ZT5j40br8o
F+yt1+xihMv8jzAbwNBqFRmVZ/Wu9XlMnFRlHSYLKHHTheE5ruZcO49mkeoeKr6KwPncaBJP0yYt
vsxubeoXMplZXGJzbv6UzuTxaQqTOQVwjcjEAz6IFOCawp0bP8o7yPUmosqXMg8X42Gd4jo7zR21
Y48rDHkXBIbT6JSEVPFe6qLA1WVZczs9FaYe/dUso6OcameMnbNb1s4bMHWReLCiBmis3VauV2eT
/qc6DE3kjVOhkFKFaTReRqstsksYFckHC0h0QfsocvrTL5X6cziokZx0O2UnqSUrm7ZamJ8NbbFq
Tw/14q9k6cM/IB7kH0Ynsn404aD8AcROzVBwq7U/7EbTvgzG4Cje3Dr5gDdVRcGg6SrTAuWsT29F
runAn83ZfVcObRV6bman5mlZKnv2u7jJUWa2lbV6UyB7RJN4rWDmjImCUTT6nbwum9pxkxcek4Xq
r6PWv6cQ30FgWWP1UzM6OLBntTFmaHisReGtiVmEXmKgGxI0Vh0XUNL0MD3T3NQ+iqlNjMuU6139
UMTt8NkwY+Mrnd0etREJYU9aa3yxFCXOPSfi1HwKkxr76HjV10sj3AkL+DSujKCv6hJHaTWzzqkz
F44nzEj8dNvQMlHzMReAciKODCzPFu3dOBFivSyZ1M8Yy4jWJ6uK3Atbpf2QV8pYYRCg4QWlrXpP
kceK3d6zl1R56BraqR4KlUr4v+ydyXLcSJauXyUt1w015sGssxYAIoLzIJGSqA2MoigAjhlwx/T0
/YEpZZFU3lRrd62tF2UlJRWMCADufs5//oFza13uiqHouGi+xjrNlLYQDdYONJdj0LKG85zZWJBY
6sFPHPuzplyJ00fl5Scrr/48pt3Cnel9KtBpLYYz4J7V2rfDaN2MY1Aqqko9k6z6dAoi15xNl9Qw
lX2trcY+M50pv2IQii2FVvr5VUlt/dZPu5IiN/DqMZadzwhCF0b70K8ToUzKKye+mjYkTcRmN+GT
rqzxpMkK53MBx4FJHUgm36wKVnuXinT52vaF886cRtfDJ940GKlJd5niyaNtiUiABUIlzydjk2p8
tR5BGhqqKJGpfjW6GqJ7F/4BZ8eU5rsGff5x5fszNB6Rt1/Nxkk+YV3U3dU+cslwoMW7HkDvrcgk
vbtHnWD054N76Y3pWZe3yc3UdtpXur+hiLpRDXWEi6z3OKGCuBNCmcahD0p72ZujVVWnpWtzsadc
9A9IrZya1L3Mz/amyoo87P1RXNTQhUXk2Yt/33bd+JgDF11zcRK0DzxDc6Rj5PrYBJnyIhTzWh1O
RIHeY6SvbpZl0ttDg/sz/9ULRhlblWE1kcKWOgnXthA3YKF5GekM64ywxiXg8xAA3OwWQjedWC0J
D0hROslHXpZDUlOTGxbpJLIodzpvB4vRpclwNO+t1BYs8BxR+KFlDPKqtFrcxogJ9Xgqh2xzos8D
bsFQe1kbWnBrT4PJTLrjBG/1cc+KCi6Jg/eJPJsXBv220fRpOLgmE9IcJz8vBOebbiju1j7kDk6C
itCwTv3GXd5aldCjSViojCd9sU+6NTB4Zo3Mn04Gc2qR6dLPyQiX2LQK+YITyXeeO5xqjptfJ66c
67ioS4d0mFG33yVZUl27WTe43MLGIJjMlcaRwwTjqglcZEweUx8KRnx4ut1gE5ygBbKGzafysxVH
15vONo1173qt053UZOd10ZCPeAYvQ7AGUT4W2dmWRcOzYU/uvG9YbeN+nWVTH0Yl2hpkrvbro6Lt
RzgweQWBdW6GjyUjiSHKGJEe/CS12XDbGnP6apicM1/16MtLszMudChbbjRVQp0b3YBBWUWK44Fc
TnbRmnjA/ISA51SSmpJNxsFxR/ZMUuXXm74Q5UNmalN6cHJ/TvdyFHV+KHHiorOjUrcOuTMFVN1t
xtYk0rz9xBvMYLAZ5Qla2sB4R5xHwXi916gEeiqxGhquthQR5vLmh7Ui/PTQq9HTj0irNbPQ4S4W
3JgcwdAcVLMTWirxmxChpvxY+bmO74LQUfrUnr1+JG+byLa1kua1bxblsaVgL4T51DVzaFnYCeyE
l+bDUcJmrMdmqjwNe7jGe5diZ+6GAWfWec+i8048r9V0DM/tsgxNUZePZa56XMewPLpjfN+fNpjR
JhDHjB5MtvXoLJa1Xa6SYNVGsm3qij28T5w59IRABy40u+Y2Y7B9XM6JEzb0NwfVeXq0pvIMDdVw
NU6aw1lELSdCk/SyYe+07cglwL6CELN0C9xkwq2u7HxORQh1Lb0bHK1SkdOPsPmZr4kTXTntlwa8
kJbUUY4Iha1TYVMHa21cipoqOFmWzgjT1m3yeFk87UxVeJWCEDnZnWVL93xduik/sFFac9xqJudZ
Zggt9AJB4qOq7I79shPzlaPEcFc1SdlEVuPlC3upU6D8mow2iVdIJ0XYTJMzxiyYMtil1SjvV2Yp
B/yxF/9kyvLiqOs5OmLhUaTeF07hrru8mFLjOKu17JOnj3Ybt9NoqIgpW37UuELt5Jw3+yFvEZLZ
VtEZUb201RnXUtBZ5s3QRPmqpW1kYrx3sZZoZz/bywxarArp3rS9Yz1mgYtc1x3KSd+V0sfgvubL
qlAYHNeh7vdsD7Jxh8ui77tH2XHQHXBGhH5mDclCu8q2Ozymk/I5lXRA5jrRlw+GNVeP42qYVAdd
v9g3xahND7L/kpV7Q1TrF1Kl/bu5XGsquhYoe04kVBMTToQfaqPndjH3zWGWS8rldad8+SBVOX5o
MOguww4B8vt89sYv9CeUd61rtFO4mAPlnY3lYfluK0+uM7Vo2WEsM/wsA6K8xhB5AuKS3pFqinD0
mLNonVcEQ3qQjzd9b3ofWt+RHws/H9QFfgX1AzLmwo38wfD6sEq0/sKbh/yrI2vzo2nZLb2hnSRf
2dg4mgfTBkgiErZKQ35P/VbZtXFb6JX3buwWHVZPpWEvD42h7OKZbU6LWY1lcEwV5c67ojHmY3fl
cYISvD09BZoHrFMy5K9+Kr1rosCKMpyzNkMKiuPXtd6UVhpPmqzv2qRwHgvEhRTRYgxuNcfMLCwJ
nOpxSALtsu6X+lxMxrzLR6NYdrXRV1sSQ67uq6rpHpZOoi+rkqRdbybkdTwS+Zy9a6aAot1LC8Mj
fRHVYzgmuCPyHYoFdXPdFLdcsGI8GbF5eZ81Wl6izmi09mLtekOLRx20NfbY79sQEI4DSRS54x1a
wwCExSQideIylWZOozJU4lKf3KW5HXI2jWjoLXuNi1mHt8lOIK9xRe/bqA68RYYVj+pF3ff6Nfp6
l5gMfWJ7o/Kql7AF1q1CIyPwNfSVCJawCHAxDJkoOumRGZBRR3bd3Och0+lW7Qrpp+9Jvw2+NAzM
oAB6c7aGEiLfu6JzifSRrq59qohTWamky+ztZHKKhnkOtjb3drKGZgblJ5ybtGlCLeF2shzrtD5x
pDFnhF6M1kWF2695GFyVf51lreiszSKJAzFXHnq1ees9hGXIiMiLVkU9BqHayUSYVo7DhJ/dCK8c
bfa/RZvfE0e8jEeBv8plV9EFku2oux3TdQJTOWYCU3OAY13V7t1kzeujDnHCmdlLucSFJcC+1zIo
9kluNgOueJbzdYuMphSdat85blQzf4E16rUnlW2lfThoXgLYZKZVVKCZ+GhZDSupkB4HSdOrebg0
CSCujtJelUHUT05exMa8zu9rS6r7BD5lGhVqzIbInGR7nwd5n0bQLb2HWqxkuKq6Xt3QL7l/UU4m
txPamuw/SJ1JH7yvyr8vG4V3IMJYELSqctIzPOQ7badL1xA7a2gzUuo4ma1whuOexqUr9DTW1nTk
8qz5ZjaYFmt1GM0K+YXpjSInZAVfkoPrlXhrTK4CQk5FY00XmGDU09U4eO6t5uGDExmTZNfW9dw7
GqWlhlBPfHA4jHBx30PsskB+BdmLnHTs9KNuKC3zriT5RF1ow9D6EZ5L9Xm2pF1zHBRLdlFRJ7ih
Kmq7DulD5R0eQvKqN8hTD+e1cUQUaBSjESsb7d3qmCqJatqMhoKFqXjod4ugahdl8Q77qNIK1VgH
JHwOaphCF9fomoFKMEwHye32D3lAbEfkp9mYnZq1FSynVEbEQnit4R+XXatDrasxiI1K4fXvSqNQ
X+uCHTGeiqV7OzHuuq5UQc0vUtrDU5EMJXsHEgnyxtpGZmdaq/Vz6C99OxJ2WRVYfOczK27OpqYP
sRKy79G1D1lcuE57Nc8EphxplAGHomAcumtGPfm0FFzpuKe0KyJfdvp1qzqKRmvSG7Eb1aj126Xx
1DWIehPEslByCP016KxQ1BYXTlpm2lJP6o2ihpl5kMB4mOnD5HOM0yJn4znJxl42VCBp+8HTdJkf
F6iQ7nwdy4R4XdN+jaugJl28nBZMG6mg5EEq8FxckBOSQuXizY8Vxgsnw+jQvI4rAWAhQjechPS2
qxK2K78aQ3T66fmAAPXKz1r32tR8tmyjSyt9t/hdYoajS/UMMCwKD6AkzwLeSxVtFGR+ACKwTvqD
P/Z4xZntLL90giHaEXK3ZN/Ma5DEbj3UD2qwej3+Dysbm5YstGlfbA1xU5gUj5026070H61Ly95V
sAoYOHiU7HKybrwW5Cl1cIiLsMUlKwxviCALgdVTm/tmle/4zMEvm3F6oENM0X2I1UCPr0diRj4u
jbXU874f7XOsNF1O4wHE+JdxL8+DS4fVsYsgH0DxJSAlFqWNraFPex05KeRfVE+1vvzMZf/HmQdZ
xWQqIp9jVMoD9/Jd2HOHLMUHnjAoJc4rkVVXfRWUJ0biWPuu8a2f+DP8zbx7I/vDhd28E/BXe4Uj
rnlnrY6TTvvJJuTPYR1X/cjpZs3vNbxPQr/u7KjDwzl0Vor3SlwLlyq6/9UARAfdkLVJ96xtegW7
7+UX7+XIiZ6aEu8hMR1NLZFNNSYHv3wTeRfMcqAp842N174KhYmmJrUmuUejiaS69wbKA8Jj/hki
/QEGxiyToRU0fH0jMLzmrYKLlXmTjtiMJ9N4LkoSZEBjnQPldBn981v9gMZixwiZlNnQ5swJyv3y
sslZtuk6ltW+k94Q9VmdXw1zPv1kkLBB5C/BWMQ08KQwwQORxR/h5bvw4e1q4L5wc0rmOiOlnise
5mQEb9PuEJtB7f4Zn/yHi4itl+5vQjkEQwCor9ZbqYh6lLrDrapFERmV0GIPKlyERf8vq/KQGfBc
UIqwBChoXl1Ecx2cNXHksrcJqglzWpXDijv3T56KH27V07ug8kCbwSz7dTxTKap6UnYHYt9q6476
eQ1Xo/llS6/tXfjflqvOhOk1hSmtvMkzZL0weJjd0AHF2ueSeMd10L7ZPv/nC73J8K//4u8PTbv0
BPPKV3/91+X42EvVP/52ft8Ov+1V/eVe5k39X9sv+etFL3/Fv87zBwL6mq/y9b968SLe6dsnie/l
/Yu/7Ijolcu1euyXt48IguTTG6SPzfYv/6c//O3x6bfcLO3jH78/IH2U229L+fC/f/vR8Zc/ft9k
of/5/Nd/+9nFfcXL4qbK6/zh/vUrHu8H+cfvmmu8AcreCHLoBNlzNkbB9Pj9RxhM4Ze3GXdt1l3s
d3VDY/vH74bzhrEwvhzQcWC/YQv5+29Do779aON+ICNnwLZZUga/f/9sV3+u1z/vD5fi299/q1V1
1eS1HP74/WnW/HxZo/HCQJp2ngESGsPXhqQcZiKTudHFptygeeEj1C5tUwsTDT1xVCmLAbTX4owa
2pgbBiE2O0PsGIkbd0XlteEkdf+xqMWJPS5aB47cXhn1bB7U4LoE1wHmAttqZA/gxjO3oTN7IBBm
AHTJSgaWd7WlizIIOWe9P6kz4Y/Lh5bodnOX2WP13lWGeVt3lToQpLaeBF0+nyZz23Rh3/aMuDtC
iREnrRetITu1f7qTv/R0/z+f1BdP9/9wDfz/+HSz6f786a5/e/vYqs9l/vDiOee1359z/w1cex5U
nnB2H5Qhfz3nnvmGBYBUlzn05oG8LYHvz3nwZhOCQjfDLwMeyVa4fX/OvTdw3gjKhja88VlRsfzC
c86qeXV+Yd/AesKNgCoHjv1rblarlaZYrHLaMb30vVMBQrvsG4kf174oSnFjMtGadjjggLeuySDG
/QBnpwvV0JWng6E3ZmxpRdqcDE658A8DfTwoA5Q4ylWW36/KZFS0lo31hSEU+WMFTIsqbFtb3daC
oyDyJugxoSlTTQCa5H19zAS1ceOSBXGb10YD8o9hE92etOQS5rVvF3j5iY4MBm8BcUSD6RfndVkN
adiPU8CSUl4iIqgaS3oYGuFpMC0K66IwpfPecIVsI4IbcaQ3qhmj4X4dvHaXNN74GCjHA7HU6vmm
p++sjgrf3+BH27XHiy6rcJlMxqHtIi3IMGQKguTLZounQgR5ph2PtNnvIDKX7nltDG0QFbRF51Mw
BuqE7FRzCZd28EFQ+rmqODBWE5XQxE6DAxkeDZEBHNPvpeHn1QW7sZziAW/dd5UAkz0y9FJt+MgI
o5hh49Xo4N4eT6QP3xszNoeh5/LqCOLxPOywecS6ynITzYwmPa+nuJmlyj5lstYvgUn0NsxXvwGW
p7QdL2i87Okw5FP/YaickcFkgGBl3Gk5Woijrm2LG7Cbwo7GPKjOrDwb55BhcHWeeKN+P3m+uCSn
w/uMFbo9hAktEdslQd1zaKTCNlCPLeKytAP5vu2Cwo+s1tfzsJ6RnsZZolmfV29Ol3CYxXqbMjOf
mAQlM9NbF+LZvkNhAJCvrVoeLc0AI6ZvMb4mz7dzvGvhAXqFJJOOzmHVms46se0sM2mjp2SMGgSu
BHI5xvAWnwmv22OpmJy3zijNGAzRe9yIIOUF2Kb5Vo7k1J8JezTdo1ZZZhGv9uqTtj0nRRX71Vxi
7p4ghT1tsA6ajmsNXDYazcWcwDySQcaDnNs0KmWKe44wsCyNjLEL7D0eqZkWq8opi7gtrDI5aJ1v
n9tuJWSUygF6T08YoHWYDaaQ+yJfIIFmzaDeDkbm0Vkn3vRgVNM8hq6Gq0bIpCAbz2rJyA9yO6ag
Gb33HAWMHtrQM3vfibRiXI+VPQy4B7mTjpGQa41GLI0aTwfGIV0Q+33RvMMQLWEMVWtpEOHtaKCN
LXHXv1OOlvgMSXHs53QqtA9ywFM6HJxZe9/n4zTFeeU57/1p0j8ETOWTkC649rjjW+wLEHa/M3IG
oZY/dw9B02HqZwudA68W+cJ0ph8/e3UxXmnzPGPKPi4WU2IkEV9BR7HSXwqIXng8bcMaWT0uCfTe
w+yuyxyteZEY4Rj4WOflZOmwifZVVJazU0RFlg4PEkaVjKZy9c/aFFZL2IiOZeNl+XyTqcK5sOFJ
gFrXQWfEsN6qvYehD8huunjMypo2Pa5Kvm1sSIlWWOG5WMVNW2hdTK3dNrHp9AFsVkOCHlRs1OQ0
2T1RP4g2mQcGxIgtO+Bl75xxl9FGmucwpQtm8P6oHvN5hsZVTdapmTq4nlS6/lCZibqve5vJgzMR
qYjOurTtcHFXZRxmtJG3thA1OB4RN+8cHsIWtXKWM9NKHfVBd0Gfw1TiqwOrbZlxqcIxoY3zkUc3
nOwMlodvTyCKObfAgKCdpp/TJLPPdVk4U6gr09LYO4ugitLZ1bvQbzTcAu2R3LC9r6xC/ITr9+Op
Y0F0xn6DdHdMr147prjo/dbVkZiGrq2xS8wkCEHFf5ah8aQjeV7F4fiyKUtpXTwIWO5rtw+z1zM1
zD18I2ywJPO+XnMjXbIYlFrFeSb0HjKASD5NReacGivj89hGWPlnvfSiGXheTb7u11y+JaoaZJoY
boOPvGqissHqps61up3bVMYJuPh457RiuO3y2qaw+KsM+ZvCdWOjv/zGGN3CtUZVhCoL4vrLdrSu
k8AYyrxFiKDyKhrt2Rl2hTFxlwPZ+sZZ35XQG7PKhCUK105X0SCa/Jtv8/9ViM/6n63t/uvWbO3V
i/7noO6/PHKR28fnleH2mu+VoUH5B8yCYxAxYZvA4K/KkOaIu7gZXOpUeojQWD7fK0P3DcRFGnJ6
HNjYvOzflaHzxkc6u4mqQAcMzIh+pTLkg714kMBMoNAj9sGflb7/NRnXpeYJFmtU8VwZH5LeXMOG
8Ix4mikOmL7/BAD4m34Lsh5IDZJKkhl+kBFStTDcokCL+8R2GfI6vtxRBE+fUsIrT9ZpQOAMi43o
MCf1si+kjLX1UdtbxrFerFIPXSPXszD3lHnXmyWTsDrR3mIfxKhMGIt9bdbscXFtcQJHgq98gKnb
H4D+dY70zkce0EElWhgclaVp3mSwgNtoJrAhD0ZEPHOlHy/LOg+R6yRSxYtDKZG6S5aixVugbpAg
XFxPWeYznA1Gcf3s0fmbVf1knfp8WW93g6hsHhJaCG4Kz8pzXZSWYC5NucjlCcruU91X7a07IdLa
uRq0Z7PDUjt059EjJKjWPvEnO92bdskYWaNIoEYWGay2VXAJvFmnVixcJg3B0KS3oq2YlRDNNkRY
SyCtXevVCF2gajgtYlQQ1mCm7YzGNb4M4yjEXqnAZUAmFsYYwulCWbtHsy7h33kEyp/qOQy0abG0
swZNwn71Vn6TN5klZJTKSK+tNCs+QmYI1wTjrPifr9STMeOrK7WhPGyyJN9zyLwCS1di71skDAOk
uNUPx7E0QocRbkWSInHBhL+I9gyHRe1g0GpLQznhqtKdzLB2NHPDPK2NeX4nJ905MAyCbjjAVdQL
/T3s8/RQDXO5+8kHZsG+XmioEsh8oGYM6PZe6YvK1JvawixlzN7NvGz1k6NxDj7mfQJrw8bklFA7
xqWznsV1vkoU61j8lUU//gTufn0k84ghnUF6jzHdhgK/esRk6VBXOamMVymtHcWfhQ3R4P3s/my/
5tX92eRa3ALWMNjsdjmeKfyE6Dq/LISM8d7aqsl+jn3oi2DN9hAN0pqPAmYAu03vGBK6kZzgyWFG
ToONkFEmzc+u/o/bnIWIGxEF1uYW0SyvPg58ytozG1Su0N26M7Mp22Nos+YUZVsXkmRTda0Tp27u
6ooJqjDXk4XD/lQVfX3pmfJgjf5a7wW/PQunsU7OJ9V3P1MLb8/sy2uGWgvTF1TcVKPea7fJWTJG
7hN9iOEemnEZ5OerUZ9IqvoT5V/KVZp/XpZfOr4v28f6newfHyX45Ws48n8JyAPA8my1/nCGH93n
Mn9+fD/9+2/nt2e8AaimhN3ARgZEf53eng1CA9jDOQZ+yGHMiv52epv6G2BNLAxMWOIsuO3p/47r
+G+wJvF4rMGKiAxBm/cLuM7rMpADG5d+COI+9Az+j0/3fJWtfm+Ryp5ByB7p1MK8IVcmxw34uFly
OwlTM2iwmB21Rxig8tKd+/RnUsPtHZ4/s39+Aup76m8cG17Hr5iiKxpYVd4uhamy7zvLiuysNnZQ
L35VoLl5qG/7JzEk27bwquR1ul5LKtgruwpmS6y3qxNnoEE/2bh+vKJ8I2JsGBsg7sKF6+UVzfwS
qEvZ9k4bC/2yJ2ZuYPbXYAYlaCjsvVmV8ghHJu3CxaH/A1RIM98/e/iu/rx4z9uI19vAJivgeeLL
0k2YzFtffgSYyLDLhImKacsDbd3BPS+XJIjncqhojSHmWnqiHf3zm/5pvfryTiJq4DDFMQdIko/w
6m3NKulKvXd2et2KNGyyPNOPNbuEqrpmZhvsgtno02PZGxOgRdCBASS6AwIStEVzmUrNvm1XfVrC
EZLuWd26DOH10e3ui1wGEOGbNAUtoaE+7YwVZlArcLflIKzRWgfWOhdhniWrC6u+TklBYVHJQ+9n
9o3ub2mxuTObXth7Ire/iGwAa/eRH097ZCbJbWbl4iM3S7z1Ssv+7BddMSI/NAJ5VAkDIbvbBe7b
dAnyT0BQjnstYRhUtzZ0GysMHByvjnyluXepsyT2hVXCYL4t7KU8oGleR3JtC8OMjKf2W5fV+IFY
W5pyY7aD9gIbI/Nd6nq07cvWwa9PzTwQAY09zTtNfvPU8Ndb7w+JyHiAUKGTSLZBA80TTJA8QQZY
B8An7Z6gBJto6nP44QAMREkBNngCyUmohHSodP2yBJDgobD29RNQAXIHaLGFRlRMMjYwo2qmLovl
hnHUPegWmrMN+qCHrva573ES22pZp7BMlHPhb4hJCkmQ9rxaVwIRNkzFm1AtRWSc+Q/VE+jCwQUA
Q/lkx3CaxUF/AmgALwBrXBaKOkxl+6gxF363PsE64yyg4Zsb2tPh3ZjBy99AIC7neFUDDDVPEFEp
GltBMHeosu0NRUpkUkUrJiZHvTaN3i6hI7kupZedBYMbfOzTMXtEBQGN39L0TWjgrxZ85LE7tEMp
D56t+adVsXjjqdAC+64D/L4yO6sBDIVAeAK5xmOoAyp5Ps+BD/l8NYLrEaeQPoaSB+kEhS90paLJ
gYNMb9glQG+QmGvdXqMRhOViNjLVRXZF4Ewc0IHnoWNq2fu2GLPrtixKbZfbbaCOSCpw86gcynRH
aNss3lcjF60OUwJw3ROIuCDsLQYE9clsi2Q9I+uFxPvWrIK3uRd0Kspg/IioGYr1AMCBP4m5+E4X
q6S2ynhV2rrGQ9a4zZE9lelnZlAust2gFJvypfXdSI7SDrugEQ+t1+BtxzhLJ30AXLSJzMrVrEsB
FyCJFvKX5K6Yh+YC5aOcoxy3rrfguc2dD6L9gG9TDn2q05JrYjL8y6wQHro2p01vO+XxjEN8HB49
JIlXAdJhPWJMJq6X3JDpTiR62cdmXolh7zua897GxfRTb871V+Bn2KhBV46fBirizwZyScZhEOYp
5zGxJELLJkj8iC7VSS7Hsl90GKzwaCIcCpSKRNnMRsheXpLqq88Tk4GmYJ0YngiuXGhEMjbHmsa2
IpU6MmqFRAXcsoH6mNfmhS6FVYSuT38QF2qR/LljaBxnJtVdCMPBwEFEb1o7NidGLhssvt51mqth
kFXK+t5JG7SaZiYbsa8rxbQ5sDSMCprR1MATBRlkce5bGRlWql8MWq4hAIDT1jK9tFp8VCOrqEY/
dv2W7Cs1WljOa5MOdxtktmQE3859GUrWDoRvo8ugXRt4IADo5Caby+jP97PqNchHjdfqO53BYBVJ
z9JWulM7TXed6K0pJlpWz07shLo/alEmbNwzv773U7u6Wnl6kTlgfGGFVt+sl+6i1UaE1UPygGRW
bN4To7orU02/6TQgSVYEVi8YEXqY6PW6ifZhEAQ9xcyBex/kEkOvOOj7IoinoXZuSNGQ3lHdWKKP
a9cfm5NJSZ7MuejdWwVSIMJWr300MO5Q/EzQ/rrsx4WddmcDGlzSijHgeXmm+Q07EEoZZ6d1yrku
h+sGFtGJWMv2re1xrf75DP27d9t0k3TuFGRUhS/fbW0QfrmDcHY5kqgrKKxrPE2avx+t0gaElI//
/HZPAsfnJ7a7zdUZF+C4gAqS0I6X79f39dqzhdi7cU3VdebndRZmjvLQ4fTBqkIH7l4fTZlgsidw
I65vYalrSQxuLuHbBXAp48522wXh0wBIrOoBrUBqpVijjPUynVsBnMQYl7ZhiRiy5fKx5uT7WWDw
j/AtlpwoHTnR4aCQ//iqOTNcX0HQwMu1VJMGv3zwAuOznY0DB9FaBO4ptdJsHneiojdidDL0yB82
Ci7TcFf9WQD+Uk/0v33oDcr07FH7oR86ua/uX1E6nl7xvSNy32CqYAJjECvyDbb8xunwGINjj4HQ
mhRj2BTPeiLDf0Nru2EClgcA8oSDfu+JvDdPdDTWjbMZRfm/xOnA44Hn/vm6wLpENwhbYW6OywAm
Ni/XhSkRrgetIfaroeMVjAVbfu/nNrOTiV2CyrOp2w2TCIy3jaEXsOSHuhtj4lTHJSx1iPoR5g7k
8VTV0EI+1QybYHX4rkyfM+8MSpZVwWXdyOqzxQRKuaV25OUlxqaTGpfbOgjWJEzaTpmorMbiQysJ
u9oR8HqSJVn1dimF1UbQ1XB/dlO/RGxL1q8NxGhTqpZozjhUCF9Id6uHYjDMU8d6X5ENtCGbtnVW
JmbzsSuBIyFruXxA00ou/bKpoRoX+KURTaYCceicwbgaJr0KjjKrmt+7voZ4BmXm2iHI1FUVVd1k
o1gaKJWghPsXDVKMmfG2MT+mRgBdBfnvfGvAijmajaKsIp1072P+Ct7HRm98ILjL/IzICRckcg/z
e2W6/RR2ZpHiqpc6Zr6TypzFzliV/h76qP2hGPIqP0K7GXz28q47tafJ8XZYhGptpKPasKEai1LE
avW1G8NBqhthq1l8pAm3GcWiRaVeUxk3Z7B88bH1Bg67JaPPDmEnDyZCuyRZQk/CK4uYKmqfECOM
BmNs9KT7FH+DXW/13n2jmT4Ga1ouP0Jazx4S8Gg/bNw2uTQxhsxDEgV6KyYQT35Cm2RZzPJMHHNa
ML71DAsf8VFDBx8NnMJjnJPcTbHWSGdmGqfln3pba4tQq5zBRp0YWI9jp+ATYV42NyiDe7EfBif/
OJqJVe7clPG9ZiPSCufEnDC2RkaMYE0LpiQak2wLaVSjfe0OaH5IdM2mE3uxCTLjDfDn+Mkp9kNH
/+RUx1yJlWpDoXt1ZopmQIsBq38PP6/e5dxEilus1CRH9U/e6sdmGzcuSI7MGDjEgCNfLtRS5WXa
U6vt0SZead4qYINMRE45vbZDprmdS/l41vLHK0Po059I6P/t9M+GV0TX/NNOf37fE3ybd4rS408y
4Mb4e3rR9/GV/gY8YJtcAbvAUnIoev5N4AMYo/LwGB1BVtr44N/HV/abDZuHb6RjLQ7g+m/8y35D
6cmPgNO2/ABOol/Av55SyZ5v9ZtHO0zpzewPiI464tUTNCgUDE1WAwV1yIgCz0uOBEx4FbrMcW6q
MbPRZRbefp6sNc5SNX1w18F+rNwsuW8170jZCzmzZisCLOhms0NXpx1qMlfxj5i1d7bEZG0FtbjJ
BTE83iTKgzInwJiirT91atBvGowUH4fWuU5Tr3PDxdLHGCPn7lSMZnYJzyY5QSSR/Td757UUN9b2
+1uZG5BLOZwqdDfQJIMx9okK7EE5Z139/i08nqEbD3x+j/be71flmgN7YElLKzzhHzyzai3NVZdO
v7CFhoBVwNOFUGMr381iMO7ZIO3VMmpE+TSgbqJa7aCi9YWBe3Ki9TepVKq0xer8CXQRvNdmUXoD
nJQu3ylkt9/XFOKuO7FLr8EdDW6k1T100lnXSfXgpMDNM8C35/1oVBtt7GCnVMoShFq03ptmiOAP
V8h5Rf3ha1g0luu0EwRYXKOszbBYwHYygPknlZOp3/NqjLZN5mxgb1zV4aR8gjRRf9foW9xpEnmm
oH3JO0vFJnxea7KgvIYLQTDenADnyGUovqt+ihIE1PtlHiY3hmP+7cVK/kUZTZTJDpcGHVWxasF3
0us41puHZKPoVJJK3zA7x4cSJ5/Ii2T/B+Hif0MJXZWphP57G/wKJHJf/fEx+Va9PEmef+rnSWJ8
UGFzkIqpeCMdniTWB8qcwuODo+SvHvnPk4SwEewkcv6QCAzuYK6jf8JG9j2kQQM4uYrunPU7R8kz
SOTleiFnA2lJdwgcpo1g71HUWCZjhFprVyA6YkpBvQ6Tr3coT8BnQ3gfzySSJaDMp4tq3djyAAE2
K4NaS2NayauMnryZEARSN4h7m45kKtl7M48fFxh8p3HcECqUzZkyIBmVSKNzGdHdP23ypQ9ezPsv
lv1x9ZjmEWY+LH3q5Drgm6Pre6p1JQmVpAAZEmI+uQydX4TJlUHu5OGDAEczVSb37TGPQwZiBQ5y
umtAYGlgH2uhobkAQZaybRDWcuZrTv6kWuVXRy5+Vw79eKCjGvXgzGtih1TTCJS/timESbtwbt9+
meNzQ4zB25BQi9VFQnB4pfSDRh7dE3xDvLPddupA/fVt/c5nek5CXi43hiHuw/OcojulxWeVtBcN
UjOukfuqCwwl7MHxAZOeVYXzOUyMrTO092M7fGo7JbAyFObSVbku7Pnq7fc8rlY8PwACisRdUMZe
SaKa1ag4dQpD2smqfQ7L+5wGY+NmIwIuNJPe0/t6leU/jwexC7s+CDvqMb0J6qyGprEQJRqaxQMC
/BiDQ0TdzV7dMLcuS4cmeGvo1zD9n+gb3Lz9urANji4EHsDBVYPejoYcmMgyD5plWjlL+koVLEic
+pSI8yKXVjXQzfQpGur1GvrkNXIA5bYYa41GQ/6ImNETnq77Wu1TNy7qzs8WfB0qeY03qFjoV4Nu
XzQJBE6r2NuSebGm2ZPM/V4mNtTIhd7CMklweAeow0pGIFBAy7vKFMCXNA2/jzlI11YWcNdQu161
THPLNbkxlOZrFpq3na1fV61xbcuMrFtAOLSJToaRPlqkPW6ztqAfGI36bemKx7AdE3hgad1O6Ki7
9axc60P0GFJ2Aasof7GX1HFH8U9Gpho3cjj3gami2pTHdrszu1mFiMBQeVfWlHvAxVIzWq/1trJ9
LPM6tx6LfZKq12lH6vT8Zmqqny8w78/0Rpx5iYTvmjRhHGI12XmSdfdomfFWsNPXc0j73jRPti8h
9hc4hnnRaBN1fsP8Illd+bkn2/FRMXG8ChVRUhs4+EY2arxR52zVsEpdiBCPZm5dEDRdGGlf7bKu
Ws/zbHA2i2HfmiIZ5gxfz+1aHz0rjpGZ1qIENUvEfbh5LhSjFCGYQ9wloTS8Wtp1nRWP2aLdqYmq
+o7V3YdFnAcFfSTUiMrlk/iuoVXuqWLabj7n8eXghAFkXsUbarsDslDI/ljrUqDHrebqHaIqs5jk
52mcdaqkqY3MWgxa+JOFTjuKXUzCAs92Uyqls11i2fHsxLrAn9PZGu2ybHFCsBF5TB71Er0dLevr
jQy8341QqQk6CXW1qdPWXVUZ11VuGuCUWQoQwo2ziWmIkRfctEhGBenqLOdhBMKkkbTMN8jWPUrh
gLpLrrimyZ/sqb5XY+vk+dnBqJRbubROymIFUj2jqTiqT4DLbxFsrjewVCqEb3jJsYmfzCWCOhBN
Kq45C1pLCrj6IRl7Gh1Ls8vG/Low6Ubb1awGicZzZ1SxN07Y3UN+ln0jNTPSZmd2c0S7fAVCr+vE
SbTR0nLZEk2yasr+fjVYAJKRPEmRXmIt0973s5UFsw17eZLoghFFlwiVzlyvTlLDv1GuHQX5FpDL
5NRpw0+H5V5sGpmS5nZC4NSjMqNBJzCuUTailEjI7Y4YtoHuD/nVA4iUpciejJFNlq/FI4JaF/Gk
nKvhdNnIzm0xIKRLqyQ7b6BECEdvZ5uEaucOk369hoCam262kTs3L8oSEbwyTyzAU86FsmjX6Dd2
rmpGj5rDxCyVwhhhe2+o1Z6Swb0kMVOLlXymrjH48sQHU6hWo+8US7cpRtjnsRUvrp4B7jZGsUWt
9duIFaQ32/atvK5otBbSrayyusXfaBEktC5/LCO2LMqft12sSIE4fPveyvyma+/TQr1uk5pNC30d
ZRsWvhwijoQ5U0B7BiUKdTKQ0UDNSdM5MlarnU/rpJ9P5wKDcdFEQh5G7mm66PEFigRr6KGHmboW
Rm2u0fGQMtZj5zKdVzyzbLZonT8aPY0xo0B5A4ZCtJEaml3tWBXfijU+yXQ78ZyaHd+l7X1rxchK
D/dt0d6DxBTWPVjlWmbLoWyxTuyY567s+ClPEF983qdSbd0Wubxu6cGALoeD7bVVW+1qPFuCFOkP
Hyaz6tmjdDsvGYtLck6dLK83NjZwH1Gbzu9GK4TrLYfpss2d8E+ZkpWvzpoUSDo/FcrqdZ4VmsuV
GT5Q8yczE2Ff6IijsZmVvWYh1YEeiaFstW7Cxduwpkul51tSrJ+vbI1DkKZZFtAR105EpuJOLUs7
bPpucfko0i5K4IrlrfSwzFF8pdmFilFKVe0GlQM/M6p7k+yPbQMMa68j3LpRolX9qKwJQP9RWtqz
0Vo4abVMKtw+lmQUPWODn1QGaVfoPDLSaMs2gsIdtMvISV9o121MkrnOw+gBes9M6mZp97nN4/gy
k8o8MFrjAe5y5utK0fmT00FmizX5nizTOENTs0asR66/KJI9b+0yXM6lnA4GkmrxYxdJ2cdElh6U
BjUCaDvi+6Uy0u8ookiBOilqME6N/p1mNsKDijZ6WcRmGXNSR/xi8mBGf8an329vrGaU78nFH+eZ
61kcTgi0z6caFzYoMzpKY3v/fC0St14vUwuuiyaV18niXszC9gxRD5Q5bOMCb5MEghHboObA0KgP
+mphtGe60kte102XtEqTr1XJCf58RmSJeSF3dXkjleljlNfhaR3RrOwFDIQjXtwp+S028HRETQvl
GM7jGXKURzP5aajVq1obztvK+qbH+ZfSys4yBHRoQBMldDPKTVVZkFWPsoq4EBtO5YjbDAnJdyXn
cFmRpnJpGS5ncyNn+2W2SFRCu/UrmTIxm+5EzcabtBuLjZrLg9/PxnyFuSEtuqmbT0tk7z0iynu7
FK9JuZRB2Y951qxfh8SBKBo/JujdulmbPAlWtac0YtOKAOM5XEDT5n4xs0e84mvurA4AIR29d6qC
IkM5jIwh41M0oiVEVgiR9yhOK0j1ynmNgxzv+cC0pNuJkTg006cpaVV4ITgGgbxK3hn3mQN3MLAJ
CVVHKFYYnZMGHgWIlN27AYlLWNbWeBknlt/38ammj9dhhuRbrYBljRDGduU294lHzs1eulOs5j7F
ANHKSsrJOvf5qmuEbIhOy22DkEezSdv1JqJg7EYkbl7cdSdhL38D+SyhTyJ9Jtu9MeoWVIxdb5rZ
oFoUfVK64Xuq5jslsgBFsKzHPHyqW2hEcZGcIplJmJaP84Uh9dlpsbCXy5CDm9bLySRi94mKuivW
nJGCZyk5dVJNqIfmnJBdn10uNvgct0VIxANgTtQI2tBLpm71Jnsp3KLOZk+qVy0YJPUd37FXCeoz
ZJdiIjk2hI1j96KqtoA0JbbkmypBCMR9gjTFPFmt6CmtOT25WJ/eDv2fbZeOPixGZ5BDKECwpI7B
wuqglX0T5pJfipni4+j4rhHaarETBV23fhlsi/Yit0qR69sxtC9EOKmuHOgFuHAPpRcCeHDMnoiZ
5IkQSHzllmBg0bJHzAEzv+AMQSjvZElGv0Pq5aRS86embu+1mkhnWMlrUu16tjnnnQ4+UZLUREFc
+2qc5MHYg13XCR1FuCmtRA4FQXgnszsRkcwCECSLG9O3JWojaXmO6cYW6uGq2rd2xxaRuJ+yrJV2
ysTXpvN+Ua/8nyRS93OqdLeVoyLM1U0CDx4JzlvINf7jZiTniiYuhmmRpWCeYyQ9nK4FuDPVHKzo
3qGMw63gOIskAjvwqbw0ZLMMjKpyrSXNPVJqfUDwHJ5G2Ct9ff58v1Wnv60K/rwJT/2fNW23f1aC
uN4d/yrxNH+z9f/vIN6TkLxY56+6tDcPcNr/OEv6vvvjofz+x8WfY9IdFt/4+Z/FN/UDCE1BJwY/
CT1JVDV+lvHVD3j5KkKtWXj0QKD6p4wPCVlBVwtNEhrzsCKpIfxTfIMvwj/C5hBlM/m3erbqq2IE
oytU8VDqpg0KnuHwzE/rZAFnFsk+FhzpuVnp2Uet1OSFbRWpVymqbLiIV/GpUSVKFGhGNQLI7EJk
6vGgLGnsSv1MIDEp3yroyBuZduVdApKwguJmLBcqFqesb3VtONuMQjpDf/6rHY3zI7L7Zu2XOIZ7
aFa0fyJG8Bei4F9pYa8EZlDKoSsorFR0wU87ttdzzIoy9DSvfoTC5wMiZcrTrJjSPoUVBHxSgt4A
EVc5kTBGu3GoaCkCEJncr814ouOC0f+46H5rQ/1X1KwVQot/r1n/2ED74VvycLBtxE/93DZ0vywB
NkayROCsRU3p57aB1wUOBV4XACMSLFEv/lmz1j9QYAKTIwvfS5rMbLaf20b7YIHaQW4CyAv25Iz1
G+2v13QqVSBmQDbh8ce6el55L4qI7WL0YY1imJ8s2gYKb+IE3SxRLWCrOMQS39C8bW4Aofb7XEE4
ju5Ul2+zpTqjH1IiM2roKHb11nJdrjCVXaPQ1we0+uJ9P03lfjXlFJhh1TSouoXxcKnO7V4rHP0q
k1TnAYZxchUtAAWlJFG8CARnc94tMURsm/TO7XBVWNGtWeRNAbSiDHqjGe9wQqPOJg8kV3lY7Ob+
L/2X31re/7PL4P9d2Qog8G8t7duWru73h+/PF8Nt9fgQHbZlxE//s8R1bgQ8GMRy5vjlaP5niQt5
CtGgR2AJCSLW8c8lrnwQfux4xHBv0HoVQJ+fSxzyAz45usyFIRixNH9/Y4mLavvL0M1hWZv0fiAY
wCRCfunwYqD5HM1NhPtEPE3DdhxJOaZ5fs8y1mYfvxwGZzW8IAWZDDSd2LlHsP92ShTJnDOAb2Ea
3iYaCJMg70ajde2pjb9ksS5JmElLjenLSzorwTqyhl2ln+fLxSiTZYN8EqmBWcsjsgwCB7hZkgHJ
B81EHqCLZXXe15o+XBaUS/OA0HJ+1NF/PcXgUsq20Vz0dzSmabZShZENf2zUhTAuV7ovK9nBFQqv
UXTWmSvuwAgvUEhKBqr1Qz60vccZtLQQyKQCYKtMCHYSIjQ7nKTkyVcpW55Qf6znixGZBzNw6NxK
EAmWpvWaUC/3RQmOB6G/cgCrjkoAMFad1/Nk7A2eJmtqIk+l9kcFIE7uEnxdUjDd5nDXqLk+eXA6
kxb4ULnsMS5PNZxpWv1ETZGrWUhDVhdF83GloWbA7SyA+mauUFI2vCqLx5kSb7UIZO2AcB8N21s8
D1fJr2gFXsSoL1PnngxA1bo0Zejl5+FGK0v8AcJZD21P73O6BwlSPMjzSpl6AWtDfcwiG7RvYc72
9xeb6Be9taPFKNJDAGokEpzpqkwT83Axou3fq9bSStQJOmfXzegeO3jmbN4eRRHBzos1/2MYOp1k
R8hnw8g4HGYpQ7t3hg5v3K6cTvBP/tiNiupXvd6d2eCGMVgIwzMlrQaPbZvu5xC9zbef4Sgee34E
uIEGER6+9vz38BGitIaTUNR4nBtxd57PrbZLukQl7YnrYEigp709npi541fmkGF+2YocKkfj9bqG
7Aj+a15dAGjS0Qzw8x7V+rK0lO3bQx03esW7keUzjgrF2oB/ffhuTR2HSWengN77MpG2jZp099Iy
InGLegcK+Mh3GitditQAD250VxVYhj8ndLCyjQZybw8mNba9uazGy2bkubchIDGHLH1MvB4x094D
U9EkSEk7q+0tcGWDGWTwGYCO7DpGXBfpuKr9YbX5v5feC1wSaKMXn/pVQnSLrviPVMgDvlp1f5x0
OYnRYU4kfsVfNx/MPoXWqw5i28Ha7fkO++vmQ7OJmMok8RGbQOzCv28+VfmA6Qv0LOiA5Ck0cf++
+fgn4jBIfzRjhJwY/u+/cfOJJf9iSxB1oujJpYTxI5kZIebhMl2kRQrjntq4OmX93VKgPqLQ2PPN
XAgj9cnTiAPznaZURLd/B8G/OOSOtuKPcQlrZR0dCyF5eDjuuljlhBw9Ttm6jNZ/p7UfUyq7XiKX
w28LAvKOCLAJrykx2cbRtmcqh3EcceXO7Qhl2oL+Dy4L7+mDiCc+nkmQX5R0uOAJY46Sy67TrcJU
hPe3bRVB3xXTxgqVbEfZvkQYfi72UhUGqr5tu6k4eXs2xVl9NDa0OkNH/oRQhlDqcDYNxDZXO2fs
GbHTwIrReZPWc9SLk43aJkrQ1sCz3h7yFx+Q7II80wD8BBHh6HU1I6Q1KiNiNIVN4oWlrDG9KW6T
jRG/w8n8xcyaCphutoNIP47Zn44T1+0kSTRFujq5UtFy8p21TE5Cg9I2rIGvRiaf2ahz7vIesOzb
7/nsOX08t8Rq4i2xx1URwjho6JtSlzG2QQ18rGwvrq11C3hbc0H92btiUlpfU1cLutkybJJ0pYTc
j5Kv2BOMcxDFSNZ4sZwY78zJr6YfgAFQXta1iiLM4VOtCjcm/V/6wXrubMxmzT2Q5jWcL2rBvz8D
YJ8EoIpgnD7P0f5RmnRKcj2JN2PkVJAJQ+Mxruz8K/BD4xM9ktF3zMmr5bQ8GbK9hAaRR0yVBgk+
MJt17EE9KKGyum8/1qtqDkeXQxdIwYIURVuCpcMpAGtUR30ntClmjRJNm1sF/suLXflJ7SgV6WFu
31LRVC60cdWQ8p+W2EMZf7lwkAg/ndRJ+jyYMz+FoWjsd+gleVFZ1jD3B3zOS82CxFJEPoLQ+j6J
pMciAxAexzFFbwmF2V1qTsYN+AYqKW+/2msjYY4PxEWFXgp9Odb94atlVhWTq/B1W4q+G2NchzOs
Kgo6KZWMIFNYxfLTHFbIraMjP/tYXAi9rmVUXbS4agislFfP0aMjSqjH2vkMxcBc/CaKYlTsteU9
4YNnWYnDPcLlRfGC/ckZS+3h8HnxOTeWajZC2tRh5fdtCm+xKktk3uFynmEEpXzs8lipOHzL4XxF
4eAqVYdpdNMlxNQBUzXkPnStRwZ9RrzPnbIOdsSU8xe96sDCnVVsapCdim5wtJ2ukkaOr1vq04kr
VbOF71RmXNFmyD8muQErsNxEBP89hLhe38JoU0/BSRkfEzO0Z0/pZjpdCkpeE+oknzIYHp9S4sVv
vd4PG2Vo3wOgHwX03HUQVWQuaoRIafzoR3tVG43RiDQ9BAWbjJ/yepG3pd0Y7wS3vx7FpqcFVNFG
D+PwG9RrnIaSI4eBE9k0TdXlz6o27XdOQ/FLDj+04NzwLkLiAkUocSy9KAWhiJesjTGFmAyYPfCK
1bpvVa1wo6ikPIRjmjvUU+stbam+c8X9YmRhZywY2SJyF0XilyOnXe8sido5wWhoaYYDV0aynsHK
aDuYrtYnBMniO8kurXfeWBQtjl+ZM4blTQSB/vkxz6eNzUSKU80JtErGA0+b7fBOG9vuAZuSDJW2
1pD8QpElhPamgnQWNNOuArRgeEOq1h0ACavex5m8fKeUvG8mOtoqCjy9i/1SexuqqXQ2xpZ2Kwxe
Cqw4yvijlJXFN+g+OvxNJ72ahyx8Jz15faX+ODgRhaKAwuI8nM251pqlrmUniGtn3OiT7dyAVfuI
fgMHPEbwGziBF7S1462Dte1/NKVsOKiF2KSTHR2OnsFAknTYg0GV1cO2b/XYC6Wy9aDnWNs0a8bL
HE10t17AaklpxQ2rGNlmzWXtCm27JWhK+y6zwgp3gnD1dXVF3Ea2kHCqdAoP4CC8op1Uv5brPyOk
69yhaB+QMQsvehVpunfOanHNHG0JdgNnNXklyFzC8YOFGc2zMsajZQVNpFofV44TN9Sd5CwueqUH
wEYvmbahc5L0oe7nRuOczEVbXYVtF939B4+CK6hK4ZdiMnreh48ylwDwk6xij7QYONTy0D6MA0ZS
pjZ0J/aqSJdWDIi40bEEA5QjTJ2svaK1/cd3HkScaMdzIip5iEyYgDGPl5fD1wRvFfMgTbtHLOsE
fT75RNHMZE+Eho09rR4Pz5v90kn6jmKDs6XQkPt1ohrvLLZfrHSKbZxUovcj5GkP5yTG07CQCOwC
nBa1T6hF2ecmO/WsU8oGnZ7IQrdLeXDQwT4DINi846/5i0NZ44twWpLD6eZxelU12PelDaPPThie
h51jb7RCb3+swf9Ny1+m5QJj/neG+Sot/9FmuUvKbzCMngvSffznH9v2z/Lhe1L+2R30XsSv+lmY
Jj0H+Q8wWSxUB82cl4VpliEYYrxXn1NwPu7PwrT2AVoRdCAoZaqDNcDf2blCCxRkvyAl0ZUBH/J7
isrH6wd0PSgVxQQeQTeV6+dw9eL41NrS2uHEM5aglKaipONhOiOOYLWDaDLtyUxFYUTT7lIAp7Gr
Tp19NfZ590nuG1eGHg6yo1LDjW60TQrA1UjB4lkyerlztach2sc4MKrRrW1i74ZYyHCz9FWxBAPi
ALu0U/cvvsrVjzPgpeyMelR2JFvUKYmRc5OOyPwRb/wigkgcibpZWmY+cJvOjxa7uNJr/CfSVIs9
Y+lQ/O06EIQOTqPyUuXnWtvp14NdZ1sgitgYaf2IKatylVIWPkXVA0XaGHcuMzLQ/+yWXV+23e7t
hz5Or3lmiCNoCYKgh/oqH+W6eKfJBoZ+GXhapJb7aZ2DaCruCB9HJCzwsO7Dbnrn3Dquz4qJArmC
wwVgEk00QA4nio/kaEgDpz4KgOqnLF3uarRrXWVAl7WydNyaWnOT0h3xAN8nm3oonXcOr2dGxctj
XDwCrDeR+OJLQfXq8BGshpTJGnmEukR7ydRipHV1pbyfFW3wciO2zuUOXFiMku5WkVIpyBZV5CE9
gCrkDM9i8HWuVmff6mKS3BQdlXcmSRWn99ETomRIBEEhm4ruMdx/hdFbDKXFJGl3yXg+ABNrQbmN
PZK+2CM1LX5L6SVIIG+V51O0SPa59h2ODwLQ2GCFhr+oWykqtsQb3jrYvmaVMEu+LHaKCO/nera4
J6VN4ty0g/5O4CC+36tHV1HnoqgAJuH40ZuYVkgB3MzvJASp17lFBganUNQTEcwZpbV+J4B+VcgA
7wYlilY+7QWhlCtuyhc7zzZG3RlQ1CFgkpbNZOdn8lKn2wq55SAvsvAcBNPj0Kf4jkLUCOxsRf15
Qki9A8rp2lgNbPtwzN95rNfTwFMhwSmaAApWGkeRKDjoFhAhT+W08+hR+Ve9qu7bHWds5S8SxKLn
vfxbd+V/BSzhbU4uqLseu64/7nBpS8pfFrHFL/h5S+ofWKMCZkDf0uLc5iT42b6FhMtasoG9UYl5
vvD+viXtD5QEKM9ocJ1g8ArJjZ/tWyQcZDq+DqsRBVoyut8pYh+vITg3VNi5rKkCPWOFDlf2srZt
PSPaRA0HY0EdWVmv7EykRrdDvjy9fRccp4NiLDCFSOLC9id3OrqR5Q7XvbFLKQ2VxgAkPUoDs5Hr
wIm7u7dHeq7hvTwhnoeiQQcyRBd9ABFlv9iwiJbhCZDwWlige5i+nY32XVnMk48GbbYpcOaA2Due
mFko+SEUi8WaAdzJVxAcqq+F9jRGHxGVSJHfhDyCXAE+n8j9a5mKkrNWBPF7Kn3H16R4Xpr8Ilmm
1v5KBwchosLAKdXxhwUQ4No11AEn9LCsifpojSWgL3HHBG/P0nP15GCWKEyywoRhGBUzaFeHs5QD
L8mHpXD8OqXdazfVddSMT7nq5NdIEZ5PYSwUGKbqPE6gGcyaEuiL6ZyPYFKQ2oJzUKd+ktjXMXoI
GJVrntZhNB415/V4N0vZtEkUZYEQZYJrWSFqGgXKSQAsvy6GCai5rm6m1ryex24Oeh2WwgJnyxtM
O0ZTLdlmBlKrYQFwGgfZxWtbxGSLqBa68PnnTjR55zF5J8b6BRSMsFHjQ/wgzB+HDlCqoynJepS5
7WH2W6swPG3JvqNjmLgJuaw/dNF90aMDp1CSkEPnNMcxx63ryNy+/XWefdSOvg7lab4K8TAFsOM+
z1Jllg7VzfGxZkWTQlQ/lpr6W1ogxoRHKrlgThkiUf0sVpDU6vreW3T0hIzm8zSa7TshzauTQjTV
/nkc6yiSc3SckbMR80FHKGfg+RD5owYIVRvu2mn93cKfzWisS0Afjox60KtYd46w3hwd22/ABbvO
1I8BHsXjOzuAs/IwkhDDoM/OyYzTMKTcoyu00Oslx53P8aUc0d9x7r9qMBY8KxnOCwmXhyhd/WW2
tdM6pvwRKsbpYiHHBGbCio1dh/8koiJWtzXn4mOtCZPIfNzRE/+ONQjMCOd8yJXwfJ3kyJO0YROW
6hjUVbKVdMmkENdJrjNCcUhGr4mdT62hXIKo0M/Afjc+uUvtNlEMgSSpqwBhMHwIih6Wkm8ryXCC
o2KBmTI1nkKyKIvGRaDPXYs3ffggyen3rJy+RJHc7G0oHJITrQj8yqBQHI6ULPk0JsI6z2zQmK6A
lTNOHGQlhDlnLN+rcv9yLZOIQfNXaEIx3YcnTTznzWRmOU6POe6ZyBFWaYQGWmlUu96QbvHmrM4U
OTY3xL54S0c+HOqZko/tjfzYO+HjceT7/NFp9ZEiwGhHnPrwYSynRuAsDG3fQr7Shfxj4gFbQRv4
5kxuDRMDal//Xrz9y0EpZyDBiuYG8kqHg8rrhJI5coN+GV2Nfe+gWj72rt4252vS0gNDn4bV9uWd
M0Tcc8dnCA5TAKd0hEBIig5HLSc6DyMOmn5nDCcdPezAXgBEoADqVqPkeFI3fLWqVYJ2an1d5Cw5
K0ZjB149fifdeFa6ffUkQi8fCzs6d9ZRCB32xlrVQwSTup10bynwnw9liH0xKpae3MAEXSkxeE00
t6dhm85Q33o7UC3poiYqObVNAB8DZUvYQ++kqM9M7uNHY10KzV8SIRSBDycpQ+QGKSTOGqf4ollN
fpkvF0uGYtJkbsCKKmweud5WunaCeO5qQprCrpTTwkiGIC1AwmQRd5Qio2qutq1b1c6XrtAMZCXj
AlrHx0RtO2glqbOdHSTdJZUKnlWanmYPbjim54092QFM8y9zsviR0yIhnz2YMk4p0sLqgEGVTekO
9m2InmZUekOVpG4vNZibmfEDcCjZjddl01XKureiy8Yq4YYUCBSVUXcmyc3gT4WUejkTHUVz6gMs
s3xIfQguNjlQT/2dBuuvbgoLaJI4VQnznKNDFZBpXQ6hZftT6oy+NkggT3ER6JNPUHjbH0f4byUl
/9+DSYXK8b8X8D7dvJmL8LP/5CIol1MKw7XiGS76IhcxUMQ28PuzNI5ECuF8tJ8VOxuSgQaSGhiz
DbxOtDB/5iLWB5DzCLj8CJfAav1OLiL22cE+FOcUYDaqvZyRCDQe7kMiXHWKUOFF8GDcqMmyXezw
x2r5V6i/WHpvDSFO6Rd5AUel4sB1Dv0Z0x21RrW4puAyOjcv5v/qxy98Wap7tQOe34RKJn0v8Ofq
0WHfg3KMelkO/TCfNpVe7KsK43HDueMMe6cI8KrSJFIHcL5odAEQBg90dLA6BvLe8rqEvj2OZ7HS
n6HxCoUUQ6MQonqZeYk2nlU4sOlxdpoUy0W/6Lsl0nZidp1p2cqS+c7rv7rrxCMhrynYJxw/zlFe
oWA1llfrjBRpLBEW5bt4ijC/Gc4i8WGxk4vy+Qe87l8/7HtDHp3huhotwHxoehVy9LlcGBZU71wO
Xjmk0Mwj15idd3KFXy3Xl28p1tqLtdTbMNTbhresEQhMEXCN9eydq+lXIiTAt6kSIB5vayhwHo6R
WgvImajn44bV1SqXX3Hd20mMRcv83Cz089Eczroey/S+upJ1/b3xX8UPfEl61gIowq1Etelw/FY3
BhXSGqbb49daby/XvvCXLt9lpbO3w+QUzdHT1HA+Tk6+awr7U9z171wmz03A4y0LfwlaFHUS4OTi
EV9MsxMudqSNBdITBQCxNf2itsW+pl2O+c4nGLN+lUSuPEyBFmE5p0Dzt9Xk1EYNaFAgyENbj9DF
A4t7wlLY585wlkF7H+VsN9aTawzV1dt7X+y318/LNxPhJdvy6JM1bV2aelzxyRbzvO+4dyXkcFSg
wJNzI3XdGcWR81LuHt8e9lcnGymMBqqRfPGVy3IRWmy4qWQ1ltOj0xZXdTUGrRl/fHuY52Do+PUo
G5OQIijEtXC0IrTIVsK2p4iToayW1Veljo15ARG17it8xxHvHfVT4DIbOZP24ohB/S2AmLhH1WM/
lfl1Xa5bepqulKz+bEXXZjYFBUJpvYTDi4a4hrxATU+RHKjynVM3l/CcfSTMsVgsMJPRTmUMERl8
MeLt2++Gx8ovvh3pCWU1oVgFYOJwra2xbWdSbzl+qTi3sVVcqfN4Brnh3OxCP8dTFqxX5qrauFmT
/mQ268jtswdKAgEq4KeppoOpSb7MM7LtYFZqMETTfNmw/FC28eoFuEBoeDD/EXRG8tdqi11pjZsc
8HY8mbt1TT8uLeuyrVy0TtEWwhRMWbboW+1mEscZhbyoi7ZlYbjQugMxkzLc8VDlZMV0U+mmR6vD
ZK0xdi0zGvH3sTNdGE1zGRZfG2sGsd+dpOApF1XaDHP8cZmQ1SAj9MMKRbpsTKH0F3vHGoOwMzyn
Sb9AiMVzxXD1orpil++HJfIsRG2iOfd7M//SLP1ZYdnfJ03adN28bRIcAuL0dJ3VU5Q93BAFdJDe
O4HxM+T2AUbdaZKWV2MSFZ4Ut5eUxM7taNmOZrw1JjwdIUBZUXizOs2DVBNx1+18oU5sW92+K5Tk
IwT5y6TJDb9es9txqSu3LfOr1NF3SGoHUhQHQ9Rf2rYEpC75bkMK5zLaVlES5PWIkqn6OUn5oqZ9
l4p7wQCIsjhBb3nmQMFva2jnWWvDdQgDcZBU5lPM3IpzV8x1vdQQHAK9+UpdFZJwyV9pxvc50nel
gGJx7e0ss/6opMW+DXO/WK0baZrO8kTatKW0F7+roroard2lk8WnVhwGXZ/v5zE6LaYespexbNFh
vcXpOhij+FQYbgkxkUJa/w9755VkN7Jl2REhDVr81Adw9Y0bWpDxA4ugcGjpgAOYUY+jJ9YLrGRW
kqksP8qsy7rNXtrL98hgBHEd7sfP2Xvtp9hyLq7DwtOWI3qoixQDWFIAC8G0r8zgKiMAqtWCu3XX
0VJ9Lwzr4hfJHpwJpHHnIHImmkNyryradOhjqoh+1/tcajtijdd/QhIbODZ7nClF8IAw4Ant2XaS
HXMhmLKhMsqrrNX3zeCEpHiT9NEfe8j7emwzLEpOmlS7Ks9OriO2yhvPVg2hoJ83TSyPxegA6wKH
L3mw2OBTMdzHOFX8trtBnbat7XljzcVGtOWmUnyNYBF6Ska4oj71VZmDWCBBxeyOQ2+f1o86Kfjf
iPNyX3vWRnlUttrCrjjoYoyKdo2c1Xa2mHZohPywx0lejcNRKnFPcXzK5wUpbPxtDeCFO2Hf+TpD
8W9N4EHJsvFM8eCi+bMLThcOVtd89I0B9FF2cmDGCB5rt3406y2qSz/2KBvtEv8M62QsywMJ1E+l
Of3DDvVnmzzidtoWOig+xGo/7U9d6xY+sr6N5Xc3HmRjUU37wTH/4dj/w6T5Wzua2TziGob7zNB/
/D5ZbBdNC6wLgEj+NeEt7lwBgqC+LZx50xv2KZ3Lw7AO1Od62LZadUvi7If1TNWd+CWBuBv2dMQA
9794XF+JIYmyad78/Xb9x6YSxQmaWqyf8KQRmP1UZsIhTqoy9mneGbNDl1wvwjlYPinHPmSmdZr4
by0wTkBU3heyJGxn2nuMz0NR/1O38o9t4/VHCbx1jsOpgaz4xwdmOoUqrIJ5w6yS+1T6j3a1vA/5
vJf06FyP268lz5Vq31JPRq3HZgGP6u8fx5+ujd/9CD89jWkstbKni7xxrOnaawXwlpqkLAQBf/99
/mxxYEO30Uoir2CN/LQIx6JNNVNa62yl+Njo9gUCCBAb5yCX4Ns7Uo3x1vNmWuVZ1FrJh7m7sQNt
Z7ELBXF31PRx1wXBVd2lp3LgtU2Gf2hV/1nZzPnNLIWpRsC//PQsXDEjae7WcUoNg3ket0nHxoMM
PstV6BbjbmUnDVrwpAlaUCXH298/oz+5/9HkNBzME8xWaGL/uBy0zLOSdtID1I2vU59s/dj8lFIH
FdU/Xf/+5N7DFBClA1GNlGU/N1a1hpiEvCBD2MyO5WBt3czcZHQZG3PeW43NjvyfsIe/vGjhx+CH
/6kCXC3SzC2598NF/OnhFi70WpnyLWG4bXMOjsFheNThEaHQ7QwzCb0WyT+/uN46V3jUYPkN3v/8
sK4Ikkwiu6WRbqntbI/k6JkHZy4OrltcEal36pfu2EvxgcYX0CB9P5TjtlXjNnPLzcTXlNO49aiC
OiEuKG+uylR7pnn2MOXJNmv7G2POyIAJrtKcwy9xTrJDaSIc8uvSU1+i+u+yO5K8Q49GZ+tmdD2r
V0A9z3rRXnX80OvXy4l0IvrhsrEO6ORPMApCunVbInxP2pR8WKuxge8Hj+bstMm2KeRxrMRlyjIi
zeWNPcfbkSpwBqJrQLnyuWavbwnUd87D7kZnxwwK+7AWS0oN0ZCLD8LWaHGuSK/shNbu6+jnB4u7
sj1M922w3A4VQdw5ue9uQ4mY9keDOnittDwOWzmOnG7FIU60baJr934u9o4h9px2oMinT7Ypz4uY
rtf9e+7sU2y+pm18vzQFYgXt3AfkYceg9NdSJB79KysTx2K6uEn1agxiH4NAbOv4We8pwV3/ijZE
NI/Ixfkc4kVGfcMqCNI7QfXZUvV6NdgWGVzNnh0WXXJSZFStz3CU7Y1eivuACYBhBvv169KFwpAT
VZ+cA0z/ixbwj9IeVJt+nXh+dTacS/+xG2duek6EEGMndVg4HPhmzigmzu9y9I/oze4XL9h2kvqp
KDZKn/drIWNnwbNv0wx1Y+vSaxNwFe8p5j4SB/LGq+brMR3Pds6Bn/GZstZEMBI0WV45LvSe8mbx
svuso+juX/EVRIiQb9eekR9TVjlqbzTWSZXjsZkhEXEKSRuKdZrfLXMaiVqdKy6ntZPfVVxYswBc
mNbx2PjihATP09IkD2svZF0j7gTqi21qVGxPrMH1iAVHeZw9QFL9srf1kvWqtoEtjy67q4xZnyAB
zG7Zd4kTrZ9Npw3kSLmQFbUHr+YBaVw7sVuQG34wOio59cgr/fT3m90fD79VPbCOKdHOM6v7w2TQ
0LOBvzuTQaE9rPcB0x7OC1XlugyqzD6kuXjwMP+k9rzvY8pAK/iHa+kfNlx+BJqWqKId0LC4Wn7c
cGu91TvdmphzwJ4dKwkQx8aGXRzm8lc4x99sgOvu/cMGuDZjMAuYOlr6VYXx4zeDCalVxLT7G9vJ
ThoIRyZ5kkzvPrn39GVjLZTxxCLdARXftuzDWWs8t8n02rbJfTO3oM8t8xQ32tWYqB0XGSwx6t21
08ifBJK0misne4OBqg/2IZU6eUZXWZ6exqUYQumvZc76cLmkMVHaD6lzMGYuBQyJfVPtlTtEa7Nr
IcuHeJZp7zZgFRVpgwT7HuJ4OOObOdWedYH8eXIs+kdees/9477n1UH9fR2gSesQkANKViHRZBT/
s32pC1FtUrznMJcXhIPiJfOXJHTd5boyZiCn6w20YI+yTAnbsGIXXMoru3MvSiYfKiu90/L6VnZl
FfpTvO0cLhUN++VQeuyxrFUmIrMZ33dG/KADtquUtmUf/va3l6TEF5X2oHHYEouV3A+mwA2sFwfb
lu9al3yZJxdkpG8d3Kq59d3hOPL6arQioNrd51nO+GiMH2rXiQyLT0C02lWZixdpcSPk5liNVQPZ
b9yyE5xEWu5hsp1iwrKkw6UOY94p4bJmVtyB63GHSmKKeiHuW6kDg9tZOWed9K9gbjzkfE9aZndG
LHf6Uly1unXCq3rxuU8XWrBd34see5JV2WR2zBuW2Wnmsm+5vKLcMwZn3MkmOTWZ2uWduF+3WXCy
T4aCDymHaOwYMdmNtvn2hwfZgflQHpLUEHm4f5y2OEiTQ3FZgbH8woBHG9jHg9k46xEMsdUKPnsu
TI/Bd45GwgRaJq11YPTvh7BgGdV8hRLQhD2umNCOgWdrORjX6dry540jHfgF1Vue+w9pNxDEtypF
8oMn66v14p2xKS9cpBpdvidd4QOJ1bow15b5xKD9DqTlM6EV973p37dszttgKNmw0LGKPn5ar9hJ
Ri70BD5O6/ATsaOZE5NzN4eiJ7ZuwUlZYw5RSOwa7ta1tsWyddS5JwPQfXWhq6z1dmEEKH3ZM4Gh
xufasE60/E+F5z72PdVJu0zXuQc6v/Y8BvatVXC2Zx+DaoQaTLrbwIjkvJ70XSX+oXb+k50DnwM1
M5NWqqefe/WS9lY598Te+4GiOuJhcvBiMTj3UB5yuhN/vzP/8dutsG9qfgwW6Pd/VpDoqUsOC2BT
1A3Dea1PEm7NflW9rSu9mdQ/fLs/OQhAWKFLW52O6NO+qS1+16qd0bohNlPepmbTL7hgd6mHU2LR
oe/JiAyWV31OHpSfX6VJCa9giKbg14ju/4Z5ILwy/vMzZ4xz4DfM2H/85WBx/XF++23/l9DI1kL8
r4eEEY6VT2/1D2L+9Su+jwb9X7BMYiiC5sLgZp3k/SZTDH7B/M3/vR54v2oRv48GzV9W17TO1BBV
OlJizt3vo0Fs+IwsYCxhUadBEvy70eB6qfj9mYuEjwGkwV0O/TvK6p/O3JnMQrDKYC1ACGqfAW8l
13mnZHMem04Heme6m5qIz13T2G5ULfrHBf33GWWZh0JpaeMlFG67weFqoJjqR+suBScTLUbTqdAm
By+J7KbvHoQxdju7ioOEgIDaOxhJwLSDvD0kgSRDHpGtx8629mtKrDLdjhmOu4tM0nMOGhaIc7p8
9O2WjAEnUL231XvqSj9he60NlGTI7tls1DiQiptxR00oork3TTIe/oHh+HM9xIe1FmQ8jDV6mGf2
Y4kyrI5GXVbmRhuKEwNBFaEIe9bThuDIUTX/P6jnC5lY1Y8vC2v7r1+vh7f3tz/89u/vlvXLanNj
LoPS7Fed73cJML+0Sn+ZEX/L7vn92J3ZuoO4Hfkq0uD/VGd+f7f4JQPd2qroWa3O/y5Y4xu75ffv
FiSMlS5F1g/uVyTuP009jKxxvSX2TRLn4Q7NuXew2ioI/UF9NZcFJOUjg44eJYv61AvjGBgpucNL
A7a09Df10l0V1WheUJrSAbDsiyM/fnuS/w1b+v9cXhiQjb9fXitLMnxDS/q//1fxpZx/v9a+fe33
tWb+Ql94JdjRhsR1s5r2vq81OJKrIAcYBMxeIKt0EL/v4+S7rJCGNX1h1aGvy/C/1hpJUbiNgCW4
/KkoYv8FM+WP48P1dOHPZz6KWQn58Y8bU98NqacNOExnPbE3YzbLcJJayr89sej2ujD3rfS+BEC+
3LQsQjpNWPkhoXqDDCJppo/xld/5wc6eAwDTprepAutYzZkRZoN8loANorysLwHXKk8DkktwZRWN
YzxssgXhY2do496bvDassqnbzgS2nfUlPyEE//zvV+3/C24JNjX2n7/bGtele3lj7X75YUf99Qu/
L1zrF8oO9jPgDBQTrMH/WrjWL8aqf4bpxUDi2xL8beH6vzAJAaGCux1PNV/2XwuXX8IpR7XwDZrH
kv4X6/ZP5Is4bQJE4RjKECL87KGXdZ0AXLAtpHQCWJvhjsSSt89OikWweZag08O4rh4HUllR0ws7
you0iBruN1xfsheZDgqzWfJPM5Bv/d2f9u4VG0HjlzOEf1sLgd+V3KqgzVw5o7VpcqVC2Y/Vwen0
M+aNd2R42haE4yvMLCNMiuW2aToGNd4Q2kX9PC/6fPSYtRa48LvGfzKMTg8Vmgh6KBfkwgViQpLA
4JE4ITv97bLE/cZTHpD5fGzR41vZbiNyEjEDf/U7Qf2PYKTvTfD4rk/GGHzqGciKfuYqWWz+/dv1
l9X574vz//ifeyas2Ja/rjjCukjHn8iofMGvr5MDGZi72Ap5gcvI2U718v0cCH7BaYLhjzHiaoxd
37RfzwGNX1pRVt9AjsCtkMT/9j5pJucH2zY+ld/e0H/xRpkAHH+o6Vf2DkGGXE3XtFmMdR4/4u/X
rq/GzlQs7O04dBPZVFAZ6V1mZjeMl0qkpnrU6PDqJ6+AwRjqxKhzo6wNe353Zmm/C9HE3iukgIxm
c0DCVWS5IFbDwrUFJstmXnL6scRi3Mua5JKdTm4BEhOZBY5YG2PEEdbLXBk3LTNVQN1To5bQ6Syn
vdL12vabqLS8RD1WRuNcVKba6hCPnVNb2zF3lsmOFtm2Pa33ds6fCxis+dFu667c2Z2nviL3lq+Z
6Exv50s0COnsudsKyvwmDtLriWblYzeUVYSAn3jVrL7RBrvf5iVZe+mcPrvDUH8ia8TZ9MhBNsT7
vesklZ+XSTsJnQDoxIPqkkh0yEuVE1KfNlXYlIa9X6BioMxrznnu9JEncrkzSE09zmNwdnqnuCEW
TbgbuBkRVcJdPy/pJu+aFkQtKj1i08drSAwFQ28017WX3MUlAnk/664dFCNHmczdwzA27tYfhX9E
NkYCCpjbneWw/5fGtDFa70YgjTu2o3Zq/Pqroc13lpMDuKoFKogpfSqGcdirkYAab87qO6Mw34Ms
s6OOocjGJv7lqSnTbpubZbXN9PydZutrNZENwRFQ7119+WS5iXajW0OzNdOsRUe/TOgAxiw063R8
yIOBGATbuF99OQR4aQPtQxE/5eacv6asgEPauA1QLO6AsvNVZAjI+6HvqWF6TI0p0T+rpc2fTe58
Wdgqb3AfWiCiRzcgqP7Uj6O0PmPo9D0WZK0RRGHh3zKvs9Syg12TOlLuM83VSaZabH8bFKJFHgjE
/kGbZGUUwC00cpA2ht2mhtpYo+HPw8WXduLeerMM/HrrQ1lwfDppQs7zlfCGPjBv6d9oSgD5kbrB
NKtzmmpjL97Y7luHkNytLZbhXuhNPZ/9WoevJbTOeFCNY755i+dHmkSeAvS0vSNrL7gbVd8d4EZ4
kYEPeWY8ExODmUoXMg3LY9EGEndRnHGw6KU8EMbTXro4a74itZOoy6u6jRjPuydVifl6ELnX99u6
AeTfP/dpPKvIy0C25mNFCBG+qmtjsm6FV1ub1rXKiKzzEbw2UZ/2Jo+Bl8ByHZpxzf6w/JNpFDNM
k77VpuVAAjLuRDFpZ2UU+sEPaDGjpbKAimozBkKzCZM0bvurvmlFd+hJYtA3fTXFSKnqfA7eg6SN
D4UzNgN56zEQSWit8WGINUEaTP+UdLXzitMtCX3gZPBTlKZ289Akt3btzntP04xtoBnBjru0vuOG
LwnyFERsxL4bmqVdMGyHB944mIRk1R4NtR6qWbuQ6NLFwMMZCUE4W069jUIECQKREf4NwM703MVN
dWxExwu7tsR9vVM7X9jdB1AC2rmWipqD5vLFX1T2JnCkEm3EshfzwsOwSCuwnfW3LHj16PIXez9X
/r7vjUSENCXSs9+N/l6vO3/vm1p/LFb3QTY43OtgfV3lS0CsdEVhUweZftDtNDurRGln37bsp9TR
Ge4JEk/7viu285Id+2RqH3TeExBQfMtczu0D404/1INvP1XwLLpVwKbGIHU3fBx831R2H759gnXf
6BB+Fmvjm+ufoLnqSzd11Cxl8paTx3OeCLw+dXWijiKppkd/5pGw98Y3Ulp9ZHh9ESVdkx4rPDS7
3nb5+7VK7ZReE801ADXyGu4DaZeWoSKOBjPESLOYhnaUNmS8NpP70Y/n7O3b968DN3lRngtxu+d3
6K0Irr89w1rU06POmPvoQ9iZLgLH/ovOq/dZ9I5/qazE+jxlUr/rAeq+9V5RgTpbsrd8sLoPVRUv
71M5EkHuCai5/jiz9WGy/Zgb2nSkVgwevX4aH7ql0p7TJmnxQtKxzvC7h21R+VfKcMHjmr76mipN
XPLe986BQfgEkPyg8V+Q0MOCODZxNhHnyDN2iUYT2lIX48lClZglEeZJgzQwoJpmwngAx9MJIHTf
hY3n5EeNTv9jnzqIZDzUllK5N3GtP8g2v5/d6jBVKA1rX20TJpxm0R+pGXfmMB8Gy3pvfLpfOiXu
xhd9tSbJsfgb/0ZZLQvdN259sbyMaVCTiwbAuHEx3C4IxfaLJrWNPeKL48yZd2nHzCwQfb6zB4fh
S+1bRM0ufuhrZDuKNNARUyX2ubfqfq8nqAbcMbUiF+AsBjFHHBC3CpoTbmnA4ZVvXmuY0TSA5onV
/Ix6KuX514+5Gb8OXfwJelC9MZghgVlvrzlLAuYIc3Xgslpus0Gxuj22YjpnoHcgQh4CmbtPU+1M
BCgt/Yc5kc3WGz3t3BEgjrYMbVjVGYzXCN01gnZm47b9r5Pe7yB0HhCphuVcKI6sdGGyxthN6yam
nxYDXpdyfTbyGzPXvEvjTMnGV1JEzOH881xUepTncluWboCvNHmKK7Q8msKFrNr+1MrspZXLvnHN
aZWyQBbwrSVsjfxTaqcEq7tGFRW12X2VyFxBMfQgH/t4xNVueGFhzIdl0Nrt4EDa1IOp2nDxQkRI
ZpOw6yNhy1zNM6QYooBqBTVlAq2APakqErZBx9NOow4zSu+GI+9rttem2d0ORnOUwbpX10lEjF71
ls0pEzKodHcKafdeqDGOnLgNbrFLtfdGD/TQ8gp9UwEafCB32dyLarYOOdl3zDuLdNqIsk83vW54
C5njdnUYUfrcxcLiyqJ8bMck7R1zGqpEExPEd730ZXETFEa5Y68ek9CYNf2u8+PupZtttwWvjWOS
ED+kc3AeiPqpOUbc2ZQnL4g/p6M/X8emoS56JQvA17ax8ZumvEv1tsZr2woITKOxjUs0nRx5ANxi
e7D2NH1ZrzbN6Fiv2l2nZ90j0Tx2x9YGCXYALvlaBZW29wan20wOPrBlEeo4jqWLAIbRYTq12jkt
/fzoVL1xttzMO8CX8D5PQ92wJDPtBorXyDIV+ZURdMuOfdFgumkjInYnNUVNogXlZrHZZBImQfPG
lDPgceKRzCXMJG5VkRL5SDxTgiiGFJ8N48SBWrFuLnWKezTL82JXowgGbKN3DxX+52i2qBhdH61v
k3vz62hqMswKMxWR6Dxxz0VcbTzgittqUsmXzKmdrUJev2fETQxWAnNyO8xGF8qyIaKaSn0TL2q+
bZQZ3JGHsJbQ0653c+1a1Sr+xB+c32LyLbayZf8fdbk8jegh3NiWIRC57LiogCnebG/cfJ6/CLN0
P/uNp+81F89gI4gqzC2EBhk8cieO1X4yMgamCrzLBi2+pD7mTIIp/TUo6duTUemFnMkfZK76C/rN
+s7G0hCpqn5u045xYwLzpOry5DGgZEQM6qRHl6CSyJIUoHIe3G028wf5XvWVE/1+MYkvIbCHHU33
r8cAaatuJwSakLXIsWwOh67jNGGuUN7ZM5F3VDXsau3kvRSBJDgQi7Fw+s9eMHwiSIzay9GsTZU3
6GoVYcFouRdXsl1W3Q6qzLuLtW4ziOzNKxZOvwXkmzG0Nx3vGFNw2w5nZ+CkbcDDUWr0THVdFDC5
XiDV1ZftKL1LWVUmIhhm3WR5oVDXi+SZOY6Rhk1Q+GcBmSKqwYRSKptRQPUdDkmtdlPFPtpxtwuF
VjW7VDffCAzn75cxF5briqCIPxFUloRaUgeH2E6bu6nyVDQYRXsuk7ziY8KB1RXBeBr0aQFcPD/M
le8e7LbVwxTnQTj2qsA8RVKr4775IJmyyjZ3upcv21kODPFzlzF6GyNL1Yn523lLc6951JS+8NcP
9YuV+h7ceXe4RYUDXiBvv6heo9BtuzLEogGh2RqrBzPxhrtRq1BsmKlrnhbNJO2q9TMW2xA/97RQ
GmQeGEEV1VI4N0sL772z94GXdNFUBJ9GDDJR7g5VZNt8Tn1nxseRo+5QWNpjXuMZ1fz2FNtKP0gr
dW/GvL1otrHsNdJ1T8y8xKao1267TbpcLwJ312hw74oByY/iMYYc2wjO6daKo3BsljMV+Eami34f
40l/UbLCihpPd+jq3gwEXU+VQiAg7ea+16zsUdimuR/tzvrIvarfTb7+uaWjd8IGx17ooceatJtF
r69LskWVT6VVCa2JmgYkbe6W89GorY7YxOQ9n9IrQt38lxjBcEi5zudorN2iNDjlLnk/XdwbkXQE
OoGiJzLLLPK9I01TD4Oisa+ULat7Zfty15L7SaSuUYa5meu7MVjkIS+WeLumLJ7HWFCeaa9elQwX
LxiBtJJO8iUGkvFspUa5AUNN/1dTzoH9i3Zv3oCVdOzqukh1tV9cJ74oQ+MIi319oya/2ID2O2ox
D9PVlbhVnlVtlrl3btBkkvTl1jXI/koqRhd5ElZkpF+QGZVEuQ3yGtwCvEzNIjlwLtvr1JzLPcwU
vQoNbvEAipfPlY2DIpuS8W6aC5Ib1nsoxYobzrZ0uHi3w7ud2EjeOnNGnYA0gVtPUuEKQSaBD5+z
kJDDGfLQ3k2d4armxVZ5Y3x0cI1Hjp8Zp9Rpbdb/TK0j7Q+zKkTUkroUzuzZL5XmdXvVxt5j0Xv6
nRilfZUFDc2FCXiUHgRLNIpZnNMqvxtb3N5CutauMosXH0HPwbcbzBSj70WFJNFIjTh6/KRVbBtu
2u7ceYpJeErSlQN4jagHLMFgKecBGO3HzrWXcHLzZABfage3VVUtKGrM/r3GnhZVGQ57KrQ4Dx2d
SmQYqpb6zAX/ogS6NKnp58rFTeQP3KGoNoI72yrGh943BXf2DDVrU1vzfVILY8tdOD/UlYPAVGTD
FVdUua094R3HxOg3Q6dyQtTKmmCqmWPAZp8lALZYDmUhO6wITn49xP74GQM8+3jZmgcvL8RDSSwU
MbJ+tZ1qW/sgLXc61MFAPnBXNTellrcf9dZuTumgJUCi82zaGS2bi7Sd5LlPsrtEry82l3+R6K+F
0/RPPu2sKMe1s4PO1u+rIG73y+Q8raaVbe7M5QeCOdqrXDR+aBkqfWkbD2NNRhFgGMtbZ47NNitw
bw6ds1zZTvVFD0bjLFSyXMWwl0MDTejByidJNTF4YYJ9ZhNkoj/YFeFbjmaXIXqZT/Vk9VviUt7H
th/2RVdeOq5f/dLXN503VXeeO7tfY9dH/yLEcEX0qXOndXG6B3+xpCGymua1qpziikeXQm7w7b03
Yz7Q9aS/8yjGbwcuWwe/jmnx0nSIBoonAw3SgNrK5WVZn1Ec0lc3DX6gpfJ4IQJjA+fB2SxJO2Mf
yNrsXiX9hKK18vaKbl4UOKXaB5WnRUHXah+CBnOJ7izJBiRk+YDofAJWIRoeTNKu4Z7VrmfoH4SZ
iVkkdxyTRWgh7zGgoSbbcjbHfY1VYDvIuL0GsxBfT0HeRxS0GE2myn6tZ36ofhRZT5+jdQ9m05b3
C2X1tkoM7cmVXE+SjkybwfTyfbV2CXQx6Dst47Sdc/0YtLo88HMlx2CimUSvobjYY9HthU0MQLGk
xCB4jbFTuSwOXl32+7Et5499w+ajY/gvQjY++5Nrtrid6sV/850632a46A8Ebfgouap61SO3H+B9
zdsstRE8pYM0PhMbXj1Lv+kLwrCH4N5ofP2mXTL9UxXgs3FGv4tQXdlfBtpJNOtngTaHzMJhzqpd
MNChMWMWZZBMzTMtqPh9qLL6Gj69jCrp1VeikW0kVKU+pcHwYgk7v1YibQ+D7ClsnGCq0U5P9r05
4c2xp2z66KcNkv7R9t/HdEnOBBWMh5yDu4wmNbv3vaNlD2MfswnXbROpcr1o49c91ZOBRL9NUoQY
HEJ1wq05FCVwfCYshn9Bcpaem2xI361ckYnOsSPgVJllhqZw8TbFaGWAEwiupHjovGvL1fL5rBbY
KfvEtfowLd0tvgWScRuPtFIjSTl0MmM84wNoj4TVrMA90QY31ZR593Tb8ovR5OKtMNsmDaHcwUlX
SxfBrh9fSoMovHjm/O/ouT3awo3PgTtom2LWzJ0ZCHWqU5KsCbZEcAYE/8vQ1GVo6ult34rx1iy9
6VTHJf0zQkD3sdGyN+bLBRe+2I/0G68yL4/vYLgZFKVzgBGxNGhwQqWeh6K5NLEen9hby+skN6xt
6bTTzUpMDb1ZyM8BhVBTE2FtBu+aoz/YNFev0Ky+SLSVqQWDUY6g53UHALq32rES83NJanaEGeB1
dcEVBXjwzirFmeZi8SihHFIFmRs9955c1aBURUgEr1nsDAPQuAL6sTF4G7bWbG4cCllmP4mIEmIp
Q4gTuwq1y95pR7b4RlFgzs1prIV86DSfZUNQ95gw+B26YtmNGWKVBGHLqbXMkZCZ+VlUw4e6Ddoo
cYZtX427mttoaMT6eEEDn4YxKWW84OQMGVp8aaREyUCT++wRlY7GsoANbSrKNcsX4DUSj7AkmR0R
PMnDPPVgBjpsZ3qQn+oulmje2Uo52+330cuyTSI4+Qk/urPqVh1afCz2SLKtmVpi33SL/cXVm+7B
zXttu+REgCiLi9QyYwm3mBIeSK9ABSmzPHITx9xytyIpyxvyi6oCeq+lxMPWOhW3yCz7MKA73xBB
od9mmdQuaasZhNMvg73lSAlukCRjpU3HxzItjI3RQ8bSZgWPWEojah2r2LVunNyNku6Brjxt01v9
ZRFU9H1B+3YYOnEMere+VPSSdl6nuEdZXLK7mmfv49HqXEM7Wd/+ZiyHx6ma74MVRZ+O0LqpO6n6
2rYL15uVGSTYMhzdi1JnOsUDtB4scM21yuqjWWcvTS8uY6N9bsYMW0OKX0InNf1aF/0dmG8Rjp6c
I6HH3gHPh7vRBU5h2/HffReCkfCrD7R42mhk+Mslyk+OM8bjqInXur00d/VE/3cZyi14YutubCwW
gCppSVt61HOdiLIF8n2hjVqYryjQcFL+TcLLHdlms8q28vLol96VlP2uN+sPBKuCKCs8rsGtH+V2
+tJnab3l+hCHLuOhXWsv/c7JkZAZ7aJvGE5c7Kx+nJyM842sN76ze1UFpNVbHRODKkkwQljehNx3
SrcZwcGkwtDdS6Ca1/FkotrPrUdP6z8OAW063NZ+JDRv4sTUz3GN8TebfbUpE78/27566mfif2kJ
ENTX6B8y3xJsLfl4cIfgsXYpuVppTReSapH7chfdBxa+hMYZ7j23YToy/R/2zmQ5biTbtl+EMvTN
FAhExy5IipSoCUwSJfSAA+6O7uvviiwruynpvpTV/I3SLKVMRCAA9+Pn7L12M93j6MuvIc0GwL1+
Kfdet+4je/o8FTg9M1oiVV8dWOn1rlb2VS8nwpNeMFpTPlaHMvq2ob2nf0eMcm1GH6gjP+bl8sBB
A+Sb0xfPpe7eV+Y59zXa172GKn7nGtZ7kKGDi8TOLLfYGpU4RMPWHWdHY5gghJwds2FN45EIrHI+
rNdjQEQKQeOK90m1p6K3XzJS0HZ9bT5tmdufq7ytbseWk+2VyGlH3ReIcfS3Ws49sLwYbWWuPNUO
s/kVxFBsdCFJibgtOCXl5zmA5WMb1rfGEh/yuvwyEY14zoVhHaHsNFguGiZJFKw3ucq9g0Opdovp
eyw4V89H2UeYbvwtelgd+91pp+a5Nu3l1BvDmniFEI9OOEwkmhT9Li90kXB4Hx/zDRcA6W1v5cI2
cjvnM0L6Dyzp86lpZxE7UPgO4IZ5LYgi/SwWYeFc63jEzSs/IHRxrVbQvzID5Kk3HRBenZp5e2u1
dStzvd+AlsXDos9NrR96zQNYelm9t5rqbe3dR+73aXHc1Ouuj2fNNrcOZkrX9SDr8nnB2r5UjP4G
3WWXsuAvTbq9GQcJdFCKJyZtT84y7rVdnIQX7lrbxoo7kGPQTnzCQagbN1O7ThcXEKmvRs6rLpZT
XWNf2Ab9XjdLvcsM66tszZPH2zDxaBxmXd0JMzwZdvhs+U4DV7E9LzLHkFCniDDiLarty1LBd2W+
pgm8m8MdhI9z00sCmpvBfy3G7pMHBa8IO/E2LMbFq1FxWvLZHYo1kZt1mplEFpwWU+a84pO5VfdF
tqBJVwS9yt3SiBezIP6EKnbf+c69YwmJ/Wu1TxrqxH2e9cdelVkyhqWblm2bMZll1mUjV5rz5euG
xOoMZLo+TwYeLqWyT961svAMKii06jtf9/DEdC7TZl3e2sLEmr9ldzbHFm8yzXQcMtYG3qMmQo8k
+ughZ4CwD4fgnIdFdDNIq+SE53TBRxpi6NXzqiRGXM0PeFJuho06Do9Hlba+Kve0GsQnd1zVZQES
fTaqsryLUOnRSYDxm7f+GDeOf6DPUp5Q/ft7ZTdXWGOgxatLTM1Xd6Bglwt9Fx7yrvlS+h6ndepq
N2PNF9d0clOOIl0o5SAAvvv+5CYEQhUMZIiyB22VT9RfzHRbUzLPo/VUTG6QOvwyKNWqFKEWuzel
iZtZu0COqafpJOd0M0i/eC5J/T5OAeY+V+pvbl3TeWBIRc8i1ro88QsmVIM9TXXd7Ya5JylDe97Z
ntsnq/UnRhrGvtDrq5t15wG5eaxN8+LrrU7tQDSE1wyvTaEv82S/MAolOE4w/yfQt9oNVj6eum0k
5cULv435YHEwN8myJAXug+6n4By61ZPa/FOYRc5eD04GetJaY+1uj7bYRNqOU38eJzAVzdowj7fe
JgVIb4aPid+CSZtr1o8ev2gQYGxpS+iXE/T8lcFoHNKgJeZckmye1TsSMu5rDHIBmSCORDxfqELF
7D7HqUCLQ2zLvtfeZxlan/UEqHBkpphOorTisVKvea+/RaaC/BMxSvG9dHLzkufYuRR6Fvu+kYyC
GvMbFP/2aOC7iN2A+VxQk2rJDCmdwm3YYZ67GdW0y/Xsn/qgejN6hhF1Y1MqqvvRmB1IQoO13+Tw
FGYWR27vSfnB+JAvQFTHbPFvx56M5kzR3sYKr2KWT+ccEi8SzHm/YwZdnNVUuvvNGvpjVFO2Mz6n
mZ5xCA38vk3GPHy1okred6L27gpV3kiclmnQ5UcrWx4ql8eQlM/7OuOAMVZ12vYyZXJZxlPtjHSA
mODWdvUA/a6Me2nacRWsXTKXJARqBvZpAaguqUPMIIzKy1MT0rQ2fcSEBseCOGumW69xn6dt8tPF
mx8HB8WIGZivUlZm7OWCIN68L07lZH9xFtoYfQuLoWvT1e6aOzN3yeR1oiaxXA4qwepwugHR2NHF
5WBX0hau6Hs6r5MjlqYlvlBYzvfNFtmwywam97G/Nf10cnpNSNeybP4ai0E22FldxxoTy5tqLLKh
YVm35NcXhqBVMTCJGnPDqPaejOZxRx99/FIJEAn8bHL7WNCqWx5JVbREXNKMnA/84ezdKc6ffdqE
cBcv7O/Z+DAa/fpjq5dwTBm1C/r1LbCUIybpsd6XWTfhvFoYlfRJmw89geDeaFi3qD8oCP01KN5A
n+fOvQI2Jp5shmJU0zz3dXm7eGWvn6Yxiyhcc3uosNqEJLx1eYGpM2LcTfPei7QPUoNsrEPvmyOz
5nrrsajm9F7X+xnGzbjLsp6WFsBuqXZVWHFaAKM5WeUSj2pe3E/dMG/mOVqtzaGsWVwL/73P8/5Q
Ip7gOQaH58eWgaFptqpyiq02jC6oKcJ7iAhfwadcwtGD5zBNftL4XXlQtZyhRrhoQSoxHCXxnhWP
k84/4yQWF6MG+AWFRG0ElpjspYnZWeEJocfTNgXehzavP+VjsPergga4lSV2q3GR1c4lnNt3B22q
gQKnJdJpdB8ZnPfn3AhFmLAa6u3VLXUYEiY42tfrT/5N1MmXWYCgnYdib+TZt8LV1qFtgkNUjQcx
UQOPze3qldYuqywVt1VPDLsP1CLbSrqOgb1neNGc5MQfdpXaTlaLg3YcImQ/gVpeh807inHpbzJl
c3ij7L2Z2xUWcLTYN61XFLvgepM6r3NofY+H0XD6k1wifIaO+NoZ4X1hRy1npOE8C2o8TkdwpdsN
J2FtY4o0ctZR3xZjYha8IbMKrJdMBqzHi+3fNRCdd3QvV6QMVXYyptH9uC4aI/+8fRSqfu8pOnZq
GQ+V3LJjIIYqyRUwk3Lzqo+diN5tIPQn3ev7PhjrK6X9Q7GUy81E5+txINss9eZg3Fel+blTOD/K
QrLLOAb96HET+b7igNbFGHT7L0HIgTbatr27MCdfCnnKFMnDHdo1DlUDg4hhPTO0c45wbPUuWm2R
uhZu7yZvfKqE4JMuKk7KnVwecyvzyStt88S3o4r2cZaXKBqiuzAYn9wuFB+wjdXImDf/EU1fdCTX
F6dY1Qzfshkr31yCMIkGb2E2I62jnNB4jaPkLFExqS1GOweoypCCfdaI9Th0J952+q5heFMipnkf
GBzQ3N+wHs7z9hDaq5l0deThkzXseM7qt9rn/ClLtrberp7xmi9JGy5hyhj2eVva9i6qCUuT0UA1
eNVj77y2Wl4BY7YUM2ikzgy89YrSgnsf0xbFD420fPuCPMz+2iDJ7h9VxOHQpqtv7bvGWlALrH0l
98oszLNXteLrNkX0A0HnDt6t27RbnxiN+7EurZIJYy9eULZ5N4ge0dUSHhjrbTxv1yUL7WtW37mh
6BiHdbcNcsFkMOm5iEiQ6XUtbixpbEdqjuq1qgXZHUsxn22ZLWcWMArrMMN7OAqeg7TLRrjho7ao
uoj4FeYZNBlvn6M0mcUc+jqZTNqLUpys3e2Iia93h/m85L37ZHi+PIe6tWEMGv4laheyp32vgrtX
dE+F6L7ZY27f8RJ3KNUb47Gv20fC4cRpHA33mbHIFfj03Rurq1m8uvUnj6Vwc91HoS097UoLZvnm
51WGBqjY1E3o55+dpn9h8qh3a7mlejCNU5VxRLZLnL24YhN3pTfFPnwMB8f43g1oDPooSOTaHypc
rckybPOJFWLveYh6Ql6SFGToqnnIa3dneZnFzuzXd3lgPk8Rsz2zsQ5MvkRsu/ONcJV9sh1DgnSN
QKSX834La+79PMvygsNlopzvmEeqglQIOG47D4HAiy1UcJ/7bSA5GJJa11cjYNTQVvhSa5jrhT2+
bFX9Sp4Mm7ce3jkAqSckeKgc+vm5YNnd0F0ty3cglR9oEJV7zbyFSf1T3poEY40R8HQ9f6AErUD8
sk4MGip5rcXHLWoj2rPNfM6kyU9jKWbis99dTxfzOGPjidclUtVt7nlezAA9eHFq371rZq/ZI2Qo
YbnaaYUOaI3aDTZ1GHNt+lvXIE/dab9PW/S16jYohs7d25bxVZuhn9InCk/2Upr3oV5d3jqesMxC
pzKPIdI0JzdjUk/9o4M6AFSJWlVibbV1v/Xqc+0N852urfrQVHJNG527Nwwj5b2zDC6Apu6943nc
CV3WN8OIbDUmOPy7X5QohYZ0VpCQaJuvNm9aNDzPsLz3PUOLYztMt4ER7KxoKo6tg6DDUZtFMQ4L
qndgLTDjlNQ/0dWK3u8HBg0S5Q+j93OkraNmJGevCj8uhk7is2AtVdZzlKv7oBW3LbmkdMZwTYs2
R2Drjl5NeFSg03yLxG1VAXJfJTnsHkql3dgNTFPz2dr5BSFlQxlmRzm64qhpvPF9EX6V0fraWop0
kgAPYMVdguwBh62q2lgv1ZMhoUGpemW+FQlE+ksWqxkv6mx5l76d6pum85hpMTEvs1begKnHNeiL
I6O6ZVcQFhT3PY1Kp4ZQLOrwrSnMig6K8c2x1udNaDtRtN/Tepxu57ky9sYE2RjSB8dDL3S/X5vP
J6j9361KuWGCUUClNaUC7KxtO3XcrLusI3eljv+/IP5XD97Vmfb/FsQnfdO3X39WxF//i/8YTPx/
Abi9Ss6v4G8g1P+riA+tfxHJZBMWhJCDOMvrH/3HGeX9C8iDw4gKxKrp4rj7X0G8+y8Cr/kjCFnE
MUGs/a+sUR4eq58srpS2hEkTi3E1bpmEIf8sh/cme1yjom/3nGXUbfvaP6lb71P+xFFrnx2W3Zps
+/qebu5yO57CgzhtO7HX98Pn8Wlkw/xRfxjsuE3OUzrvaFLtXubd861IqF8OZow+NpYnsCm7LEa+
xTl625MAua/f/3bLL/92nvydfPubmfDf3wIq1F/fAi/az9+C2brP4sy3aD7pVOw4qBwK+q9mbF9g
YC6vBC+l+a44tTfu0x8uffW6/N0L89el8cBg0YH85Nn8VH/3E0hWhtyijbG3D9t+eaucpPkU3rWv
oXWobxBUnkh7b4Ld1t13/6XdliuDjOS6BLzgOTJ/QSKVIW2TUMt2jwF03+Fvn5fgYBXwdibrD9/y
ty+Jf+4v6AiRRAFP5S/3F+2Uw5jAK/dBWMOpJ0CgSXOzOiLwTf/5fl5v10+385crXT/J36xF/myW
7jZypcmhEfTcLC///P//i4L18wUgtlzzLXjxrnTXXy4Q6qpURLEgAO2ZbX5c5eTbe9Xx9HwESoTW
AjVp7+09Y8uGHy0HCf/Zl14kTrVs5PIqmnkgjirY+lXeiNZQE9JiHQQUO8qdXtuoc5zU5bipL//8
wa+3+JfPzQpy5apfqfp+cGVy/e3GmEtvCKb41Z5I2rW9+BXkDPFfwoU9n/cHsyY8+ojghF/RDc3i
lO0kuYaeeGu8s9fLf28YeJ/y7/3/9aZe15NfvgbrIL56izg+1/01KVkHqrLpR5b7zFPvwupSh2lT
rbLznE0Uky4RlxatJ3JEuz88w78SxK5fDsca3iSuTPX2y4tqjn6QTyZX9u8AnNxlF3UuL8th/vjP
v9NvaOx/Xyfy8V7ja8WA/PMP5VGlEHIXlXsn/kyD9RYTUTIn065P4LAc8g/RgeDU5A8Xtf+v2woz
maXAvmau//KCdlGQyS5qqr17aE79PVi8Y7bfztW9fzRO1umfr/YXkfbXHzFCoeLA43NJDf3lKxpG
zSE8cMr9nPgHcG8P/f14cpMl/q7SeT+lU7olS0pwQDLG8Of+8GX/Qiz+fvkr55yMGo9X+ec7HGRk
ydq4GPbFyT8PfNnlBt3oKdyp43Qk1O4uePKeaJ7pPuEMkBhhUn2vvhvvdD7u/fvgFJ3yHYKSm+Dk
/eHO/ObYvP74+Nj+89F+3U5nkZvzJrkzWMvQauc83/KorAPjJtHE0xhTAUK2pN3WPgcktf2JCfmX
lfm3e3PFEBIByAD8L1rK35aJoOuXysnmck/f7+jsobDscbUk8zFM63vjk/GpvFEPGVQeEbuX7IFD
wo1xQrB223/oL+MZSHus//DO/76kX01/V2yAfY25/vXnQoMg6MTrYq9k3xV3MLXGp8oKquUPAMbf
r8MeaFFsWQFLC2iQnx+LnjSdwvZrVshewwleG1vTcecxXdJ/fv5/X4pZiDzsQOy8tgWU8OcLzdIe
2nkeuNBVP9Nq8mJ4VxKN1fsPj/pv+y5AR4ISLbDX4BJ+I6FTADBHFAxBQEcd8CyldnRGQZw43Z92
+N8Am0Sqsh8iQ+cfRJL/9dL97cEprFZmSmoj9WL8GPfqwfiqnr2b8aE+03F4qC9dOjxsL8z8us/m
1z/llP8WdsjlmZo72ONIg7CvcImftjdBbWrYcwN9a09P4pSdGeTsIsoney/u251I3v/5N/z1YQFv
gQaUHKZrAhPv6y91r+WXG/EFvCcdlr+RuEmsU/98hV9/uytAw/EIU45sj7ifa5rG3zds5rA248m1
3K9Jn4SX5tj/AZj721cgMAzw0TVv1ITD+esty5EiDsFq1ClUbPR43sbUTM3iDw87mISfLbOeB5/B
4hZREtBw4mf6pfQggKuUTVQyUM3y5t7Ju8AuHpCHqTUsd0MrEDdjtQ1aiIwun8Sr4UzjOwDDdRWh
zB8aUl8wVLSjae6xCAFEaHB3TRgvnXxNRDD7P9QqnAeKEwtHQqOASE/S+urgUi2YueRIU3xH9NhH
c+Afa1iIPcSrDXeA603QpQcOMfC2XXS5SiPciMvC0cxowZh98MfC0nE1htYxb9HxMcI0IrWLEHQv
qa9XDvC10hLJBa3Z7SZoCVLadQVJUTu7QSv/Cqsr85O2dqLlGZrsZkVxYRVagSYp6PSHDf2lxGvb
BYf7UE+PsjAstEBoDC8NEu3lYG1u9LDpcv4Q1qh+YhFGZhsXi8tHXKax+TLoHBO8DJtxJuM0k0++
zr27AZYOQ9ygdYNkEoE1MdptpHXgZhYtCOome9AaUQ4NAKsTuwarCA1qY6J/5pliendy4QQ4A+bg
3hd66tJpdpnn01/xEa9UhN5t1Wa2e4/2A2aqbervOz6USCJOAB+zgaE99/HqucSlNRBEh4yCcD1y
TyV/28cCYSmv5M0JyrkDpTHXtz2I/QszhLlLgBNuAw04ByGTcm0DtWE7dIJmrbgKsshhZESgTYG3
SvgdcWDRLD4PDvYGG7BgYI5xbjbBDxr3UiQB2kKcAHR/zWSqZK/iPKq2OcF5bKxJTTcn5z02sku9
qUylRYCelAFbMEV5dRhnMXypEFC3iKwhe6SBEa0owW1Y5LG1rctdJPvw2q2NFGNfZttg6jCXBKkE
42mQczotb0WNbY6pjtlgXUHp9hyEVX8NpNP9khZ0bGh7mlDRr0EIaIyqEjUwFs12fMnFVF4bltrZ
biEaIvdE4y9KeO1LFjITYKCaFh1PYIyXWwAlRRe1trifSHDl1AnTv9NIFqMuH3ibNudjYHXdq+W2
zbsdtt6XoDcDseuVbp1EeZDCmXsZPVKXknaYGTFUGX2nstKKv/2l9dtqTAxc+t90GQVM4hn3/uDZ
YgS7dZlLrm0foZBta3WdNdjSRDS+EBx8UkQuNPvccQwP0XkT0fbicYLrGkiL+zWbwxuhMAuPdyQi
wnnREIUvg013HaXYdfwwiNrsjldZI/kEdCVJPlux3+0KG4u4QHh81aFMpgbVi8LtDp+EeKg8Pmls
zqpZDrmxjMVpyTkkxR216TdZoQNIzaExnk1Hoc+WRWkaO7sPPCQKW3VN8CNbwUkGxFRToqKqaQ6l
Qxc+yfq1tq+IZvr7VRWab7Xd2zb3ZQle7Lmc3oRXCWR7hmumhtHWE1NHpzl0EO3uw+Aq25Lc+luv
9Srg7J5SLxrZ4BOW+8niPvoRScatiddmcCt1Iw3RYBF1A/O7vegBKlYgg/sK4bq5c4yI/mVuDMvy
XCzawDjOhMYrTkNhhyV6rLL6UVPwmKlduwTN8LyRizLYEWBaa7Laq57BY1rUE13IOL7MpIhXJuHE
85qagVXWInBR9vLsdZbxaEsCHXcTdBrG7r3hfcdN40YnvGPFeLU3o3vLc1mq3cSG06UNao1lxyhS
gjUdWywVYtise1tiH8WcA7sQ4qacESlB0SFUTS1MtMgL6jzm+SNPupHhhdvnZAVtadjTij3QK2EW
qipkfYnEMgfkvcgoOtwCle2JXILsIHNRWzugOw2C+SIqP49bGdVp5Bpbe5+j6X1ueKPquJgH3Gfh
PAI5qSbkiPHSI5FLwklYrEqbBOJY5b38kmvteumCX9q50SvSLiw/jGESLHzh95kRy1UHCSNoV1Wg
mRPcv3pizjsAScNOsX2MpIisxFijoUiCWojbZhS2BUI0bLhy2DBMNKwpm+/wG5Z1OiyWKPClh9aU
uIxcjZ0OMbah2Y5KyVe33U9oS20iPmdd/hgqo/BT3nTMzGirc3AO3YRkFN8JS/uMbRKhWh6i8Fkn
U36H5Lrgu8R1a8TeirG9KSpG8XPm8kaSjIT9o6KuedcIkEhIYHsck8KdUVDhW2W8YGPFGTGh6Zxt
z+28q4MEMU7MWM6ATCGxzCT0HfEfyjbq3/ygUg7OOgsk6ppdlUAG4H8RT40d3LCgTDwYolUu/z6s
SUHI2SWi6S3XztKneFjQPxSopTSc5wF3sYS+/qlXNQtPhirjPdMbeFdft8I6F4sfbgnzeRMAXuDb
VUI56D72tCI+bNF0lV5S+r9XUQdLNlR1HRsVTxTaQsew2Qna+YHZJAI9Ad7jfROkYR9mjiVDUhGj
O+2QxGVFvLS6/MCYf8DcOmLK3IWOnOvYmXP3S+t1wfcVZ+bCpQvNoErki8OQf6SACAqcgf1w/dez
9vqvUbBhwhfmtSyR1mpajOnmldUL8C2PVistK216Xl18zcAxisTxJ+ONmfOWxUJatbMvmDZ/NvpA
D0zMWhxgPHHVJ+WOrLymj8sscYkd/DwtPevPMGxUVnwT8X3yBczsbUaddVSN2y/JgCwSoZ3pmT/8
yZZDHMwubi5J+ytPXHNTb2PrtMz7DdkibCcW6LWxIZ0zZ3U2l7GYNT5XbLRW6pvV9JwtOjLTzHVx
yfkb61xAh+eLW2bXlyOQpcvL0JTre2UuCCilYQoMcVHYIMTFpbyEaGrKXu41J/QvIwryjTBbnLt6
rPDQsbB6HxnvlQTSK1XcDapdoyQYo+1pDfKOFNTZ8t87VSD+B24xJl6txi5RlZc99c3CMLvK5uAD
OrEV/a4TlsT91oBAXFl29nHLRvge2FDp8t0OUaE/TwM35LHTZvBj4yxYpNLxmZI25ProA0gNy0Ia
OzsYxVkrnLSfHfc2grDC7j2aHor2wmO4aXKgfImwPGwHwhC9T7VWHITMXhbFvh99NMoaFdaMlH8L
19iVwXJpcCNcZ63u8C2HCqt2wljAx3qLY/9AKoiXYhmRvKX+nHljbFbVdKstr4rQqbd03ubGY4kb
nEjd4NUMb3jYp3Jn+RWyuGnDAbOfgaxEqdc41Y8sFKOPEK3L0r7EfIuOlWLInDKKmNVa21doVtq6
lGtl1PkRRMY4/FAEKqwv9C8dsN8URua5MyvjG6Z51Xvx5qhp3m2U/fPBsP1NH4d+ASYwbEBYEDQi
t7mbOjOEx9fmwNAnpRG2y0LZ86H258mJ8UnOn4qSNmyKaoiWsepH1BXDGDroZ2rePWJrB5NKYcZS
ltRlHZSPoTFSNV7d6Ff7nkX8ddVmyANsJy++0b4Lv6NMYk/Kl76wDsbQ1u6rCroMak7gmm8uHzdH
AQOK884ZEGOeadmWrkzWKG8M3FHS5re/WnKW2zKrl8hDH9L5txvNBErypmqnCLt9abj+rrK82kLb
C2wjSmu/XL9O9oKYcFN6+6zG3L26/xxxILqpQsxT1oNxx1zQC/HwzxmByJuGhR/3Fvs8hodQYV6t
S0OXB3cCqHErMOPPJ0OygKCyyLfqmb0VoJdPXnl+QOHX5g/TNDnz0XA3VmtqfMzzo/Z85uULPM2z
H/Ws5dYa+vPZlcxeDwEGLBYfN4saVtUs+qBCPFWfYKasnwyHw+SBsK5gOy+dQezsWpUDMh1zno9+
hmgvkY03Tqih0JF7h2rLQY8OtOuLvW43q0+lWlbrkU7HFNzb4H9AFqBKXRJTjS7xuZB5mh0SQst9
qloTfTaGmzZoMR268rud14TGjCN1zrnLsP+cK2uzyh36ZO0+uPXSguCryIF8xh9WmR+nbZTocaTh
kZ0haqhCp5Di0H8rTX4WQkCgLsUZdai6k6Zm9VXakeOXaJiVnTouvoq49rvB3zd25+aXsVkLDBU8
x3PawPYJITejEMaw0KF/qzabEAmzra086QxSty6mI3uUdL41Sm7kUmcc80SHKLdayfVgHQnLN62z
psWw1K/6iVRkHGuqRPVPI3uorMRvjR7fODLa584ctyfc2eFl0XAlDi0Ks28ePHN99ianbh77ypk/
DjnT5gOrAXHAKhp7eOuyVdadNvvJTInR2tjxPJXPb/ZMbNAR+mw/E5KlB0JyELdaT6ouu89tb5do
ORCN/rBKjLlnd+N8dI8cEQFxwM8J2QrCEdbiccythwmt0naa2hG7Aq+zrAM2VG/BpIaXhpullNdh
hu902FNBFNaSYBFy3wmlN4bzIDLYQKhhZjHfkOdbGliEXQyvhTmxzebrMqp73xkVg21D8rCpvsjz
1JpJyHgANGblN8zgkeM2SIXCxNWI4kPao7Ba4sHEqTvF5dbq7OzYyNGR/JhsjY3Ipq9u5lOElE74
mhlr6ezwXE8vpvSC6dmo+g4V2Dob30XGiXlPpJf8ZhuhwZm7W7dzE5ZGfXByvT33YhJD4lZF/l2Z
Lho/12gb572V/ZSRL161n9ahKMrdtpXiLio3O4cmVdO3hQLMScWlffAermohBcXsyh+23AYj6Qrh
9Z/sHk7UzgvzoLvp29F4Q7hQRadl6DsRe5toJ84ipfZvOr2gXvYsXb+4HRCmpMZsOV5cdKIvjdfk
/dmqg6Y+da2qDPQkU/hx6Lbh40S81QSMpgKAojxzwM0auii3J3RVeG1NlyQQf5opPIkMG9CwskK1
D2ry2WPtUcxWgoCYU8S62Mtt07J8xEXVADdq2F34brKeAor83nopruI7aB1lje0gZ68vYHypOxd8
U4eQX3XlxYzGzj4jC1bydjI4jKD594covxWG23+FxwZQw1YCZWuL+VGiDBfIF5QdbN2+hxHx2HJe
QBYY9Kuzd8utItuFfZBMFXSeRjoMczjQ8plW9pV+cO27uitW66bMOax+oz6royMemjBPxklM6hZT
c3fRDZ65BEqDz0lu8zUAJL2O3Tc55v7F9+02O1RqCQeKD9v6Qd8Fb+EQSjUeQHUgNqoY+Zq7TZMr
nTpss4qVwIGpJhRYsaQdnKW46weNbbZwssE4KkrOAg4c9Uqcr/NU7cIgM2HCc/K8rHY/breNLsyR
QBID+tRbgJ30w4qbvjpOucHhauVVxRC0eqY8B8RvkuRiiJwMAnv18ZhyLsDjIUjuSBYbWhnZIfnc
I373os9ShVctqEFdES/I+V/notrefJxwn2aik/JTGFQW+mFz5QUz8sqYjxV21jJB2bg1lxVDKm+A
I/UOXYnb03QofFQzdZVHCTcdp1pm+AjfGvoV5innFOXEixrCb32EsY9ggza/s0vMQbHMyGVADGar
6riCrLtkoxF8zrYie8JxnWU3LgqqZZfRPj9shYEPhVhr3rzaqcMw5iwju8PI2Z2sNXtRZ1mr4lJO
Azghb+q2c5FHpBAUPl4n7OALx2XBvXbjtpG08xaEeR/wjSHMc1GbIRjzpfycd9J7dqdge87aeuOD
Wws6eTuS1sLBb56+CFcsGDzRGu9wFZhTPLXXpJuhgTK5oaUh4C3rocMFhvnmZPx2qbQ9VO1iWrDd
TIHB/6hcJ+Xv4fjNE6jYRs7xgkR0jO1wtS5O0A3o6qqBXVGug3iehz58HPOifVg6urfxqMz6U7Q6
JmE4/dINu1EWEvVTkQUX4VSYchYHAso4BNgqyLdd37uGpAXiKnL/rtYm1X7gbbT0SPj278uG4HOi
DdsCXEWlEThLohlIVvTH8TJ7E3v5MqAvknD9fpCIyFkKXHhugBhfYTqha/sf9s5kx3ElzdKv0qg9
CxzNyEVtJEryOTwi3GPaEDFynmmcnr4/6mZ3ueheEiJ72wlkIIGbN0ycbPj/c76zOB1T3aXA6lLD
vg4aIlB2TtQVnO8jCgQch0IqM21lwPbmHOWhaJtqYG785cwsbWGTpkCxyb5zVAv8BQYISmO9mapm
4wogMeiWvYhzBIlhLsrDIoNdILyIFnw0fDNyy4i2dVGGV/ZcimgL38L+WAZC4j9A6IFzyObhsu+p
/8hQY9JLirnoMAkFFB3Mrgt/kwfa/sTJjWY/V1H8R1jlRJXaGPLnjuDCr3Wk5++8OhurPUiH7t1o
EsSwrE/t76KxtK+9GurUT8sEa0UGV/B9SQDBs1Mt3Asku8j2GlPNFSu1ppgexODo8E2HaLolqb38
0lFx1RFNZvpNnAY1YrYsYK9mBoH7sx5s7KNxHM+3AsljusEs7N1kFiZlTJnLjqkr5snesWCz+5gt
5X2hUkfl1oUK/020WA44uxYsxYZoXMyFKeq8bRY25c92Sotpy94LDhSivHrCkkWpayOFqEEVu1MP
MXXsix/ZUHrXRG8TvSlcpuutlY1ZsANMWbyfYj1v+LpLtsoNJ20wyeHAHlpXuOewljGv3nhln380
JfULlQgW/FqP5BN0ruFJKROlZBMmzk6xtzR8uGucEq0u96DUwQr7FUUu3f1aDmz+yvB7FJvUAtnp
JR+NPDB3mVXbN4KcrX2NjVlhA9WsAXKSFwBHCMTwWbKlw/+IN+1d7rre144KxJ8qGNorIP0WCr+w
w0hu6lj5l7Plzoz2oRDo+y2vGt6he7Wf5qjP3lFnC+46ZyocHJJZ/820qRntJavkDaFV8pejxxkm
wti2yls7qZhk5jKZnxq302/DwjXIi9Krbqtp2fxLi1w+Ikq07ZdwHtXXUg1LDg5i1u9eOgJNMhtJ
NyS2neSO43yGkIYKM8kpFlypbeLN7XfYiDYfrbTGP3hTdf62RI3PI94SNBE6m4mtPuveD7vr+fD4
7ppqOzJFzv5cteU3W4uzeWsMgdVjk2OjxgQ4yI+W4hDLqlap+5wkA9wFGZuJjd6Dn2ND7cKMUl1Z
X2djW7Cf7pv8l6vX8hMoTwKGVD/lT7HeFs9mRz0DcOSYA+MltwxqIzidfjsGbR75hd1B7CMsKEDT
2rTEtlbshIH/Ft43ZLsQGDQ3oJ5h4b35AN20+hGyf6o21DuWMoWWFL9nqxmf5eQ1X5xhLPgy7eg3
dUqmuIAGW+n3nt3cJfpc/Mzp3BUbzC+Y6iBPWNeJ0Sc1EvUifk6iVulbvTTlBztMOAfHcwBkByIY
X2Oou5mxByaGAa0Rw8JicnEO7KqafEVKYuwRttBE7F9TaHYz8Tde/mum3MG3Okg8FimEZVZzNyJ9
tWkii08pSNufpEiPJr+vL+9lBjR9Y1LGRyudziG8EdOI0a4GMcoMDWphs0tsr2CHk7KWg2gm9pN4
if5xqA12RWln4Abomtx7L2GKPM96hcSWjyj4AWKuQyLNRhiNOzUqTmmmreMHLZyvxJAvBZjWUMQk
4bhxNgPKwdaEYQjj4lM5ai5BaBzSQP6VNvi6Wi3frGVTy9sZhgrm3YB7mqA7NcT6pqSOwDUHsUOo
DTex28RAtqYt+AoTF2ceYHYdoclMvC9A0PAo6oEihjEw261rcxy5Z/YH/HS+m7rA4E+EQ4uET9Lt
ROTiCaCEqwZxSHfLMfI621XS3Y3pIUmc67l+ZxON2trPwkgOyIH3dHTJdHVx3MOXc1ogcbcU5B4M
E/ue/WBR9iNJDlgA6W/9NTzVTWOP17l7P2vphdb9ujtLogHaPBdNoIEw0HbXGhksKhhs4SdMGmGE
FoyyW2AS3V/2gCWyUUOi30TaxKnWWFq3L7r2CXMjTf0025m1Vt0n0ghQoWfl4fzNf3UtAoUhah8d
ojMdO2vVyvayoe27qczJVWuNzVDRp6xd+hB/P4oJw4GVlKsiEPv0Wugt9BwYMbSNAR0stkDoIrZm
p2P3Pz/Qq1eJy3GRTHKGInKGx3Q6UDd4XhiYDZfTl3JjmHWxne182PIm2xeGeuvOebwJZGVSQiKJ
6HSoPssoe2ncuch06meNhucDTOD5r0exdJ6QbcDWkAiyVoIUorZ6w1OA7GYs0l9QjUg8ZZq2P3/b
1oIGSV1DcNOovjtws9f6mqSVtok3hbjqLpuf9KHp7ylJyWuXYwaBjs7wl3qe43iLaA85om5bzlp2
QKSYyW472VXgDXzSFjjAoHy7MLG8eVUIK/k30b6gqz59Qor2PlIfG6dwp6MdMzVE+Q6HF5vS3FWF
8PXCW77MUy8FWrx4hsFFod/mxbCX8KKXXyyGwsyRqYWlfVndRtt+0AfBMY7jI6UX7V0Rkf18/sGt
33eGJCaYq3NZjGxbX11iEpuYkGnj+mUZB1elltPO6FrHt/SiuHB1r4fiPVwiEdmsEMclVt+w1s6T
EKNyfFLpgNPVFSqPkALn2BONcf6q1p8WmccgnJhbTZP0Rd6R0xvJEiamjsv1tSCiAhs1kMOb2uCo
/Pfj2MjseR35AKS5mvyyySpDL4ihRQ+WdeXgR96WuBkvTOSvXwvLRshDjpmFLgmZ6unVVFOLDAJB
kU+fyfrA4i7Zwmtmvk+jKP2mAPTSRlGj/tc3kWQWGnoYEQi5cI+yrJfrR+YagGupVBairPZU6ozr
2qmi/d/eQrRyyMZJ0GJN9JaYr5fvfJyw4ZCAavwILvSNE9soIIfmb+eLo3JtmQItjzmdKfd0FIcs
XjPzEgJeWGSo6mClyRLwt+evZT1fMAoyQ2zZ2DqO+UWno8QdB2jVVZYvoL/THwuMPRYA2DRW6Pi5
HteP58d7/ZozHrOtZK6Qplwre52hdgZq3qCOMkPtG83rP8jFfXZ+lNevHy6TRfbnIfdin7WaleYS
1Td1bosCvjDfxY60Dsqp26cAItrjnNJwjFyXI8L5UV/PFotElalCopVmgrdO76WnZi/ss8hiLjTm
jRdSo4e9Cm6ir6Z/hvr/cU7/63fRxd10/eu//mPJYfmfnUq7n+r7r7J5meG0/Av/MipJ5z+X6WdZ
BVHrGi+j+DyTTBs+KWJOTZPq//L5/h+j0n+yjGGlYBOKmN/yeK1ggnbRf/2H5pCsQwfMIxZXEO/1
Vzk4y0r/Ys00XLz+/CocGyiI+cuW9+jFLKWNpYpSc15gVyUm4PSJXvu2yf8UDomPo3ddFqQvf0cW
lck7l4RaCiObbiyva00dxto84Onc6eN0Qey9mgn4VUwElkXupI0Nx1zLIrMSARdoLm+Hmqna9mOK
X7SlJdsiPtzFgnrHi8f1+M/1vnQ5LSlap7eBhZyVwVvuBKueuZrggtlOer4nsYvnrKVYJAonf+jE
LIJNH6UV4h3LJqd1gMzZboVO5ALkSODjrYHQD10ROT2bMayzBzVPMVL0MKA4oCunTTgxttp7o466
z3VKfsGuSAFDUsPX8XPW1Bm+VOB6aTT10UJ16IgtUHIkhtubpmqZb4fkY9F6s7HLTWcG1lUS9L1f
rgRtC1RZA24v5ETaWzrcwcprYvfGqpenmSVF2tMQMbsPgFylsS2BMe2r0egdUtzdENbylDh+RqSg
TTMvUnsItrrYlJWF9r/MiuEQ107tbEYggp9DAinATdmRIfwiKRIq1v2gvta2IHIhAfS3B1+PYrQ0
zKz1owrwBwxnGwFr4ZAKigqRlIatF4Y16lEjnwkt6MsCdUGEPhuEzDT/dGkeE/watDUA2rByYPyD
qqBRTcsw9YtwmN61dNurnUBTQykEQCBIIi0rwa+4Mu92YeORclxEBDVvlYZxe6PrmfOs5rqZtmPp
ik+jhnt3O8Bg7q5CvUoeDM3s5wtv07KhOPmm2A56hmux5+X0yNKy+qZQSGRjPmFWiq32WuiZ9yDo
x1eQj1BVbgNKo9fJHKmbSAMZ5OtUY/41J/+PZqDX77NhsOXALME3zeZ0tYNrzbCiJCOMHSx2SFbZ
Uu/Zzj0ZmjezLFJeFG3IcSqPyHA3o6T+uT//RRnLAvPiJjjo6pfzzBJehxETl+bpTZjbSWug9egg
8gbrSaV1+0gNafAnlTd3KI+Ka1JUin1gxN4W0xJhywNtNRkQoTNnEY7Cvrt0OF2v98e6ASwCQsRs
AzH2Muu8mOukJqp40hMDV3CQ3VP2Uu+oBzbP56/8zVEwl6IAZU/BLvl0lHAMzSRRsDpMayxup7jI
dlkwW7vzoyxxgqf31yFDkrfMQNG/bGNWCzxiri4owYHA003dR693nQ8UsuzfBgBqNbv2g0egHjOz
7Vd22G6JgoguTNKrd8yRq1+wulC8fBC4RiQDw2j8AemPVLbtegS686YUNWKukIiDpJ6Kd+cvffV5
vRp3tWSR9lHacUz5p6eNfjNXQrtJavtbHSH23nRVXe0pJ06/pkLE0TaHWnFh27hanI7jU0zRiYLF
0Md3fvqAAVOhYLW1BfBZh/vAzglvihz1KMc2u4EOJH6cv95jpenkU+JGY8fyaIcavFLussN88d7G
HCsDcPG6b3qg7DU3kn6rV+YzaH59a0p65A6BI+/BMxL1ZDjj7wkGw0ca3GN3YWZ7/W4TD0xGg+mw
J+HyV19QqTM3T2gF4dAgwuYbMz/YpGW9P3/B6x0zLxZfqOlhuaO4Q17F6fUOhPpa6AcMn15U8tR5
Ez77dJRPToQPYyIwjNUyyoJ/Qm//xynz9bXBoeHwAZqD7jM7r9NRocZOabboY2lFscxGKt3Nfdxv
z1/b8nKePkuqO9whsg8N/rSXj+rFsyzL0Jl4nLpvyzbaj/lYw7NhRsyNJPt6fqjX7yn1CI8zG+sQ
rjW52tPMNB4tfEk02qN+uC+8ofykjYXaUEO3SXUKkwsW17cuTaLpxZvJAoiV/vTStHF0CgS2ug/F
vT44vUbRDASjr8Y8ujDU2gnKtMykZ+IVA23PvnptBoykAH2dhmLX1S0ZBaFRgCB3UIf8sCbC0Lel
MGF3Gm7d9/6Q2MOVqeOQ86ewrqa7XFZ6t+vCenwcEAOoXVqhUbkfY2jYm3BYIgPOP4nVneHXsrEW
lFIwyVJGXBd5VdjZsikTc0f7GPo99V4aEnDHdau4VJAyV+vCP2Mt2IGlkcQktXrBjFnNqkgnc6eE
0r8N0HEWDbPTPjeF8pptCzDQ3MxplFmHeBzhjqaha9/gGRymrYsdChIzCmC06fHsfYc0lbp7Ow1o
c+QgJ5/aNgOUL8rWtP1ZOvgtA2OisvHX94tdEyUuTP/echQ4fZPS1BuRmcQW8EbLvTMz0sOAoE63
sk/Vh/NDreaa5XYxm7G1x/AlXFqXp0MVddSmjWB5tjtkj7MBAtAhF5N9ZdK0O6PQgyenTtSFGe5Y
2XoxDRyHxcF2rD8wF4jVt1mC5+VVzCE9YwH4AIU3QNAKL2hvNEE577rG6FHESzooXToaA+1W01jk
1hgBsATQUaQr1BhyYwWzuIlFMpcHqIrxwWkA/W771ouLG2MwM+d2DDOCIGgNgGejmA0cPjUSULTn
b+Nq8jxej8BfyCPDG0cPanUb3W5oB51DCiyk7p7kMM9HVhddGGWZQdZ3TVBPo8QLVx5D9ukodKOH
vBpd5N8kMAJSUuJXKRIR7uLOjW7Qj9SY4Ib5rlC296RYmC4sEW+M7/ElG3gpsaja7mrngfTSbMvE
YfYMoUQ11m1l2jeRrB9qEf/Ola3oe8pPSFd/nr+7q5l8ubtUz6m7oQWRNN5X30NdaGZcUKra5ZXV
71IEnNc6tAQCtOp41+E5+uv7TKl0cTl7TCH4E1dvJ8Jq4YVaae5IpmvuvNLKPtrkW1ynnKJhTGIB
3GEp1Q62t0QCxuTgXthnrLc8XDEnf2pzNqcHIszN1RXjMbNjU9ZccTQEH6XMXfigA0VpTrgdLqrS
kD1FCGEMGXmAuLBoTcfK2wjMTc81EvZhe/4RvH7BKd0AQVmKANyctdOapjRmiAboLv8UBV1d/LEI
FbswyPGy/vsFZ5NHL4tCzEJS0OFQrd3/0tG6FuSbvtMh5c0bus/Oz6pFG+q7lAvtfc7k/hgXhoOi
uoOs5bcpnbjDoBfRH4EG/it5y8hbpRrnCi4u7d4NHrb2NvLmuN1beOdMKjilAbM1mrPPbZrO+VWY
urhPmsQbisPcdtPv83fuWOheXRTtCp6isJZ9j716m2gIllUR2/iiMlg4ock+NhGEXqhc/JzJbdU3
s5Fp32LED9h9+lodujIZFwMh9vJ2Jq3Ijgvnve1q6fP5n3a6LnO7LQpMHqWW5cfZJJmfzicEQAp3
ShugfDKu/b5zcVSaFHDeu6HhfPrLsWw8QsKwabRTcqOddzqWUkPd0gGRvmRh9hs3zFHLzzX0RpRp
fzsUZwWhk/PJXMzHs5qMvcjuCORTrk81ybpLx0HuqNv0B0dm8sJZaHXM5xYu5xLql4JHS+rvUvZ8
uZ/NwLjrc8VYOh6VmV/FfITHS+WG/OmBH925FhWksp/VXleeeROJBFlWnS451Em1x9dkXzgevnqo
y+6dNV3Ss+XHHUt9L3bYJp4Wy2glV6/Z077FSUs5D/St20z9X9/o06FWO15pNzqAWIaKo7LZTRQ1
tgRaMk92c3hhajjdpyz3+chXoQXII6W0v9rWmW6Se4GiDzcXev/Yo/f7RFSO9mEeJ/d934aESWSF
dWG9e/3pLqOy4PLmYktk9Tl9us1UTJHXJ5KNM5KnFBcLnlU7uUZVZV6FWQDCXwKysaKp3Im4je6Y
0svHSMTNr95osGX0ntN/mLPa/PuHzKlGoBOmSEyXbfU1zQXI/yLtpD+4o7evCFD0R9yKe2ya+u5v
vyaLQjw33oIBgyl2tRQNZIfaQy6kD7tSv7LCVtzTPU0f9FJmz+eHOl1kjg+ZoZZq/7LMUDs6vd2z
UdUlXzZDtXjAHZiXBNNMl6aH07rNv0ahdrTsd6EnrEcRmtNUthVI+qES8ZSJHeer1YbF7ZgnELp7
01PvRFnMt24ftBde49XC/s/g5vFm2kjtAOidXmILrgCdlILaJSx1Qx1dwc2t7XciDzDa5xEQR9dx
PlHVyPa5rLNrNv7x91AOdX3h4z3dzP3rl9APJvdOUnFYdz508qORqxaSKvWU3UOeTX+2oh4fciTM
V1ahT3tZmtWzHHT1VLWquCDBeOODBmHEN8Wcf1zxT29ESuBb0qWa8D1HG29zTbc+gS0I9onqntj4
o6Ii3PzL+ffrzUuGu4gyhwXo1UosCjFp7phLfyyRNKaeScmOs+81bl3tB8vrdDvbRv5paGHjJrkY
n84P/8bMjCwIxDxgDWqwYjWHLaTLxBtr6ZPNU+/xj6vHMU+DeyLl1K/zQx1hPCebjkUg9mKs1dSs
V+XQuBk5Qr2D5JYTuHMDl5bkUk3Vt5PAlC1TIrGDbO7fO3IISDIZ06+FVQqInFP0b8whlEX4tukM
QP1dbTQmewqBVPCu6VM9wPJmHtXD8g+bob8D6PzrrX4x0npi1EICXjRGKjJv2gbU2XaFAU4+6/Xa
v3CPl7/r9T3+76ta7TMy1JOosFpAo5UY3s0iD3fYm8x3EablStTJzsWGuc1qScZqG1v9fUOyc5aJ
S8fCN9+r5cBAaZKy/lHf+GLFV9QpbZYDSe761PizE2B2HjprPxqxe+Ga3xrKsijrQ4WhuLLWkkRB
OxlZy/RlwfMggq1z9mY9WkQ+JpdkK6eHvn+eJO8LEEn7KMpcvcFELLqaGNmcDgXNRVwjxTdPb9St
7dn5fo5ld4F5aL/xNFl7mBARhAm5XlLDSXE+UCVPs0YcqGhKbSE3jBcWgLemIIuerqCURGtoXfgA
uZKbtcEo82y0N3DdtQeLHPqNpjcoRos03Hp4/e5z2yoerGG4BMl7a9Z9OfzqlR3JYJBNv0z6DmX7
rI3cPSSZ/IAtkwAB9stb6kTJ4fyH8uadRaJIl9+l5LquZ8PR0SFoMe8NBfQIqCPZNW6C9MIob76a
+GLZ9rLxp+B7uqCgUs8rW3JpSaaT0V6MzoFUO5AlWKjPX8+bkyvfFPUBiuXUNldDpXBqRMo5x0+9
jDdEqymDiLgbr8ir8Ysgnnaj2Zf72b7qYDN/qR05f6eVrk+7inLuhTfqze9E2nQLTJ2rXn/9ld3I
rmm5uxhTzB3ip/rezi3vvk0swi+GTl2fv/o3n+aL8VYnHj0iopNWPxcPZmBbd6ENjcbyLtzjt0ZB
tSaoGSPRZME/fZpBjtfP0plbW5LqPhgN5BxtiPR/41pejrK8Uy9mzq4Y8sXKyjcv5uigwlLu22qO
d+fv2FvfPBt1a+lFA7p6tefDgUxQO998nNXNDSyCmBgvImq+9hPds01pkStgka9sbiQqQ+OQmb26
8BPe+DgWnKJEZ8j86K4PhWjXrKDPC9cfh1DdqkiB4MX5tsVsYn86f7VvTDGoT1Hz2A7wsFetd6Fj
6Ro18DujGRZfSY2EKEHJqG3L6hs5y/o+I19zf37MN94WxnQQdqN75XC4/KYXz7EdJ7wyE2OS5Tj7
UZIYN7qDieTfGAUBKjnzbJdppJ+OInsxz1OTub5qUbe6ZvnHIo/1wov/5u1DMcB/kE+wxp4OkrWW
moi850xt5Usgnu6mO2Bw8usslfmO8nL6fkiIdvw3Lo3K2yJ0tEwOeqejshMnFqtnVKjz6T3lVkjs
0cVGrsnfstowIQLUOUyzS+FkvZo6WsggKtcMpo4Bm0WqZPO5G3GxkPs44+ftuqdktuYD/kpIUvpg
HtLKnK5bcpedjVbXl0pSb95qhwx5ZLHLHLO61T0euhLRLcfNqMCTNMTFuLcGsz5kWFOYuvPhfrKB
cly4129MB4sU8v8Ou9ylFy9rFEdSY9MkfWca2p1Z9cHvWavkDuZG7ZNBkxAHYDVg+13y2bERxxfG
f6NmhRaT8hDIPfqjfKmnPyAGX9RlZehCpx/TTyxwKt8ajYNlJXNb+d3tneHX3Ao8l2GnE4gE5+A7
VjQy6bqcZPZdNTuhTolL0ow5/xoab94bKhuUeAy2SOvFrBNdZI3A+nz2r+hG1OJWM7tMw+uvXNyn
mvFlVDZBKV22xeJETqCj8AQqMT3Ng23/bpvgq5RZsCUvzL7GJp7s9dhN3sUiJqcTe2B/oUT01sxD
h462BFPXolA4vZeTk2lujpzXR+wCcC6U0bW+GNLO35e33lQPoDstX3juxtrrUUdFTcOTAI2GWNhN
FQ/auIHLO+wNKyRysJjAB4SlNjsXxn29bKDdRZKMgmqRj1urVbgowiSRHqcI16iIP0Xbs2tklO2T
DobZ+Ut8XZVhKIu+ErokThjrJz8klaY85G4+4Iz8sR0UUS/J0JPoGiFByXeppSd3qtNl/g1q5HhJ
MHaUcJ/OTbxyJmJyGkywbdeT+1DhqMrdMPBTFSgbaEyd/k41xR4KraH9kGSmB4JK6eLOwTQ970Q3
fNT0nE5pa7UE6toF5MIdaDQwknYzE+NgajkBmK2opmYLkjoJD3rd29/jecS6AKg66PaskOaDOxHC
vTFl3Ay7UOrNB7bmxLNSmPzehr2G95L4rHKfFwRHbMqcZNyig1R4YYfw+kVePFiU+hYA7eKLOX2R
PZrMZpFw3ILFPuxagtI+NFQ5/7puySiLLINvhUVrvQ+plBM7oZdSe2sUTZ2C3FZn7n+DDRkvSCTe
ep9MrobpbWnLrku3LiJD+HeMhGK1upaJZT7rarb2VtVQ5NOg5f3B1bcbNMe61BN481YSLoZNBXsP
O5LTW0kms026GFVjDnVGuRlg1+2WNJeDpU/yC3iy+iBFRfY6yCs4cCyFDa3qWyY1WIpYnEEpBe8d
fMfvz39ib5xbluMtp4RFuMX/WBWgMOawxmU9BaipdYikxMn5USAGfaIPZD+MTgUMiHCW7OcUWhoJ
pJ2LdnJ2+Qi346iFNb57Nf11HZDfBNCcozAFK1rLpzcL9FfkCW+SPm9l+ZAlXUA+Yj//MuwSN349
zxnAw/CSgOatiY1A5KMiEtvhWmDdmASE95gHfCgwwzY0HZyzjfxljMBiLtz05QJOJhaHrYUpeBXY
FCMKXV1gExit51Hp9GtcwjcuauVNBV7iA9ONuotdHCwbLRrMb1lH3gJ0UHUoC9emFkySvDnn1U8X
x/KvajT1R6EBedlk+PQvTL6vlt3lN/JioIbiWyH64/QhBGGoRQBr+I1ONj4qyCg/gyYIvrepAIXb
FnGkHyoRjX8UP+3LZM7t4fxdevXJrH7AaivWDAXgHrsAaKgyxOaR9zz3QM7PD/JqSlgG4QDGxhpQ
P3KN06tMOgkwkHUGAqK2xD/dpJlFfJxm3TVOf9vZzgenbS7sD958+ohgOXNRV6LLejrmUAMtEgu+
yIWZUUDjIiwKt0vDabY+xEWofTl/jStdLGWz5SJxIbHL5hSGM+90QEdDwCg1GfhSVwGhl1iHktYD
BILJsfkz9nn9oyDiEm0fDKSpRkYo8kuH91df1/Ib2DAscg1T8kKd/oaR9ywKnVLzY0Sy0DThy0Ka
ch5UpaqP56/3zRfnxVCr/Rc9zhC9DC9OUYz2TSKjD2Dmsqvzg7z1EMkLF/z3qO9bDTJJux9DjeBv
E7tjsCvmagbsWbv6gcQl/fOIzv3P+RFfbfg4zXKXPJ4maknMDKd3UGunCRFW7VFNCtpbw82me8iu
2ftsDKEGzCrJ9sWMi/7/bdTVVJUGHZ6pqfFgDnglNnYl/pj1gstooVxi3a3utAmE2flBXz9BVhc0
gYs9yEEjsbq5dTrPYozMwLeTWN7aOtA8wwiz6/OjvP72GQVpClscIPCMc3pDFy6YO5t94GcecYCE
vSO7j2w6tvEwC1grhLgd8nQCtFgmWXzh/Xl94nKW0Zf4BmrnrxNWUjgUY1Y6gT95ZvLQLsesbV90
9ZOw2juQ/8a2yOrqemoj+VHWqfedI5q+F/TybxrDi26dtr504n/rhrDVw2KFGWDRSp7ekCp24qZY
7BcJJBaEfmV6NWLS/hQ0RhcQK1+CCS8ETN/CnJPN+YeBMIK/fb0o4hFxmCVQsr5ShA5GPuHQ6Emy
sCBQhouobQt5cVa7RFa6zumf3U8pK+ddEhpju+F0OlZbPR4IDXZrUyRsnrSm2RAhJ5wDGOvYwiaj
Z5+Ru0SfacA+loEFK7mi+WPvojaCjRWlVlFsPXhLtJVL4G47YKL2l0gpLzqMVkmEmVe2zSN8OMAo
hWYM74Hc6u8UuPIYVkbeKKCbGjMaSJks9evW7cWGthlyaRDZaJIqrJb6BviZ9QuzxfinQHx/581p
C+ZRNsnnsVsiywu6vNTZx9n+aFVT+alBAsP1wN/95KRSvw96ORabOgODvMFBzp9FMNPMmgqZZdsC
vfvPuRvJ+nVEp3UbXEACMgVk5vFG6n3fbbqgARRrlEM1UgwHDOHlS7QnWNmcMzD8oPBOc8wJFTt5
tD+IAwtDX9Szfo1URX0e0UgnO2yowO9E5ZbRe22Av5G7Seo+pfBW035XD0DdttSS3B6esatd6XXo
ocEoVGOQ4jXnjTSfDXpFHIwk15fXvotcAEC1k1fBcxxatDhIyC6fDNjBLtGLsstyGoNDU24KKwKH
bAf5kO0ITvSsrR7IVPiOUFAzwyyiU6LVuvzejfiXm57m1zYBLJyBGgIsi4eGVGJQ6OkAB94ZOfeD
g0zbrSHj8XcP3/t9RUP6dzSkcslyzvVsm2nAqX0XA8P8Cf52OOwhPAbpVStsMFzzrHfVZhxpDPmV
oYmYJE2XbVtNwtNHoy0o5Rikkjd+1TqcWs20hkKVASecdxKHGlBMLQR4RZEb+FV1BGF5RyhWHBqo
gbqFlUWCfbIZjwAt/CrNI5UWsFpAEwOo7kfcVnJEbxVWLx7cI5ArO8K5opKUxqaih1MeuV1EaE2/
aAdA85oWsFd9ZHwZC+6rR83YQqJaKGDBkQimOXn6ZTpywvrGzN6xvXTfdwtGDFECRLG5LivKnWZh
PE5H5hjol2ZY3kpYZHVQtsAej4wyAzEBVHewtSn56gvHjKBC/au5wM2o9MA5c0wqOts5FM113Oh6
v4FSZDegUwCk0XDuv1tHahrdQByGgNGhqeGBmD86Qah/pPFpfnOO3LXkyGCb1Nw8FUcyG0VUWNEp
SQrCN1UMEUpVE7g8yiXx784KphsQ3kDe2iyOHgN7Qb9ZBuzy9AiEa1n13U3pRGPj60doHBuzhDZ5
iAa8pksY3rmtPX7QFtbcvFDnnFZ20RXRx9gXiTjHmR245gLUBVRna8nCnCyk/DkoL7R4/xaqnXYk
3KENhITjQox2tzn9zJm6eAQRT+kWdLypsOzf9ZGZB5YKfl4Ifht86pGrl3GmszbSHEvC7pu0+Fqb
VfEVzJT1qT2S+fS6gdInF2Cfe2T3TUeOn3dk+uU5CVibLk6LbkulEe5f2TnsyRorOgyJNTyJMTWv
WifSMHFC3dtU841Ks/jHOCEmA9eWJV8imFXThjiChgnYcZofOdmbTyFKeWPbuaL7YnSZMK6EIyfi
gXEpii3wsOgZqqN4NhOVtnvYh2PrT0Ocj1+pmlmj34+2k+6mODLfj3HQj6AzNaCpXmzp6mfc1Bn0
7QlBNSjZuJUwGSetuw5sQ1h7oI4JgJV2pNntES9TwhmH7bKtNARKuynMUnLeIgVqVe9G/QYAg55t
BOVzjbpzqn+r7BTy8GSXsO37TANF5hqcckAz9vrky9YGTDiSL0R8RGxioigwygsYiZ0Em92Gn2wC
09vN3IKV31a9wmE2jboGaCkRmX5dAi8NwYUjqbpKczkc3IRUNfibSaqujExYn0ytV8GhKkWTX7ey
h5OuI3fyNqiwAv4k11vulR7k8a0pRu0QRa3+x2wWP6E96qm6y5x8AHiXsKPeqhZ+/3PaaW3xCMaJ
DFwoKl3P+xIK/ikO02RT9TTu/MxNhy9KOm6xIU479bYGLGPjqqhwxz1bWGDzX12aDINPOF1MPrZo
q1tDAWoORSye9dqbv9jsQK0dM6g9b2IriD9DYcXPmww4Ix7SDufSDp5kkfwIAJ6SUQwM5w+KBI/G
qK4yarWWMekbEOoKNreMtO+91no5dRhKE34GUHb0ZzOKv6H3Gx9m4sjTD7zaAwktYWVcJUas/Wxs
W6lrSwXld51eSbrFZwy4qxNByNzhdd5s3cSKdOZNWWidwcTrDfZ+QODj7BBhoibAatClO2cS0+c4
74xPmhUAeg7jlHlCYx/y3SWb+g6WVmNuCuiNAAbtzn4KRaB9qVu758hujZwHtLa3yH+gSgqkrEmj
z0B5If2WKWCzHBmR6ddlb/zR6r77PVjz9BW39MCHR3jDrQwAt7FBmcBxeLMN+CzS9Op2bqgk7wty
JMJDJuPs2nFaMZGGUNiPFFKyb6aMzAfi3E0SNKey7J6tJonvAftZje8RJf7Q8v8KNjRnK7HTzSj9
EcE8JBU8KXJnC2SY7Zxwk/63CU9xhl0WiLuk0qtvqmyURrKlkXa7fuqwH8Pvc267wmu7a5iCdXew
q5TIMyMrTHQmCr3y1u6hN/D7Z4cM7SK139tRMX4MCqIODrKKoXj3sz2QETBQBmUbpzxJV4H3eoMD
pKxZSVG1bzgFFZEPW5UseUHOzPe0K4DZWklOBnPPfbnXIFN4xCTjGMdonpVw65PxBtQSmRdW/tvq
oxHkaG1r95kVJak/07ZxBoG3OeYVYrWhhtQfoq4kL9etaneve0PyteR77Lb9/2bvTJojVdKs/Vfa
et1cYx7M+usFBBGEZimVmcrcYDmCA848//rvCVXVvVJchcKq172pslJZygU4jvv7nnMeSAikALX1
sJIcbypP4FF4Ca0+7b61yzJbwcgJ3gptpXYvysoAEtMqKuZKDfnct5JYetUoAMeM/L2+lLq+y6pW
7b7L2UlUQswKXQSmK2P6FjDlMaRSgyYenCR4wcef0GzQyJVKVrQyXbbKkN6gHSvzjdo75kNBBCVl
RrDh5Cdx1TLP2B6DJeJTMul1gSFwrDjdVzFEZTSwykR42lyXTUi2zHzpgiAhjFZBOBA6UwJtgJV/
zjfk0jlhI6umD+ApNz9NGEO/XbVhR1QmNmB0nDaWn7QjKvxiyWwYQj0xx6CwvRb0nr62YFdn/Nd+
HFOo87WG4LMApyYIFHa+LGcezXvc7ZZVduGScWsOhyz9XNX6uS3w+iCBD4YGDP95KCIeq1OJP7YO
CdzKBktKikOIcwwEuraqL8nB9/zYXowLJvMaKZBaItfppztrdZvNXIj4g7ArhZx0Z428IXEe5OpZ
FKZFfFm2o+VbRKTvqqHoCYQz4dyVJO6SOIB4fZ3Ik807cobr5uP7R6M36jfYS/E0Y69RiaY4Ns+T
VLZOca/Gm86jA2Z7jiQOedWCujata/AvWVBocXbDBjsFi4hz66Yb7PSMFurvBRy88xzoOZ8dbu5x
odiZvamFHuRtTL2AqaNmwwNrDdvxcmn+/YP5q6GOzqGK0jdNlVHp6EoljdJc6z4oCWmKJYeIXbFg
lFjr5tFke/z5/Tv9Rt0Bfw9WKsJhyIR7PqK+aMOSIEsMd597nCtaskHzvAkVgjbC90d5804iZ+aE
jfrRPa6srmqZu0WWeRsMYvKzNBy3I2uRJGKqbmdNOm8PxnGaCqBD9MFRkQOOGqZ+MCmUUmZS7iqa
pOw8H7yFc9P7l/X38zsThGLGv0Y6/P8vbh6x4ynqc54aDbE5Sp24itzlkBhqOSh3k3oKiFVJH98f
9PDnH73rlDVRD2Ah5WV/bm+8GNQapjiti8HbLGtL+KHu5Bu482l9pcXwV94f6zDt/jYWDiTaOASB
caWvL7Atk6rvHOlt4kY3f01eZ00bw+rJCp57dQMmqHxMS6N4IqpX282VpX96f/w3ZielU+vQMCCd
iV7N6/EnO2bbrVM3NvTJ+dQUuBrBTY7/aMf9X3TRi+iiQyf3dHTR9luRk9/z8z/23eG/upcZRod/
+c8MI8v5g88MHTPS55BykZLzn/8x/ep60ohs7Q9m46GfSTWNDv1B0/DPDCPF0ogqQvCFNheTkIOr
4UWKkf4HIRkEpCE6xaRmYlP6n/9+5dbvjv73ywSfI0e4gqKdkzFtjaOJ0rLRRdmVF1E+W7dzCuOE
4HW46JZAANy3xle1y5WPDinMTyKv86AS67SFimQHSzwv4HYWcOprLUIAxtqnvB3PyqRfv0p//mXH
HfVUydSxc808YkcmL3VzqfFitXyjMV1eQ/mIA7WlEdHQ8/a1cSk+9Mb6cVRSbatjDqZhEVtgrkCW
bEix0bdweZuNUYEpdCp3DgtKvQ8vnvzdP97uV/fwcK/+eun/+ksPtdIXC4ta8QXtvTyPhpj+n9EO
rV8opIpTEkx/qCTWX9om1KlxTUmOsWLab9juqzMN66Mv/1+jHy01htvF3sipniKabm1tp542ikis
0G0sPWjTXkZI5wpgNlNN+WkayfaOxZku5etq8F9jH30xqtIQICT1PFqRepR+bY/iPuFkuyfhFqLS
5KkPsCSA5fSOc04H9fpr9deYh5+/uNsjbBkdjmUW1fkgt5McMGm6ZXGNLPDnmQd66rIOq+uLIVxC
maS6Tnk0akl6yQYiJde3rB5JeAZPsMYpYcmgr7xkUUljlmUk17Hfusl6kxfTsyNl45kl+Ma8+w7q
xdxWQh8CTdHiMw/9WZX81pQzXv+FyBWrsrOnLNLzbA7KTmQhcendtmCzEhlsGy4mQk0uCBuWgUOP
/BGlbEbOA2icalATXt6kA8dXODsjn9MLddL0m5oj2aVBwsNe7eBsUIbsfEkN5+b9u3rquemv/2TZ
TaIvXKsEhTVLksUtdtFzNu6gB51p6j27id+6K0eNQ/YMSWFyGIqwaxQ4y40GsArlZauo50tal9hT
W1HtqBhUGAGXFvIXmeqjJJRenQftHrLdEqbtgQFD2Dp99TH/3JeJGSUgZyInWzjsocUN4hUNBuQN
JZznCmMo1NVA6wYtzCEDNtQIQxnH+nbs1/KS036zn+s529QWl9x22nxpJmbjd3lVb4aEzwRZHdd6
MriAs1rj31LM/PWWHK3r2WKtYELsKqL4rwZVLTAh2uSfqfXibN9/oKdWnmNhftMSZOAtM7fbybot
6mR1M7JWB3053KAF+Qxs6gu5EOVmMpzGd6WxnHnQR4qUP6/u2ApVK/GAe9SsolzYA0xNKzPtYGIr
9EnlnP5Ljq5DJnlWODbe5CU3g6HWvF3nEVqCm3W21GjtoYmd2fSd/HOOlmDaT3W1VhY3m0yKq2kl
R58mj5ARyBSHKpJ5UbpJgdjQIAJuAI6kaHmOfaKZo9GU51KGjkyCf92Vo9V4LMG/S1WrIpopIip1
YvFyLD3k3MYfG2MCRlTKJlzUXjkgKt1wpXW3c911OPM1OIzzxutnH63MbL5NZcyUInInCD2aqiCo
rormEnxTgd6ZoIn3J96JleRYFBEvLm8WURzRmM1y15Hry8ce8auqNY/vj3B4cG9dydHy2haet2Jv
zCMAzNkmpvkMGI48xcbShj0tkQO0dtE+vz/YqffIPFoZhxLtn2zWBCBjZ2yX3M7vgSEofHhYdXLN
7ja6a6R7xax/wyRrN/aclWfepGfF0htXepwu4DiLuyxNr+yESMuLrlZol1Xu+mXB83lda1oZWkbt
rYGSWu0urvVk5jZjBfAN8ji/UxxvgWdx45ONMQnvBrhwbGxaaxkiIIlyq5hlEhlSaAcmhFd/B90i
n0jAqHfeoKYwKnSC8/2mbOifCHOZ4XFQ6bttetvrd+/fXvRSJ57m0f2VczaUnJzLCK/I8hOJD7FB
dLiWCwpjireFzwM9Ju9sOJZDWxSXBUCGbNMP4Cb92vQoYbi9PYPaq1ubek9+Tf4Ck0/0CHWL0c2v
56K1c1/LFvUHfar4WyNjbaAfZGRf8qUbvqTqmKAS7xFFIEmGe8rxl/6rxbfKn6AEAhYsUy/f2bFw
7lQXHmUAVYTEGoIXRvBLs37dDeNyY8SFPoQrZ9h9sXQu2zuhKWtYyBjyBqUCGrY2O+CdTdNdwwGA
Q5Q0pobgTYxNt4nlog40ADBdCiBzGuUfCWKk7HTl82K2+W+PEt0c9jBd5BU01+SLxbbtEmLl7N6M
XqmFlj2bRpABTQYGabS65w/ZlNmBR4iLDWy6BCcwV0m/09PKfiShoBJcWbX+VmIAjlMmYJ7EimtF
pNoZ9427JpTAPMW8ajPbe1w6TBqhZsaiZtClRH40Sh3OdDUA3/DiCfd8yuX5BFyubQgitLWuFqIC
DKXnh3qVRoNRXBQqmZZ+OYsDsYIgvTHQ9CH7lqnG/GgImd/m3VjvG2DuOyvR6YD3rcWTRxldu/Ry
6nTxMadMIuqWjgN0SWocka6C1M81L7Unmx65AWkgd/Ng0uz81kbirFxQ7+x+VbZV/EaK7F22jVMD
2YAZFbIHq0LNtUb6kpDKG/BBfTwi6R1kjm5+dh+lu/KUtXwqHkpZlpIkLt0leF1I+0lZBSHlbWdC
G2wMj+qkA1z5aZIC1MyyClMLqapT7E71RJGRN6fGU7bYY2S4efuRoNHsm5bb9g9JbxGGeFItBLz0
qv2DZIFV2eI0nIFejvqc3NvCKJtAq5Uqxcvnsp/XoU8/IEaVnxK9KhOSJfVcjfJmaGDCar26jYu8
RCc/dvo+V/AGb8XUrqHE30b3h27jVWctHmgOZcSjKGqBgMZ20Ur7c6oO92bPe+9DQKWx7wrEpIOp
6MlG9ISqQ48si81UW/ZGwmPy7dbzLq22goVsrDFwkJj2vNsSY+hmHE59EMDrF2+xmiYgrcUuAz2e
+w9NTaaab5mLgpB/gIkzuWa6M+dpAK6Xev19ojGvgyF2mexFn/y20rLufRPUixXQXbfCtsoTi0SY
tYkUT5PbuWvq7HbqNftDDxb7qVWVug8Vu2IeMnWSDRhVNkO2amT3MFghJXfS9r5XvGvQb4vW+RAP
dflbMTr7h5uMWr9Jl9H61ZB7KAKtGcDOjKDbPmZKp9Nooff0vR+7Pg2szih/VYmZfQRhC5QqURcw
figW6GhQOlw0v9GG8luDafFmIIv88zIPw1YnRfTRbkUNaYt27753q7gOY0uJtSCmEQQLPUxmtJl+
TQDW7zmx6gMd2QK7ZdUXSbHMj70mgebNmWy+OUwnWtUS3UekVzLb5lNqFLh3XePL2A1zGlL3upik
CiUcFQmt3Uxr6shFvHRIYsjmqDcLRw/iQVu/515b99HSZcsa6oDfruJuxbDKoiAfYvhXrJp9/YXK
/SIv1DpWr6G4rftmSHtyu8jN+GR2GQ9+8Bb3SiOxtw/ztqFLrNDYHJJY3GhwZAnXtJrIaqbZ9ieL
jKPAy2lgaQXYv0WKgoWCPKRoXMxe+u3seb+sShVxKItJ/SETVFXkfgsLyKE3D98bTgTlFmZRofk1
nToZ2KZSXC9e1dPnsGH3+HlfZxhxnZSP5UG1MSm1+UX1evltLCZW2wJUzYE82ojat/Oc+dyNYxyz
hrNmBqLxWqQHaWpdERTCe/j+J/DEhsk6Ogw0kzFYQ92yP+2XbmuVRrIHWLX41Wr8e6iUP/eex6CP
eZCdpCFURXZO627qFyNKQJJG71/AUb/mr19/VGIBcFl5q6OX0Syf+wi5umM7YfqDlSxwxqruA0TK
abvqCCIoO9DaiElhHlq2hl4l0m2uoZ5zrQHWmAlEOOUruDXXTHyqRwdcr97DGCo6EWUWDE0eIV/Z
KV8vGtPtbtQ2M8+dFA4n0be2W0cnhRlLSiz6tYiyYcqu1NUCl5TBP810c4QJtWhhB5Set83r9g3b
0F1xIAJr9aif2TufqKody8kdtnEydxsRWcBsb/H8xtfzVGdPSqOs/jJB0UJdlUTKUKYH0O5y5qyo
n9hRm4ep+aKksjhLgZ7CFFEMy/4nqhGs/wI1m5Y6U301GNKmY5YMceOPjZw+9pbZfYO4Q2wJzppR
3dl1DkBs9ToCrZ11BsWjTUIEKsQ6fhCPzSdO/m3ta7Y14p/uiuRRKWTCwT4tKi/EnWh/Ufp5vCwm
usAc0o2YBQRy5Zkne+q+HpWMSrPOKhZXWlDDrLPrSQ+Forrow2Ge4I7NTWxxTtVJvoVmG5c/0y6r
znmgTrze5tFpZW0JArcNzg9eacsvdjIvIenRiPfqrP639Oh/vn/HuQMt4Z4tCNKMnZseIF2QO1lq
bGQV8XM2FufMTTxxIccmosRZBTaROo/EaJhXSTePm1YeOoikFJ5ZCk8dkq3DA3wxEctytZXCmIvI
sNZ02060QQthHNjehOJtHD4/wWxly11Zei1zDxrh5K4ZWQB6/Ov9xexI1vvnzfwbPgirqjdSoeIt
66t9HS/LDiZNeodyQtw3QALh26XtR2jhA6UNw7rOGmndr03eBMDNlqgG73zmcHTitbSO1qOyTQQT
s88jhW0zKGkVfqxqofAqKiXQZJWFjrf8s230qvnwslB+4vEeB4hTDXPIiEiqaHAN0hftxA1QQyih
QWjnw/v39tQQh5+/eLr9QjbG3BqHImOmbxsgA2x28hHHMMra94c4vNFvLOHW0ZteLx46PorcVBVn
3TdEVxEj2GtnWugnaijHEYZuPFELcOwyahqrDci1fKyg7l12BcKMiRixM6/BieXK0l/fp3Kc3JKs
gDLCyLSGaq9ON0WiXKMiXq8kyf/BRNM3sAeLLc4Yn0PmHem3/5r5RwXaksBmKK1lFRHh3HyCOscF
2UrGyUQpzPVJYCWF76pmCYfeKRF4yIq4QrmYI2cNQBnnV33RHvh+sch/l25Vgd7mIIxLcmwVZDNj
3rChOxyolYW1eC0LVnzDaqrdQvjpXS3n8clBKwjXvi3Vva7Tq9jEjpnGRMGy3dypecfZzFEaGFEA
ctt7La/rxKfZT7bJ3HfjvYiH/FO5SLpOZtlU54BpJ17E40Rmr5/oZqFfi2Kgp36BwG1bd/16ZSD2
JxM+z55AgSZnJtmJ/sZxGiexn0ZdubWIQJf8Moz+/pAmw/EluymUUdt17lR8NRME7e+/MafW3OP0
PdXOCJ13aVGB7L3S3GG4VyupMqALLlUX9XboUm9bePm3eHWUJ88i33Dga333/vgnFoXjZnwOrqAm
yDmPTEAggVrYcqMNq9jrshBnGjKnhjgqvba0XFzwtWlEK27Yx0JXyRwW1SVjrZv3r+LEDDGOlrbV
RUlYD0oS9YbE4zY16OgbK7+qW63ezw2iwgY8xo/3Bzt1PUeLXHkApCyem0ScHYFnTqq9h9DkBdOs
OuH7Q5xY6YyjXUvqYINeOQJFkoLTnbbWiu+WBnp2RMw7CPLnZt9zNvwbC/axQ8jrG2tWWrZHWmyX
l3BDjaCzq3ijVaa5LRVDuR7cLr/o1OFW48W/c2wpQ0er6k9DqWvfqknCpU21XyVHDB/sfOUD2n1M
pqyMRt9W4joq0qbz0yT/vAphb9ceTh6HZKA7Ckb7ZUjyrdL2u7SSVKRqaYUj2i3qHmN+i2bxR0YJ
lhMuRosM+100Vgi/VSdt/KFiAzTbqbwvebxhnLd8jpEjXuZDRxR5pxNnacdfnV40W4cz6JmJdvJ1
PVql+6KuUDLonAJc0H8porjMR8ptBzasmA3OEneXtroatcoUb8emUL4kXTMEhizUM+e9U3P96MBa
QQhHhaslUSedBMnqWn5YdRwa+qBqqCkxF/gYVsZf78/Eo/zgPz9Lx9H7TkNaUL/kSUQqsHrt2Ljj
jbhco7pr2/2EV2bX253OqbHTAQ+M0hfYGAKpYxyIhY3daa4+eqniBZ3MW+TErbo1p9kMO2muX21a
LYcWYbax9ELfcAyX/ojy9sxrdOJWHVuRvRE3kSOGJHLmuQsNvVRBGpYL2mfrM5p9cb8WFDjev1Gn
Zsbz6e7F9mo5RA3IukkiAJhlZBpLt1OLfvnujMt4KcA9XIx2Tl5ykaYfplxWwZpm3aYR4tzVHtaf
N97l4+yRLPeEUNSeq+3JfoQVpQRSkCZy5voO8+utX39YDl9cX9O13kioQhIl2j8ZyVG1Tm2I9wll
+Dw7l7Uy66Eu12zfWg0OAsIKzhyxDmO8NfbRkquS14yHmm2MahVIGoa53BBjLUg909sz13diyX2e
/y8uj6JTZq4LOklnWfQnI9bna7WLf3QugbABtZNz9aZnS/Rb13K0vXQXgCOE5KVRDjnbb7x5uTem
VV5Obd9v9CrWdy7xrNupwPQFBEfcl/qgQCYTbPnsOqONQW3f72ZlCcfEMS4WC0xy59jnoCWn7vXR
CmckidEvLp/roi2z+1inHKytekHLxNI+vT+XTg1xtISJxa0GnB0i6vGg7Z5TnVMMz7fmYJ4LlDux
jXtOw3nxODvcjHguBUN0WXfhTBo6HCX3trolPbT2AjI4ku2QnlF9Zid34qKO6RiKBI1Wu72IeHxI
v2c9v2DKdoFp1/LMTur5d70xd45t9saMi9gsPCpUjpI+UoKVu9Fr9buiBSy/JIqxWXBFfGDcZk+T
PY30GeW2lbjrtnXKYTObGt4MZzaDFd/6xgRtElBE6DdtO587Pp14kZ7VdC/u/OA16HGFIjg+Ye7w
JisPlsxZtpVNl8fB67B7fxKdGufwHF6ME9uNojsJ63erLRbNdEnEbOVp25RyWpBKTEbvj3PquR6t
PR7hMFXdWILq7bDui3HOfCX2lLCdCnlm7Tmxcj8XQ15cSkU3EJQm4oRxnGDL95553TflEv7vLuBo
wcEiOIMc9MqoxWnkk6ZghbHOF8Jd6Nr/74Y4WjPypuoNXEFllJUJPSU8oDeE/d1i257OfF5PPYWj
JSPxCJ1vl4KLSD33ts7xa3hVu96Nozz3FE5MKPWo+qWkYGmAbUItaOL+UxyrdVjDINvbalf7SEH7
/fs368Su5NgBwJ/ezkNuZBE6yw/YwG6SrLN9jRzPzVjH2GbNc0EpJ27aMYGGHOxpnRaOERDUiJIs
wadlTqNRRUi9M1P3lIDgGFPdJ3rZu/WYRVmGjo/0rPhCnYUCgrGEHjF1fdAcWjY65YVQ5Br+HgKk
L1qJSYZ4+7P78lMP73ALXrxCbmpRFig5RqdVA/d28tweW7KlaV9jjLY1Fsas3Y96jDWOfKRvsqu0
r9bQ1RUWJdP40S/KdOHlFmm4OWcOpHEFxwhYDRRQ3n/qzwf6N9Zu9WgdqRRhcbxHs2sMjZ/jVvuw
mAO9e2BNepu3IZZrM0B6iKjXrtygMxY8hL06bL1kmHyzsCyQnc5CUhuPcSLqlW6v03weEs3d9Rae
9VHGc4j2csU2OyVhlmQYYPP0sp26q2aUnV91OGgHEGcq3cKrcUnsz3bqjjuZGPl2SNpLnmCzG3sF
l4NI9JtZ7TZae26NOPFFPiYvFZic9VpjotD/1/eZNnNO8TJ0t2rLYXHVfyvrAYba4rF4/44Tg/X2
tvH55y8mBUrNNHfnNIum1YMrbQ6VeykauH34iHMsFbM6JDvLLWwvqPFUXmuiGgcK99T3QsMSYsPx
EUkK9hO2mYIvLYbHueaLOmWYIltYc8CjWIl0S9mOLT53TFLc2wCXzfRVwiB3/LFS4l2fu91eF5wL
fEkN9mc6xli9U77ad1ajjLfImowPhaGRD0Tmws+0KVMNDt9YAFfshH090YYWvtd3QxqQthXfSk+x
qs2oeNMDrm973CS1XQ1bJflBl7SssPbG+k3ZY7ulxZ7TgyDt6IKoiDrbeGvf4N8j3G7jLCoKdUH7
cA6x8Sepv7hOEQ3rTFdQcZS12OBvyZ0w7oBVADZ35S+bQs5mhiZDvtNsdF/aURXf3N5FSKk0rXdw
NFm4fMlWi7+p2jB/qlT50NvpdKEpk7sd4/Ej4oPFb8yy+mW2KR7bcYHzGswgTK4qnGCqj1vXHP0Y
73Edcnni51AU2lWcJbEVEFYYDxs0Mu3Wbqr0m+60HW3NOEOpZ+EHTEOjNLUnq2/0i4JsvzBN3a7Z
qbKkUkE2HWa5fJpaLXDruIkMhasRE9HUgcuXK72DtGSQGBIPGVY8o5x/VWrdjw8IJ5uHzMlGOuWu
hwV0AlBm7fu4ma5KzY6HQ8aExBdpJO1003tK8bMkDO2pWDh5+opN1gAZEWb2CRwOVrcJ6+jnSaSW
E8xQJmKompP7sa/6OQvGNam/Z8PC67HmBebENlnGvTZnxuCrdNADdAiNvkWWMzCNVx2vOxb/svCZ
hNPTomlVciG00f1Y67H4rSB3EruykzLfOLKLo7kvM8IP2pJWvLkgvfDNyQA5XLtWjIs76Qeyx/MF
47rRluiWBtFkW04hFgakUprzLp+IYDeM0dBDWJimGVipI64nmG4ap7NJvZ+SdHWg5PWuL3Qv/ZgY
pENcu1qJJUKtZ9XYj+uqan6Ok7wMK+mh2Go6pfwuetMGWjP03tfJ8baxS607qOdyuXMBFud+XnjO
bsQPZmAnNqcgs+Hz+YLQ9KuJWNF8SyWr+bKMIvnWqavYKmORHSpXaRbodqd6FyMttCpowNqE9UTr
82ISGkm2BtWN+8EhNCViS0e3yyWQoAiHFsO7z4ptfvdgSXxU4k7OJBKqzkWma+S25WWpAighYQSm
hTU8xUMzXtJmxL+pu62VBXSQvA+J6BRs1DU9UNrZXps9UF2udmWmWD9GGw4zc0GR/hDLlfpe3oiP
Qxk7P6vByvlQZ1Acg9nrugOIrKxQRjd0B7a9V68JK3VcXyfTLPKtoRTdfWKBlghcah1WsOYeBL3W
bQd8qdgbEr9KVwv9xDDlj0ozIwCjYiM/IoMmNW3OU/c7gVKcLnNyOVbsCQdNTmeZ1u3qHoT7VT7a
xSZz+niHQK5NQ8WLrXXbUEC8KeSMDXhm1RB+7q0ay0s9KjhK4F3TrysWJVwMpdY2hYFTIKxWF/eq
GteP2GSQeI+qc5UbEzTA1JP9z3GE8ECuiLNuF+GptHa0icaHaXaFv2KadH09YzZ4/UhtHKT49Wh2
BLny+9xAn+MkauMu0y+GYa3NkEtHKlinbfHT84BKb+SkDQRRS+sLfj6V5SrvF+5QM47u3jDRRPmS
pJHEZ/qOl/MKwdBHkGPdqoCeEt9r+2kv8afjsfaEdc9b3yAbTL0mCyQzeYFm405BtZLWskuo3H+3
rPHalc0n6Nei3WgQ2C5nXUl+Sf49MwEBj08ksbg1pWP8iNNEIbohq2soobZu7RMk9c7WSFmcQjhb
dF0JS3Du67kjg6FSD5XOuXBM3274iBIhMYwAY/Hff4s7QI3Ea2YJ/XapaY1PRUZ9ihfSEKNexreN
MJxbaYzao6joMJJ+kFY+0Rc2UzErPLQBFHxi9FaleVXQYWOi11N8NwO9Nn2zr7UvTuUNVUh8EvO2
i5vbLtZ7QJfLR0SKB6mEl5WPSr4qGVrKtPtZzHa1BDBeDfIkhlx+LYA0Q1sDkaJBHzTbC6qKkkRO
puxmqStl8mfhqgSD9fnwgAptekhBfHwFmdMtO7c3FD20c6vtoUAIAJPZCJXC5zOu0pKqEjUquQVA
gory+yza8XGtSnlTYyY3kYcla+2X5dSIzazEyhjYTJyIhJWFZJS8mpJAdeYU07UYhLGrMaH9SHl3
v7AZILVAojGukdZ1MSrDMWnXg0YXjLzqxV6PyMKJ9+ZQUuCjiztc0cu2fMRbxo6KueIjUrsSY1sT
B2Lp3cN/eSMTg52CuxvLTH5Go8OfRlpI/fn9TdDbuy5AWq/3xVnMKomR1NvhVu98cB0/zKnobj3W
rj0oeZOGFl8a4JfemRrF22cOCEqvB2TpnMv0MCDfo/o+R/z7m7OtvXcK8eP9SzqhCdc84/UQk0q4
GO53b+eMVMJKw4ALK9N8awut+97bDk3nfiw2tezaSCAx3BDJPH8/M/jbZ3VCUF8PrqIMtRUqd7tR
mx4TS1ODZUwxsOSTEeiJOm700RIhoUfC11mV9yQzqZdTM7lhbeblxiB0f5ur47f3/5xTj/fo4D2v
ei3rcbJ36lTx2UlGe9uuZXfjgQ2DswNGMFYFHCQ2KWdGfPugRaTt6+vns9nnEHAxRyhZ/knHG7Qx
5MyegwVrj1L/XNjsiXl0HKJGxBY4Q31ydjiDyzAt9OKa/eS4qXVxDgp9aojDTX1xPFiLmMyd2nF3
ZM9TcfHs22JekLUCPj1zOj41wqEE8GKELpOaodAw2tmu8rHPDOMuKzQgt9ZyDrdw4nEc+9IbWRb0
yUyK/qLRw8nt5GU1V9oWJ2i10wb3XIz420ULJNmvrySGT9nVKXE5SZ4+cXDdk+GGvlimPxtRLfvc
7p0z7izz1FBHK4jdFq2KED+N4gGXZlMVyZ3jteMt3SXbX/vOjgx7QJHaZeU1vjMjqNoEOmyawj/m
4/HJK7zfJPiwZxF9fjXGs/Ypk5OBr8eYNjqnodBNUCyY5NQR4tnLEB20HeqFsO8MovC2Ahawb1OL
RqVWOvtJydqgX0wZKnQet40GkI5lobhNyD7bGU6dX8dkLwbdsExXo1LPYeqoci/hpgdTIfiqluYa
llNG0Dby9I0zII/g9En2xdotZybaie7T38jxTVJkyOYKZdfYZbfX2GeGZJekBMYN3caMgcOQG4O5
Ns+Vi0706kOqaWzI3PScu/8I7PevRiGJw69nSK4njd7GMt6NE/kaZD6txS2dQYNoGhwUO0ezG33j
9oREojDsum+jPsqNPdvDziWNjBPEkmsAtS3rxsuoSfvvL5Anlmv3aIE00qQjdmZKo7ZotF0p+Cah
39Q37//2t99votJeX/OQa4o3x7x9Fs6AoCqIRbGMpd9y8D0nbTjiOv/rvoJTOBoDU29qpGseteRv
bnioy7ZOKKoTrJAQJYwmt8rWCT9ts4ZVGSdfSOxvicMh9E7X1+Wi0DnYxW6b7Napx33ZefF1DDNs
S4ECH2bi3VVmUdznffWjtTyxff/OnGhz4d5//WenVZyUQ0GPZ41XssCR6gWSsKntP6zXa+/ctYb9
Y3Yb46pYTCvyBO0YXahk+LA3vjM0MqqQxfLqxab3wUwty9c7TzsTkX1i2fSOln43ISJyJT4yit3a
ufds0pnIaBeB7q142lrHjN6/DSfWMu/oA5AnqgQlrzu71FvugDJUu5zodJ98mNjnIe7WBCfD+0Od
uqTDz198a6Q7kuFY6fFObefxakELFnBWnLbkGuA1xODxj1v3fwEXLwIunumfpxMudsPyrWTf9Kvs
Rb/sf/6//3z+B/8KtrD/MMERkjkEzpvm6EHT+SLYwtWJvaBySAoioRd/Blu4f3CoBkdBWKYK7JOA
9j9zLbQ/+Ac6JB6yKMhPAUD778RaWM9EgL8q0ZZ9AEJrUEdtsvydA93r9YyxTJK88xIafEp2teYL
VpSSXMzKrIN2tonpIrhg/TpCrv+I3VJD4ON6mQistUkxb8z9+GES84w6WMuNr/DOxJ3KF6DzYWoo
jwsxkz+ntfYgSSflBcmv9QM97UMopzJPo19RhLg0ag1NRmKMyUNFfqQTKOWa3w9Db13hdXPIK5xb
69P/Z+/MeuNGsjb9VwZzzwL3IIGZAYbMRbtTVlqSfUPItkQyuO/Lr5+HWdU9zrRKOdXA3H29AN2o
cjFJBiPOec+7jEkMplLOeTFAwy0H/FbNyUxhAuIQ6jczLpZDqLqA/GCEzyA+7R1QBB6rzRBo7QZK
BHckgqR51lSSPRh7Gmh9dehaL7XZhfdVGfS9F3VG8ho2Ef6WNTQjMPYxqTHNHVoScmoOrFqNxtSf
6oU5b9nYb2yVPBfXlR5YKBhRy4WrMs1sJhwmF1treuFomLNp4de2CbvbvsU5kY0YmzKvD7PpPqLv
N7dAo81VpjoK2ATJXJ9qdGvpBoMvFMo6YG7vJQIEwss6VGkrfHHGYHkvmXVZzipJuSGuFndgbngG
htYovmpWG4S+CZylrIImcdHGoq2hqxe9tHj2AwJP2KMxIGBVN7B3cFa+wDYtsS6NwXpgOhV8VqQZ
dlt61s7x4Olrn5UsClM8Ox1xa/L7whXKTKvzQ0PMX8IakqgHOdW5VIlaVZYRkyPpYeFue4oZ6VjI
Di0Nb5op7ne7Ho3IL22r/a6NsKs9I0HBcaGrmfVgtTH5646S9vshSUUP6NMsh11X4YgWYfKod9ZV
nCfzehjiAIlO55a3fTYwGUnbgXU8KkJ7c2CtZV4A8pp7XaU1DU8bM1GMH11Fesj0zArtVW1jRdmj
a/SLSUHs0ZnTT6Mpitd+ttU37JLVT3Y9MawOct0okfHiBOOXA2y2dQIQiVuCqbS8smqKv0f20A4e
zm0TSien6bGxDMpvIi8izCRQ4cC7ncyZsQ7GWN5sDbczKV7xWm1yKDqDI5FC4fpWf5MDRteePTS+
Xuh9vNHMpDXX4JX2ldVSOAHYBwJr0zAiehNFEZCPrRdl/X1SgvQOI8gUaU4kmssuDgUPsk8zcw09
xLK2Qu/TmdFip88rvbGuNWlkwTosy3Jvqpnh+OQQIBSVul1h2x/3OW1tCLN4W9Syv6/x8JaXAvP/
ybdzBhW+o8zO9zKf8bqpTVBUz+21wr4bFR28MaYe+QTmhJkfirv0Z6s5TX1duyK6KW30BZ6pjqO6
1Yhvidc406imX868i8Vvr3wDqo9ILUmDZ+jj84tS8Op95tX21xxbXt6dapZf00iBE1mEsldItZlU
Qk+R3kqvmt04w8EjGvcOjbgE39P7u75EbehRr3ffLID0lyFB9UiWWSTxPx3y5FM+z8qL6CzLWBFT
4f4UTagIby6CZk+KhWgvDba/CLPrtnrI8RS/Z40ZzaJZKYFacT6UzEjwwvWxoFWA6BEsPjp03jlM
VxYurpRQBjediMgxzYn+7YhEKF3tqlPLYbzrzXgUoLTCif1g7Lv2yi5cHodZ4dPqZ9ZiMdnpSHaw
FJpre4/LdmJE0CUrW7UwJJNschk+sIC3MT6Hg6oWyZ1VNrFY15ibxsTPwzW6lUNEIjqKRfW7IjH8
8wIc951tms627s+xurDw7HYcP1XEhaBmMUo1uSnQlebYY5TWrkuVqb0vZsB13yS4IsDp2DbFZ1NT
Iia6BHWrV0oVMwCuu8yyA2+Oba3TPbOvJnv0REb1DYKqxc26mTr1i5gHwhqIk1cUPzcJQyYFSWF9
R5GBSYbuhFP9KCy1TV+TFCMWzzXRx25Inu6xz6wcZ9omlDXsElNqPpFz5uwa1mLjuTp/fpWNuvZ9
SUr4zrBMojsMeFd4GceDCgybtfuBZzMjEq1ydyOrRowI8mN7XDVTFN1ZajJcNfiDPMcyCzrfnl15
O+M4pW0Dp+8LjyGxwhxwKMofYRvOP6wmqT8VVSK/leSPXUeRrT0FfNA/NEYNsz+07kgIqT1hZY14
TvwUw9B9MXC6hZIY91nrG8vQCXFLEOEoi8FyjR1KgKOdnpjOk9GPbnFtA64xEZwzyviqrQk4c6o5
45Rgy+mGOTLwZCzYbbClN+YV2tECQqirjjPnpQ3sCBXyAftLc7oYmtJ6LAbyaXw5dtMX3C5Ze32S
hiEThpDpmzEMeeTFLRjMJslqmNrAGDzACrJwdaXFOF16NsHW0UbrmWx6CYnfONMFVfeIbR1KeEWY
ZuBZWhdLxlSOBoWCQdOXWAyN40/CRb3WElbeclxIrirdILmZXULQPPZje61Y4cwyiwv9m97B1/IK
NpSe4z9J+w0GttY3O7SyNxEy5qDxsst6Q6KU/JoXxfhIzqqFPUGg2t/hJrR7Qzd0TlBzTDMvpYvg
FEev8EMUinvZt27z04mnZOdWXcGGYfbw6Wprcc4tIyu9n/JYFuOW09bN1esck/XHTgak9zRhW6Fj
Z1z+lsA+euvV0H3TzFJld8rMO4RTduFBem0+WTnyc7RMxS0jpPY5dyo6c0TixT5urCrxZvSGUJpN
TccMVivFhaP09Es5XdtN2uJY7dVxbrRrocIFXNFYtxdBIIxuDTEvM/wIJg8evZGh/rSHcZ5WzKjx
f8FfJahXhiTwQR17N8HzVdf3RGObe1jLIVw4lAfSw4IyYHgbltRco3T2bRPkth+7SY24pCRc0zdQ
LT8THtE/u2reGstMFtd+/DiMGHm1Nd8xsMHToem65hKeomMiZ0/lXWeGaX+X4TOsrSxMYr9woqjJ
pXQT7VGISh98Y2yCTdTYTHZGmKvmaoocPVwbopuMjT7mmAjleW1/aclMb7YY9ZvPNRlp4DwE++5n
qZY77Cbi0O9VBXR7DJP0hk09eoFB1f/MuiT8STU7fU9xW/jmzAn0BwZYvDqsuXR+peBV+3zzAq1l
SRA7iH3Q7mIRRF+YqziBH3aUYwx7J4xhAyVJ9oPsgoS5imZ/nTo5X+dhbFUbyxhc96oUKN+9GotR
7bKJAzzeGWBqj1XWFzv4S0V2gdfY+FPTkfmsDM6Oay3ohmhVm7nWM+btmMBEQSUu8VXpda/ViNoc
5lmmgMbSvsJGjPEIAwm0nk3UCEbmbZNwaOrMRFF1l8HWMXr2xlmnPJhVywo3pD+0uRcWo/ZMjZBF
0OYpEldO5TZPUYsdsN8EUO29MqwTgQ+ty4QT0qQiL9wA3yxfMQOdvO96dj9P+TyFsMfEsDdlFT0V
Bi7IuMnnQY2Ljx495co0vDpCYiqXJ5ROXq5ZsG0SiC/XpHZF9x1T3gpxxiD2WSmRCnDGh3cxM8pF
11RO0neJv9WRO438aaeM3LtZaDhiSz6z3OiUZyNXhHEhFQPT1qIb8itlSMgz6K3JukzwEvsimZ2x
weIsPGM83wSfGFPzG4Y8YHTWT1qoe4CABuBJFzEnOjTe/9UQ/9rfLgDa3zfEDx0b0Uv2etQSL3/k
Xy2x8YfrqCphTQ5ZSQ7pfv9uiS3nD1Vo7BSsfPL3Dn3vX16PNk6PKgaQDkMdR1MJs/mlJf4zUXCx
iCQQydL+SUfMaJ6O96gjJtgJXy7ScgzsI2lnjjviUNdrW5I3gztJrNH76DNGy46O57RHuLwTbRwt
LZn2qwEcG9TLT5mdj9dWGAw6nmVSBhem1MJHWEccnk3c5LOXmGmiY2eNPwZmIcv/XGrstaTZ2cg+
yhDcD4yEyIvRYmq9QX6TyoyGI4PgYWwd0UD7NkWmjqtgsLLrSTj6izl29IUWVXnnGbOIOi/Ra0KQ
mUjq+sJnWNiREg8LL4+78hMuEGrhTyWj0zVHWU2oy2IEUcRNKCn5IQStmJoRNzITqyj81KnN7xQ5
mJ8MxYxnZGfbSXkZNgKUrFenlBocqXByz6B3xr4wtKZs7TgNhtlGIV16dMNmJgwaSlSD40SPuTIM
80at22z0tWh0781wDN4wmg+/BNbQfKmNgttBUWU81V0YfdZHfcSyo+2ydWfo1EY95yGMgyTIP8kc
Gij8lb7OkBplEboXNIvOZRmK8QU+mXxCuWR/i+O87PxeRqPtK65dVqtCI4J+BRzRF6vEmA1fQwd+
686DvmPCEHwe9FE8FbQri6onSffUPFG2Upu423P4LAcpCZd3VRTSsxmt4z7Hqdrfp61e4Q0f9tm2
LFUNZ7HMZttlQEy9U+jdVd2nVEdImBUyYXCHGdmZQcJv8eJwZj/GKKj0Gzc0cYc3jfrB0RoidOCE
5S+BdPTmRpeLmCNMadXYOl3zTWKTEK2qMXcMHPBN0yHWx5xbInOUaklXwFPDI8HDHDeTFeb3hoZ/
cM/LzHwEpPj2y36AAYoLh0h8xyjjV7zi4+eUGkxupynOOD/sUGl94rhaFxpEShpLkOaF7TVNj8np
bJjs4mqa28GG76iRWIJrxKHljVqHVEPYFF9HeNE4HMcaR3GudUp8FcbF+JY55qhclooIoTegq8ju
w7Qsoc7ZqXs/VXVLVw1itepMpX4eU6RiV5qZqvLSJjHvoe07+rEVGQ2j/sUxYUF9x6vQltdk5pEV
Uw6985SbFtkXImbyDvmTWcxFVSvBA25CYet3CugJaQOpKLw4rdLys2LT3FEBKVRkPnP4ebiILD28
6wM47B4xvyF+N02KYUlOwyxvBn0YbrVCF92KJotAA0pAqA56V0CrJxBkbncBnjc2doY6SnWpNvDg
EACMJBDYBFckftxImW/aSoIs5JPUuqs+tIziQlUgTHlJlpsjjCaLhAt01P1NU2CWSuVRIcLIo0LK
tfVny2k3tJ9U9eq9VkTVg3TVJFpXiWm12IuOzd4+NLBt1ro/88E2jRVVl/KCy0ryyY1V2t6Caljh
YdINm/Davg1/tshjONyBFdA4j0sPXR7aabXCzwaCjZgVKoWl5Y7Ggva71KvyK6ETc4UeuLG/Is+l
Va8sa3phXBs8E6wSviK8LN4gf3SE60prNuFiLW1/0TLgZVi1wAHNggzgQ1nX144RJD8t1ch5egcU
gXwTHJFCO7PvqgPQUBxAB8iJznfrAEUYoXAmbD7TVF6GVLf3lWujknSlhowWFieARnYAN4q21h1f
gQ28L0eGv+vMNK6Tdklq6HuRzAsjA6ikmeMU4tABQpkWNMU9ACuwiLM76wC3ILsAesEEnzrLDR3R
epEQQbauzERcDUlXC1iHRa+s2dz8+ADqaAu+Q+nB3+uYdaX40wECmgCDcKACFpINlJXxT7DIgQfk
dwuGBG+U1q7IR5VmC1jfSxe8KehdrPIBPIChigMkNToZ8JR7gKomWU3V1qlrSFI19u9P+gHWsvP5
Z75AXShklz3ngIBNBzRMHRuQse6AknV9DGJGaCjoGcgcbP40brQ3a7DgnnYHrC3gdd2TOGB9i9Ng
ogk1rlKROz7x5sC0kcymzTCNNlUqyre9eQD1OuKeHvQD1KceYL8WZ+DvcWfr+GktuGB8gAiDA1zo
xgzkPbzQ+DbnA6Q4xZVzScScBnSKLvaxP8CPxgGKZIAvbqltASiHOqPDVQxdeMEBwsTJJHu2A+7v
EgM1F8PAqY22OBUt8OcBCm0PsCgaiWiv4KXy1CO5BxTKKQP8eIYefW/KTvWUbCo/hzn+D3gmaBEc
ot62OOOKrCTGlUHSXzmP/1VM/lpMUn79fS35v7PXOv7xkv+3h5esOBmy/LugpBb7QzMNZlh/DkuW
GcdfMxZmJX8sJaYwdZv0Q2dRLPzLPFzjL5nCWRJZybVQqfT+XVEqmskEhugC19BN28QW1P4nNeXx
NM4S2Okbumow/OEqlAgnFWVN8HxP1J14wHVQX4UTHaJFLAtuuBCwAtk2Z0QlB2n4LyWscGybGGiC
GA3DNqmiT8hRrH63yuai32NOgoNV3Lcp8IEWOVcYBHUrZzD1GzCHcKPi83NRuGaISyj1xkozw+hK
Bn3rjV1sSW/J/rokqW56pZT6iu8Z4VYU8ObnmgCnb2jNkm0YaMonsES2OqPJ4kvCSOTLaDL1JCIv
V1cRSd6+ZZr5lVUAFAWPAkKKgFo4w8Adq+zrL+uDKmwKi/zvvVN4xdw6RqqWSbanBRR3Ms/SdNgH
U9a3+0QXph87erQCSHieayxKP77S8taOHzKTO/YfjRxjnFuXhuTXWavbqmlttHa2z0XMsAmp5qWo
4OwHomXPMsOyuO6GUN98fFXtpD3hBgVcHqBZsq8J+jq1fTc4VSDXjdm+rgys3ONOMPhw6xVi48Uy
U0+IahkS326jG7IMf0x2M+4//gknLITlGUPUMAz6MTIwDAaUx3euYlVXm3qW7Y2KfPWwquPt6FAo
1lZ2VwhuGS3JsC4VJ9xE6nyvRk136Q4sRDVJknXSWPqawOZha6d18jUxaawmU8SXPYF1V3r/ZtZZ
uSGDor5N60k/M4Q/ZmlYdJXCYW049J90k3yUx789nDvDQDypPEj1ydbJklKudELmPn5Cpx/8chFm
vVzA4mK/ffA9cn8s5hPlAW+CrU1MXlZu2QW2o3w8XOj/xwlRvuYPbf362t6+lP9jucCPgkioOIza
/3X8f4lF+Ov6q5f25ej/rA8z7vvutZ4+vzZE8/wrQWH5O/9f/+Jfm/9+Kl//53//UXR5u/zTKP7z
XxGDJZHj78+FB/yVMjaCd1Illj/4J9KgCfUPSFi0UrbK3rt45f15LGiW9Yel6QRD0O78NZT/16lg
cV6QNsF8ndenkb/yy6Gg/2GoNicFi1+3CXc1/smhcBB0/t/9g/RmAVCG3GuhBmia7p6sxBrvHQaU
WbzoTfSrplSzjY2MdSWljUsmNjtXGsDciuMB90MxW2vcr8ZNIvH7ISe+I+Peds8wYU6IOn/+Jmch
oLNy+cyXZ/nrniaycGxNt5c7RCbimegpii0yPtO9UaTB6zClzQA1Pbu1aByW3Ubgikr6GfMLa5h7
rIU0qNKIPfYSmSb2YGaMzmgaJdaNeZoPP3555+/s9fpyjp0+QuSYoCW2bgDXQJP49eca9NJ2ok/x
LlVbFwJwP5T7ui8qKu5UKDtnirCsrabSvczjrP8MsbPADTe0v2N5pd+po6Z/6Yni2+NJOlsel65f
U0hLWwXmw/2ku8mbHvTxD8uM5i9Tk5QPiT5+VvHY/fMz/lvDLxCvd+5DLGuU7B1xStDWorZWTZKx
drY+yEsHfrgvLEs7c3Qcb32Hl8ui1UlFJKCZ/yy/4hdyEKIZJ67akQVXK8mqN7UBZU1VXZNvd44A
eLwB/nUpEtltuN8cEGL5679cqk9it3RQbe2UuHtLIUMTmotHs7JIP13ry8fL4L370jRb5SymiIM2
c3yxoYLE0kVmvItKYdzgt9EyMZDOrZY154jI77woEmjoqdnVSS06daGi5oqzea7lTuZRvBlMY1jP
UzWcOT7evQo7A7WnrfG2Tsq3KSMMdLRVuUtDPGT5O+r1CKPhDEfs96tQuywbEAwgxwVwPX5sumYP
wThrcudawOCgCx1yK3mOFXlSryxLweK/GlUoZZlhnwautaS3x3mUsBQgVeAWnUUXdFcNFjGqJ8KM
B1jpuofNOqjYWCCkgad/xjGEQv7k87IcHb4UQUC6sOkFju9UWrkUdp/I3RDpb10p662h9/gNRSE8
oBnP276vocUW4twX984jhtdFvWbxiB0OnOMLOynZQanuyF2dd+Gqi1JAWqTJZ17k7x+bRbWhkW+M
ltmk2zi5Suvo/CuWOwJEDd/qrRd9yp+UNF9V4XgmnOS9R0llo8Nx04nuOnUq66UTTQ1enru2TrV1
3bfWes5hXlSMalbG6FY3s8nkGApUsfr4K3/nbGKCqLKjkJphked0sl7xDXPyIWjSnTN+w6L81pyM
NXM/YizUyy5T9jLFki4M/BFjdNKi1tn8EE3ypUblNk4gsYlYJd3Pj3/U7y+YUpiYO4oJwRo//VJt
ko91C3x856ZK/AjHwP0sraDefnyVE0L38g0tRtY0ktACedWnsvHAaPE7R8O4nGiEsmFzDuvAbi8G
l3kBLtoCcyNFfrVrxFgms40LCQVvU5rF6H/8S35//WRnks9Fj8dey6DmeKkNmlk7QS/lLoowUylL
5tFJq5IWhaU1KpPc3FjxHH9GkHvOKuf3Rb6kdrKZQFh06ehPFnlmaEpWjiy8ERbtuphic0W8ZL92
oQF8Yjqvnnnmy50clxb0NtQWBpHK7GCn19O1Zsgsgmd3NM/xfmZgSDrliJc5ZCHDUjwTgon0k6nK
Lkk33USQrs9ZHb732qlFMcoAcsQQwTw5RYFIjcV3W+4E6SzXRkvOvU3N4pVdgwt6n+SXXVC3D3KE
6FVEtu07fTz5lhGVZ+rCQ1d0/DTASRaMxcCVyFxGbEfnOekwU9tPGXNxZAOYtxXMuaGc60W37noy
iNc43qY4P7hFeK0o9dqeeockmRpqjF+Y2QQNOVP6nckQIVgXQZY02LtJ1YS9xQz8wmkWqHBqDLyK
kzZwbuo2178WeRSBloSu42Vj3j6LnqBwOE5O5zd6Pb1CaonfKsdlIt81E+nRYVm/4Ybc2f94g6Um
Xr5B/s3HfmpvEROLw+w6aXaF0us+My51RYItKkuL0deEivLh46/s94KGox/YigxGx6ZgO3nahugd
W1ZjszNq3OGtyIByM4nUk4VqbT6+1O8bGJdi43KYrgrQrpPPSuvKaiKepNnFHMVXCjHvKyFV+z+5
CrgMuwYuiMBhx8unmroYCwaFG1IN1spYPil4VJy5yLtPTQgb3gU9B7X08UUCzqvW7ot2l5axCzmV
MYTitLYnMD4/sw2+89QWYM2wABY1NqWTS01KVeqWbNudGeqktvbB9ySCIPqPX41B2aJRqBuGwcZ/
fD8OKHXblHG3w5+qwRmkf+0nkvM+vshyaJ582AbFH60o1TMNyEnD13LEu62Yuh2q9PSSKW5NjIOa
XtKDhut5NjIfgt65U+S9x7d02GhmeVHuwcT+l+7AFgQ9icngompb+ImFdyMqxXMaiHfWA4W/BexL
/BAc+5OlvfhvMxzBXiOJ+4nBxJInzgOgVbXy1cdP8Z1eHjL+gibT8RgwG07ORSNrnN6Yx3onYRL7
sZqKNakw2qbsBEIbvXVvMI8bfUVaFQmRerUewgq3D5J513Yvxi/60BpnvGvfecg21RLNMUgXlkUn
yweb92TMorzdwWtFJRuKV5JljPWZG3/nIdNEQMgAiaSzPDX6akv4XWpttbsENtmjMmFiw0DUzAc/
qQccPfORsmDOh7XZq4sAfRimDIMbaelMT4ZQrjAEa5sNXnNPcafobHRukf2zkOClfAJooRAHb+EF
OQcNxC/rLc4qgAEA7B3yznGFYWHkh7qrEBreTP/BSji61slKEKLENTcqup1WR87Gmozwkxkp9aaA
0QoFz4w2JNZbN6XlKp+EGqBTB6Pw0yTAPEkLRxxConMGsid47eH+XRJSdYevYXkYJ9sVoRZRgEAU
f+dCKW9k1lSegeaVAXbQDz9sDfqaF6EYZsOsFMfekM1Y74CBStVv+pYhNiwCRtyTE5WhH4kIqnAE
BAyPyu1a4bfYnhL9ZXfNJrIUffCYyWqJD0xS7haazLkwzZPxxp/3QyGIBxbt3HJ4neyM+TziL+52
u7gymnUS1XLTT4tlywBrR2QQHDJbvkoBAhVAWLgKWiay27aDoCNJIVmTnBNu5k40qxqzPs+YdLCj
NNX3BZalP4c8cwh3zi0fVqJO0qv1FrWduXPMPiSoUuo3eTDml4Mc3K0TO85qiBoCPXVXXY9IUVdY
BA3/+GhjuyR+1tSBbujUT7ayUhUdPbQ67FSlUXw4GfWTbdeFlywpOh9/0b9vG66q8UwRA9FnURUc
P9tq7HrTnsWwU+rJ2EZN+lqhWL34Dy4imLod/itOP0jFqNqarWncAbQh0VUi4QPwnXNRt38724C7
QEHZmph7AOce38rUJsVMsTDuetm8xq1zJcWAEKhSvb6tjDMlwe8bIRejYqNDg6MGSHx8sWAwLfxc
g3GnkxqKBKGfNlmiAoEqVXpu033vxjhtgD2Xq0GQPr6WG08ymKxk2tXEEZGy6sSXVZzoGxyA9VWf
K9WVOyXNixbbOs5rmLZcOzgM4cnXFI1L/5Jh0RTLGiWpSZiQvm1FMrxJw8Hm6h+/Z6h6wkCKbPDH
TxuYoREsMA7hnTENpa92buTbNalAH1/lnT5pIepRWpraAu+cApsVuiuRaTwPiLIl2rSFhUdcmAlB
Y7DrltGnUOsLGWLsBZWn0V5CWMHhBp+YhrQp5rFnDoF33g+gnIMdDV0gFPeT9wNzx6iNuJx3wxxr
L7NCZAYftdzlom5W6Yj7/pkHsPwDj6s49+iCJysdMo9SZRUXhOkefJrgqmwZ0MU+fMXwaoqB6oeu
DJ5xBlIf2jQ1Nv2I8+fHP+KdD2ARMjIwXxSLoFHHizIKhY3VwTjvcHartpgqZ14+KC1qtfBcOtC7
l2JBAVqaLJ/Tb62bSTeIs2HeBXAMaTorQqW7fsBTGtrKx3d1Ymm4nDU8Wj4x9JGAAIABx7eVxg6z
oMGaQZ0cY9tDdFmRThteJ0ntXEAigf2T5ZMXxRO6KxeKYG/UMRGASrmHEyfPLPXfUQl+jUPFBTgM
F/bUP08payefsCDdTewOXqP11pci6yRz7ry5SmAKIX9spzV39KOue+VMSfnecycjFlqEvbiknRZ7
WpdYrWSiu9Pn9LkNbbEibeqxMWR9Zi0davPTBf3rlU6eOpoEJsuDou0ye0pvA1Xi6arpzWJdp7Xt
p9m0UcikQdpV3mA02g4HHoIfuzKzt3PrjJBQQeH2YZuajjeplg6ztK/bFei9W2wUDKN/OHGvElmM
IYB6wxeqY76pOvKGxArD9asyCqsz93R4Okf3tIzNDbiLFuwEgJTTXUFEI2x4xdjVTlJtCHFUtm7U
ZLvIDDUFTgbBKStXZWTrGaNe3LtMBJ9g8aq9V1ZOkGzMzpq3InbFG0b3ispJNigPCXkUjx8vefNk
M0Hwi5oQwopr458Dpfp4xcexY0+zLJodxA7Ll5oxbwd8hM98WL9fRYAHOC5zFHg2LOjjqwx2lhht
W3c708YuuTamHFXX1H/9+F5Od2KwMzpM03BMPhfDPJ2x5m7Zl0NTD7uRxLWbkH7Ww87V/aLEmHpM
iSofPr7eYZTw60vGx46iiekppTbTjoX2/uvgq0y11qBoUndBZYgfLaK1wKs0ESpel/V96KcIY0uv
oMzuff4ZeuuFqQHRJqb4/9kYCTLIukFN6/V9FD+Jqms0xH05hOpCa1Bfz1ZHZOLS15Fb3kY2Ur44
pcqo7Phbw58uEEkoLcGIedd8r2stJBi1hIxL0gIeEZGlkphEmCYHUh6ArsVa3cR+WdTWwj6MUTmX
etLMtAdWz1y6JCQrGky8UC2w0thvrQjLycgyyttYIa8EfuZY/vj4ER5MfY4fIRx/hnkOg10m46d7
XNdpKq56TbfDDQLFJu3yfOEOjnpnVj+UyFC+4PI6fcVI0b508rhaBK1psWJmIeHjm9K9UrHP+kk4
1OJEN3dKtspkDOm3RoXyNPVCI9h9EOpVVE9NeaMJQhPjYJlhz63Zfscqsqy2QrTuBa+XN5MNbrRT
a7veR6nDiCFMHduHXE0Ei+za0rjFJpLosgCe7VXWoVLyDHtSQSMnFOseNpBhBYO9Nx+husN0CRup
bLMEO26vxJesWttSH26juTIKPyqm5rGcpTZjZwNI4oPBw9Bu8q4rvcHprHumgKVLzKwWYfneEpKu
B8G8nocWkUHsTnPrm62o52tlkKkOl8Zsv+hJHqYY3Dad44d1JaNrBzrlrRLO/X1BkjHJrqH6jRWG
nY4adRr2cmmA1GmCzJRCao0Gx08Mghi3lj7Qr5JuUFzmMOj3cYJTIeaVI0mvmVsm+IqEuaVBYi9J
P8sm4mZjBgHwzIP6UTdpYaDDRxPuerPxHNjaiGulatXO9uMFdLqzUG2aNtINC+hUtdXTYXpDbCWG
7nq3Uzu7XWs5iGPJZHLzj6+yEPtUXSx0KPhrpx96Bg84x5eyNh1UdUairNPEOtf4/TY95Wa4jM0N
CfBT91Ce/AJdBEWbdYHSTbu0acoL1W7ndQL6iAPsPGwh6L5YhQZ5ejLUddHRaTdu0pxp1pZu+uR7
XBQ3y/iSwQuQ5/GdRjqiRYJMOqanuAXhmPej7htk4iohsin6y4tKig1Ew9ePH/Bv877l1tkJ6B0o
oqksT65btL0wFKdiatB0MPfxnWqeMh7Dkhnqum95W/ZvLkVI4ksx23eljbomAeva2Ypi+oTSPGr5
kCOEoDZcT9pUQ7s+ZGa1rZ6eGZAsv+W3Z8RUin2LHhCSxfEzavJenbEP6HcjuXWeyHX1UuoyXZvt
CKO7xBLQakR5phh8Z6GzSTJZ5rw+aKOOL6pa+eh0qd3vukFLfSScdHWAt2euclpy8hpAEVVGH9Bo
dQrh46vkWtGKSlWG3eDg54/1HSkYTjwT7ZJRTn0lgzJy8DaoorcWp8SKFLJgOof4vPN4+caYOsJI
MtnzjOPfIPsurXEQpZMna/BCG914G056fG/l/aWb1sE+a4W+P7P+ln/oyTu1KXSB+BlYYLZyguSp
dmoHfahNu1h1L0zMqKjf7mgc9zpj/KlSUU2XhNaaq8RpdyW7eqrpfmrI1Znf8c5r5ncwbFdBSxY0
9/jmWzQx7Lkh3c7YjpcOgoNrV3XNq6wmlbsw8D4jgAffv1Ir17QFtZ9bmD1XE/qdoQuadUZIEyof
8yz2u9QyJw+IHhccYtmb6HdPHlBaW7FG+jOtUd8hqi2iN0cBbalkXFw0OrtiZbXNGnfM5CWVtrPB
SsFCNUbp+vETemd18BVA8VheFDv5yQNyC9zdlaXdDodO99Qx7z6NfaSuVGussCcpxlWpTOXlxxc9
sXCnF6R4XXZEbJr46vlEjl8LSeayNIgD3KF8J4+LFMANGazNdpiV4BKOWI5zSfhQafhxmIqperVM
eRjMCVZm1Dr39FcCN1DCtZsoqW5MaaF2iMP2GnaRsqm7WVz2GOr9mNx4wHmCiMGxd1KMJTXzqlfN
x2k28KKgEl25vHmP81i51ttgwDt6GNYxKenAnKi3+ZwYrrTJmnliutLyybg1sfY4Y/R5WmcfHsYy
Gobu6li/9TYNZjd4r2rzrpmwJMB0BKfyss5WUeaOvtSnc1Zap53ocj1TZbhha5wRHPXHD79qmc0n
XcDS07thl9g4KqRJ1K4lqrPtxy/6nc+PQhS0GVI5C/0w+vnlBFZCk/MXa9xdAgcNE/nIJG4FY+N/
fpX/w9l5LUlqRGn4iYjAm1so27aqR2N6boixQOK9efr96N2LLqqiidkbSREjKQvIPHnMb+hnM1sG
lm5CObh8oAjkpMiNTj7VBsmsmnXWAVH1fOUqv+pmzO8Nqak3RCyz1rdO2ruHySaNjL0OlZOPhGcH
VGbO9zTy6XNnZvFrMAzdV8MJw+bO50lf8gDKqlcmhlXupFiXSy/JK2ltBnnrDdMKZjbDjIbxzOIk
Fb4agSF15BOmeqBI4I17EbF2peC8kU/MM0dSGPpyAL+XDarcsIUWcTWfYmNCGLFzAqQf5TTCcxxj
yS/QVsOvNG/HduMHQXkSndZSncWRRe491dF3hofYMxttmv2EBVw/4ZFrwb9D3MnxdF0K7JWwdv1a
+L0OQ6u5iIXDuQhrokMCEcQqzQ155Fr1DXujjF2zcr1fn1z6/cDyYDEYwOKX2TIlvj2ZsFRPmEeh
3QG9gDpLax6mOgkPop/6dOU73FyQnvB8kwMkWZ4nrrpgGutJPZm+HW7sCK0wUEzKtqeqRHUIhaOP
T9aby9PlNcUTvltwsb3oDihZ2WrqKdNGF00ksbG16S7SrQeaxQgs9bl96KTG30Jb9ndpjR4XrZp4
07Z5+UInJNsEWT/e5XX5Y4htsS2ZVBwzc5J2g7HyMa7DGj8VJwkAe7Qr0Hm7jAIwVwXwFn5qLbXR
huu1cQsQk17kN/HKUjc/w7ul5uznXSRAhtDG4sFUESRMmw2jAnpLia64Zj/i+5CKtTTy1m7mdJuQ
tciSaYxfrhfoo6AuS9WThnTYMYhknmrM14AZ16nA28nmC1hAWkxzEUb9AjcD1J7YXEZp4udRWqfM
jIWnk5PsBor/LTAy5+vHO+y6QHIQ0qAPDdtqJpktFs1kpXNSO9ZOzaRhDNwkf+XCsP9jxm0+1HJB
Te500w8/kqyVCHHrG1qQvExnxh6Cabx8p5qpjpwwoZ0GA69aova4YfQ8Pekp7hTOqLb/j/VsAhJn
d25DLzuDbWEYrRoM2klqEhqvhhQ9IspbeGmoj4iSpvlKVXXjOLBdqDmg0wDvXuKg6HZH49Cm04ki
hyROjNjitdofUQTxyko3dieARiDKsKVZb9kn9KNu6CMDKymhlfI+C61HALBrKLobjwMKGNELGIcz
DnnxuTJtmAn/JEltm5QHcrJwM6nMZny0i1ee58bOYAoD2JqyganklaWrkyoV4mgTX8pWn5sh1x7j
2Ex3STsqe7qAyb9HE+DwSFhaKgmMdfVooZ+PdHPlE4RtfQeXvP1aJu13SbPipwndrpVBxI22iEMS
wxZE+4t9v7y1xrxWCiMy5ZNZyNO+7p3qrIVQvUscu3ac1nAX2KWCbqHd7Yymyu7qPpZWKoAbn5Pf
AHtHm/MW+ESXpy9TmnZMucJPNr38XdTlLdNGoe0RvuhWXu+N7UnmJlNsaJZNCb64wqIiaEwTyO2p
i1T/fhwCQSuvklfi2NWEAj3deXxHLegw9iIdu3yivMyhkM8ZBwIjxS9NwpdnmC0WjMyHoCQn4T0y
mv0ddrO6p8Hp9tA8lHZaYar73MzTY6JFf6RCUw79WGS7LEbX6ONIe+sup98xk7BmbMJVmmxXwh5r
OZVPo9OKQ2D1aAb0ojtEdfQ61HOPUtGiuyTBRCHIsgdrLIx9MdACxurG+CqNQMabygZC0QEQL7El
3EpZVW2aLKartJLo3NoffDWYxwx9mBwuymP84+NZd1E+WY1d7aWiTV86S5/Lc3+NP3TjBppnlLTp
Zv7LFQ9KnXTfTIxAOcF9Yf7N2OFxqJLsqTFFDR7YUWbSlswNoTa/P/4itx6SG8GcJ6MzWHqRRvSR
WocCdVjYHQ28/2j6Xhu9cUiE0m0/Xulqyj/vTq7ZeTSAaq6yNPKy/WaK+frqabKLp5whwF4J0uYn
V0OGbxaWsPSIalxnEuW7MuTqZ6NOxoNmRSux50aKQZyj1JVVZQ6uiyceEJXNp6pTT4Fa9S7h7inr
bXPT0inBqtUGchQonz5+9IUk0dxrIB+D9wBSBnCZKc+/6V2yVkCujgff0E6FgqMvZIswedAH+FUu
g0vEaohud2lkQnaz8ehRXTuqDGuHLEQWMblB1i4rjb9MFqsQc9lI3Tqj7Hw1Hcn8KZFoSthlBnnM
f1UAhGqtOJsFZvACTe0asRe/wz7MRXZQE1vbQrHGRTpM/aa06fg0GkO/n0bkaR51ow7vcIq2E5dt
Xnqxnab3ftybDGMnUTbMJ4wCSxg0fievkPruHl5Sx6QKAXyIaHKYpBvEuabCNXAZH70hVMxnpBu6
7lGxRgUIA4US0jU5tGLPNNp68BK8g6RDw1bZGxbW5TJavL9gp5vo1JBuPdeqCUhNLrFamugZYvvU
2PlXTepldYOsI9o7bVh0X4sJdR5I9OK3j9BlgfRaYMzdvgo14TQomMY0Ti72lu8Ha8jyW5sasBAC
0XPnBE7pIuROzKAcVdTaCWTOszUVygOKndPnKRvav/oo93cN7MWNxbjvNZN93NLToaiflClPDh/v
sRtXDIUQCDOub9Tnlqer12NJUv1eo8WaBUdGiFAQLTvY//Mq8xFWkeChFkeD7nIjZ1aNPLPkayf8
euydr5rxVjfWXEmuHmXmxiuAgWR0G0x6t5eLDOjhDnLTmKeo6cttqZvOBt/5tTv5KvKxiqUhEwaH
ToWSspj0tgiADLKvWKdBmImLfiVMeIqcQ2npa6HvKrwzx+Lkz8Rk0m4yyMsH6pGq1bAql065JVD5
Q7QolscG6etMumsStdnIDr4Xtp6vIatuLDwDYCgwCL1wUxcZqyEmDGl7TTohjRKdraroMVpK2y16
uL9tOTRcEaM6hXfe2m783zbARdUO8p0imFpRVmcowiLklQBPJ0nD5sXGE/A0d3XCHVLAyWNbSxHC
ptokzXqgVffIGFAcjNrAqRXxJpRkYJrqgUzjwkRU5llvHOdXmgvrSzS15XOHBoHuoWyY5//RWIkm
t4jHzN8pQW/WO9KffFviQeVTPIZlva00Nfasuh7yu9JU1RI1TAA3G8Kr9RwrVtO6TmvmJaK8tZV6
VRx2h2oqAnS61Gk4ITcToLwbJ9HZlByUwlIOoDfmXXZSytR5qoIs+SFyBT8zu3bqAN4ceP8Yr8Cv
IhyVzoWU0f8xq6mdUOGq1T+K5Q+uMfZlilSwcx+i/VU/EkWFsq+VcvzaGH2geQ44h2BX16g/umQA
w280hbTfaRXIf3O4v1SlolYLdwaTOigxRBCeQyNUj6MRIYUA1bT+E6fJUSIyEf4DHyqP1rAZDqhf
9g+jcPRPjTFJPGSUmIeyRywsdM3RmratEwdbKwWfgDylMaJr2Wjt7w4XaLwz+y7YBp2qdTs5drJ6
S888OihSogabCTt3A0FfRvZWRifdz9VsJwfS91ZL4q/pLDbBt8kd6e2pxB3dPf1Eo1B81e2yDj3J
x5vLa7uw/tbodVluUWBuT3Y7iZ2OJtexdOL4NalaDexn0WpPoQHtxQ0pY1EVj7M6WEnYr5KEeffS
hWBqxDemL7A4sTUtU1KD6CzXYeAOjixhrlnnqJoVzbYu8KouzFVbnuvuLhMQBC7mLAkZbkQoLleV
JQw1zdaOz5JgEGf0ZfEF2uDolZJUHNSxF3u7zJJ9nDODD8WkHjSGudMUK/dWbUb/WoJChqZkoRHD
BJf8ZY6f73IWYfJ5ndhPz/yOcKvqPvpjQ68jCAUVNhh9Z+Vqua4JyaUN5pQMIVgT7sPlgviDOrqI
6/ysiBhJRNTB9iKGbI4ub/08dfZ4L8emzNtPlT0moeOLMsbq6z/ebyr9Cp3Snu/AlX6ljGJLoW1n
Qj1bgZ/f22PS3ZtqOq5UFnO8v4yN5ixrQbYws7eZTlw+qYoLdoS+i36a0N+R9CF3kXnEyCeHDRqq
4ZM9lQMGlk637cdoDdN7fe+xONcdLVU4L+gdXi5OQFMtsGr6ydCr4NHSfQUj3QCfAYQFPn6Z17eP
SdpLsgCM6u2jXq5k4EgxyVXMY9bwREKmISNyefsMYY5t3+UWnVh8dgvfdP6RLz6re5B20BGaeeNU
HJcLZ2MIujSq9VOlOpWH01v9IxhKfef0zngXm32/yUY/31oIxq9t4jk3WX7aWcyCJhQBRLUWp6ZW
RwOnyNQ4+en4ZYwb8z+rNQWgUiO8U2KcGvJyPBJzwo2p587ToIijYyb7Rgp//vvLp7lBYUf4sq4m
emZhIsjYGsYJIZL22Ziop92iq9SDnEivvHxYqJBKUjKAePr88dK3tjdtzZmTSHsHiM3l6+fOFEUa
aQbQQOS/7TZKkS0fgmM6Jv1zXtn3AgnlLV5XmFhQpXy8+I0wQjsVpgyzOKbugAcvV9fCzMKOm+yx
Q3f8Sc6i4tAFY/2c9Zb93cpj3Q31WkcqD1rRGcBOsh3Qx1/xPbvq37ED3/+IxTZwfKvtpiw0GZJ0
sjcg0LULegpso0FxAq59tP34qd+uhst9h4YVGpCz+AjJ2Fvj5V20HmAS9C3KKKdKTrGqxUUs/qaZ
Iv1hcFG8GAWQVa+R7STwmqLRvpFPKPWGqQTWm5E6hg32qviNe4ElZcmu7esUWwrwqt9IKIDLYW6J
smUJgrVwRYS7Oekr4uwjFRFciSaSviFFiDFmzVD3kCgKkoloMkq/hoqc5+MnvXFJkkUzNYbtyNIA
NS+/b4ndseRUtnkaB8bjeS1JR6eunKdZ4n8HXhhW04jRAIAFA69l896xZhn5Jqx2taLKa1PJ6w/N
ryGzn/u0iMMtUQS1mvddn5fmCaBcdc4y5w8HvD9gEmHf9+qwNny7Lo1Yjp1NB5+rmfrl8uEjMIJl
ZAzmSUFT+8HIUxzIoy48rrzj68gNbR1YNZobTHVhrl8ug8KnGRK8rJNeSsZPwPBU9mN4ViLVeVZR
2nURl0XJe5Tq/7pkHB4x071vhCP9hi5GSq2mgbENVN+ON7Ka+ic8VYONjHFw5KGSPq5gF+aztNz6
6FDP03eDoLPMmqxEjorWHs1TbwV4twSBuq0BK7og6dbE2268FwLLXJK+gYqWpyw2CzyyC806xYgq
7wMk5Pc9NqL3SCFrruLHkPfz3tlUnS2vHPDrhNQySEfnnAyC9FXDHJHUZhJWGJyVcRoOYycFxzYJ
cImpw94LZHwJGXxn/x5LaSKT/zFbJpgDkrncB7WJN4SF8++5r8PzbO+zTbsS5wjHLjZYVeI5PfWo
Y5MMnrVOvGpoO6w89/XHnX+Bodpc43TskOy6yEJlDalDZP7DMz7U6pGBUusqE0BBMzC1w8e7/voo
sxS5N8gUQgvDkMulYjm1ghEzxbNA5H5v9Ul1QDJK8eJECj/3yKCtvN3rTzqDbSBWmdzOxpWrbwhu
OBkr6nLZEqgspBLqJ+JYDA6ytAn2VEkoVtkwN9Y06HtC9JmBKrARL5+xBdnMaFqJzqo/DJ9GA5oA
Tl9poj8Go4RZsp8lxX/wJ4H2xmqDPUHQ5YnqhmACoQMhL227utr1vathd3NuJlP7k4b4dm3MsU6f
BXbzifvxV7lxs9FDIJEBPEhQYoBy+ZNtBevrSivEORwtaYPFEVdpnKrfJuyD9nImYdjV2MqhUCp+
re0Xx1grLUD4mvSJktre+rHQDqYd24dIaa3t2CJ8ovhFe7awv7lrtHHcwuA+yQE+W8D4tfrOqu36
YCpBcaemlrIRGZbrWGa0/1xgkf4zR0QLEnSSuQyyJt7rUW7H4pzSKGgqmlBdFOmU4HrkmoX6/eP3
eOMgMTsBBozZCxnxG7rmXYJQGTjHN3YgzsZssQ3sSmxUo5Y9h/7y/v+zFMhfVOjm2nmxyRLa66ky
2RGuKxXO6/iTPORymHpBXNcr7/D6PuQd8vacmeBlcAtcbo4uLqWgGmpx1qYy2MPokDaNrv+rGtrc
B3i/ypzwvnt3kpJWkyFYJdQqy2vlBLyg47zYcqnsoNasuYTeCETUhcDFZzgZ48LF+5Nx1rPsThZn
azT0T2VbTF43jpZnhZJzh9nIWrPuVlCAZmtpNnKoTOYWMTasZFtPOpjIKui/HcTSZpMXZrjvVfJC
Yxj9DdLN5ubjTXLrIedBM8h4HpIWw+U7tcY0aCE/iPPMnDkkpRR6CGmYiG5Hv3JNrJUF1zUJYHQ+
Iw0dZHDYCJfLhYEhhXrTx2ehYLNjadl9M0if0lL/q3ba2RnEg54aT0OZ/asKCHuHeQ81PqavmBYs
uY4h7RID27Ho7LdcWwiSa9siHbuVt6lcZybczrPcJZU2aYK62KJN5td+KNOwQtcEUgesqgYhfSTl
3T4mdmGZJxlHmexswyiaNmgLtTNw/Q6poQgVYlTqel3+0w7Q2aapz3FanGpja/di2jWdM2GRlPXx
mg/1jT0A0YNTCyd+VvJchPYh9o3Jl+gRWz3WlZgUlvvIjKN9PAnTG2FtrtwlN2IgWeLMwmfUqQEN
v9wEUAaT0fYF/bWqe41ojB9F3f2BG7Om/HQjLAE7h5s+A4pYcn7wdwGjHHwHR3cLb4QggjedC91r
VGtY+eg3zq09T4xpz819HGORsJjpiCx/q6dntH+Yt8l4TPTw17zcdOJthpTTpkK6dPvxub0GGcwY
GIATeJjOWnXLl5gOFdlnG2TnXqlsD3RlunNSo7y3QRnsqzDvz+mgA7jP0WsTiWP8wIAl29AKMKBU
0eTtsLfb4QaZPVWtXT7p02on8cZnxmOR1hPtFy6gJR61b+0UR80xO4ukje9teaLRLvcDzEG7WfkE
Nz40X5lOIRMrOpZLYEfTIOtkQc0/q+g9eVUmYVGZ1Onu43d+RacliMCzBIbAhfCWM1zuJ9nqFfSX
4vwMoUkHNa4Zdz5izd+msns70MxTGLw+TCLo9qQ/+a6I1fIRTVJ6HwbeVsXUQPGRij9VkUc7EFTZ
tvKTYddNcXQ0u+QVrzWY3mox/cJEKvcSCQ7ax89w600BVGBEigAdiciilJD6WReys3Oya1khANcm
OhjhGtHkDVJ2WQySvjs2xevM4wESdvmmAiiAIP2c4pw1esx2FF20L9ICwTepTbVk0+KW8jOMoQpv
SrXRvuCHVVhuj83dD+YTyrnDtuazrwbFp2wyzZ9+Ntb1zrEqcc4N1f8FpQ63MZMUGkd00SiFG9uY
Rvz7q5pb4XMP+k0s8fIZJqfUyiiPi7Om54mnIKgWulOdOq8fL3MlejTvKsaDs4oyLEmKkct1Aix1
hqFxorPm+6gr9JgJMlOJe0ZiNW3+equ3Cr5dNsHfqPGy6I91Lz/mk7VSeN24m+lHMx1l1ELTVJ63
zrtoqSE1wAfNxNnMC4hfeTEchaF1niaceo+5z98xs3at31SfNezkVuAgN94COSpVPQ7aYN+YN1+u
rsSlLKDkZedK67ALbZThC07t6E/AHNkLTVFxVtNk4RlyHj5ibZ9tC7Oz95BWhWeGlbHNdC1fUem8
cZ0TvmbeIKQpcEFLy3H4cgF6QzQoLW0IflR1jBeaBpTrdTQ7jHGlEl9iVx7tAP06PboXZaUddA02
HQ4giuxvI/6tn4mlUBwNkYBj0pTD336YCawi82WmfbIsr4013nK2y8MHAp3WCFNuRgxIt1y+SuGn
QwK7lMKw1qsXrQzNz/QoaCUGjCMQj0JuMt9Qeji+Z8GjPvJFij2a1BEOulFh915p+G28K7NW/5n7
svLY8HA7NRsqztkgdaB0TGz1tqMv5ZJXEwvnPl+rgt8f1fjUSToUHauQ6lclSvkzeIJ2j2Jr529j
XHKe7TEa7U2hlX2xVeBFx5vGEeMjriiBsaFbO0DwCWz4A7WTZV7nF5K500owutvernEobCstKTaT
XFq03YAsHSX8/vBLncJ6T6NExZgSIayzqVQ6oOFqqn7bcIYLfh3aZRSAWBZbT6gaTaeiB6kxGZP5
K5+txFwft6T/2kZtY0+Vw/6HXFkYDQEB1TASrePsl+93+WuDy2u/JZnODo2NGosX176hwuANtMTT
pc4HTzRgwngX9bHZ0o3FV9hTiO9I9voW4JMyzYxzExulSqc3GH9j7x2W3ujUjFEFMkqmGyfoULpt
Xdt/R71gMvtxzHGuroH5qM0gNzq3Jn2sRcqnSbqBE6cxnU2MjiaPeIBkJLY8cuIqkZ3AQJ4scr92
crK95CS9/FmAdt3h8ThFWDaaSnzPYHAo3DqvtD/qMPj/GV2DzDr1S+BVU25yOlBEbD2SPfV70U1+
40Gl6+/h3csQXvkELxGOkMa2DXT1NbKbELfSqYIprmuVieOqMtyrQ4PNZB1i3bvjf4M/I+i9H1Gm
Tl9yOeHglF1ZaBs/kZOTgsIWo6VmjJMtDN7E9/Ic47JtPBTpTx21VXWTq3ajbuhkWYarO2MPTyOx
qeqsrtBe5SYej3o5BLUbt6Xd7R0l13Ci1nW6FRhoqRXWaehdWfUImCvXOsfY2W3RKa4EbaKBuD7C
tbHCTMaVeEw38FbxRtVKJXPLwAh/+1jG4dBcBdispYlihncQ/CRyf6GFf+WpCb6i7yk+KWE72Pdl
ZSIgWMx0BV2TRtllSuNs+3QCpNYn8WwGrqXTfQxpOttyQeqvqNr6BMs2CH74ZQAJv1dh0Fa9FcIO
l8CYe5JU+o9hnMb5U9DEao8/iSF3e3sEfLabqjz/9PEeuyqFGP/NqBOixwzxkReZRhj5Ionapj73
wk48oyisO12tzrWMY1lnoFOKnuTPetCclT70HN0uoh+kBRhmDK8Zv8xy0ZfRbxTkYGIaq3MRJ5qX
twgq5wFOqJOvl/umW6Wc3XjOmbpO94hLnGJm8Zy1yJTB1n3WS/z7NqFJ1fqYgA9aet9W2Z69lW9r
Vfvngpa0gWck06QhBz5rsaxqBoo9qV19Dmda9CwTv01wLF4JFFc5PBMOa8ajAlqiA7LM4+op5XjK
aXdWSus8tOGPBPWuh16v1JXdcmMhUp9ZLgXcNPtm/vN3yQc+r1CC1bY958hibyhaIGoy3djFZbWW
xt9YCrQ74ssEQJOGwCL29QrQBfLH4ZwhO+wRE6Yt/Er7HiJbvPJU11NQ+tfv11qUukLLAS21w3Du
Y4SNmpKZYDChJqbFKroXXIR7HC2sL4bBjVyEonKZAeTbjw/idazHmwNhSTbprMK0PBBWnAIisa3h
rCK4tzFr07nLxmlNrOsagsmjUsfOqTJbhYbC5Rc0KxGXRiUN50FV8r2Umt19JeFmWen9eA8SwvbK
oBcvdgKOKJkliQGmtRupNOx/bS/wQ96UtWkxUX0sf8iAATSCv01PPa5X7tCXxhaUB06VDq5CH79a
5dZemuGEMmdxfvxFsEEBBuROUg3n2tD2WH5/7207ei0x5LZ9f6+1If6YwX4cyiNQh3tA1f817D63
sDTp0apG7NMzcyWNv/GT+AAAHRmF0vZYlhNRq0X21DrDGZHOZI9uZP8sehCOlUor6d/DwyxhRTmM
QxRtvcXjO2XSjTpdj3NlNCDTYmF/Ej2WkKmGbNTHr/p6AEGryGQKihsGpDTALIv9BQZKCgNdOfcg
eCn7ZCuTdzopV+Z2jgPPL+pFIXnOkJLpprOg4WdZUqSHqB5QxxW8MtWdLCM/ldyXvTu2vn4fkEaL
WUcVakPjp9gj41j7c4Ik+pxE3LleNfR/hymPf3HZtON92kvTEe4vN7I1gEt7nPw+++f2GA/Kr5uL
wje10fkDvwuF4JA6LRjN8YyZpQZVpJiwsnbSF8YJ5UrVdWuvMFn+X5gVfcvFmZW6tpPGWBrPztiN
WE13iRemKWz/MVxVdJ3RPpf3Mo8FmWoendItm23i3j8WCnC5OpmshVuv5eVNWUDoNxE7z9Ay16Tw
EXaMtIlh1R/4HviDOvlKYJhXWPwCa9aSQm+A+hJU0uIXONh5knOP5zoB8o/il0xqFiBzKk38IzLx
r4mcZy7pZbp2j14nJSBCZks1JP1m5e7FncPEbjLCNpnOBuWMq6cp+lRmX1IU6Sw8KP9+LpkXw3aG
nA7ud6kwhxVo1VnWKJ8dmD1WpJafcapsjkMPDf3jY3kj7DOtnXlOJF1UndoiD2nTup6KJDHOE2CQ
z74DKkE4NkenLKF1uR36vcdcAknhZiYuxoBqnQHzviIGklTW1pePf871XTcj4mn68n1pBy6pjhka
tlWuzBDhwXkFT6cjpWuXKxH2+mPCEAJYRodrbtgsd3KmOlFZqqVxrvQw3vUdXr1C1cVRaexyG3eN
stKGuPFQNi0RY87CUA1cwh1owKO+EVT6WUbKx+0zWl9V7jS7j1/djafitgSp5nCLz9P3y9PRFnVF
h7w2z1llZHcxPJhDG2jhnuphRjrI8r9iswgHc+MaPPz8oZbC2n5dJtOoj+aZUYripWSz21buaUwH
iXNoynGNqX19+uH9AM5iOoPkJX+/fL40C5CDUELrrDjgknwI6VBhGukYlLTZlKmqvSmzrf0khb8/
frFv3+cy7nAbv4EREZrViYGXK5thg4JIxZvFHav/q+uk0oGUVFujlT7ziuuXgqH/JqptAPdyAh+n
EOaGua6+RR9hfFJCI8GCXPtZkxy6iFBnZyzR5Z3fWLobWUa2sr3fwFLL3wvsGYkLIhaT8UWcrGPs
vYZWs85lImVbE6aQZ7W1wJMYsTa5RzLS8ftoQ5E1PuR1VlATB9FWaQppU1tm4YYQ8L24B2b08Yu8
PgcAQgBozP0KRjpLZIjf8TqMYAhe8CiovDFoVE+gUrl2S1xfVLDPCUjor7AGPi+XnwuAWW8Iptcv
Ev3Is1OWEvX30IIHUYqm/5EPvn62SpoGuHtPhr0TAYpCXhQpSo7gX9VjZRtb+XPCbQcJK4zsn9hQ
teqdjVHSIROBsw+FAAxn+/Cy3aGIgp5+V11Om9FwmvNYGjiKmRnltSsbotLxhzPSL4iLT/emmeHV
Hk+hAxECDDqAZVmfthYu6wfhOF36CgwKC2m/LcvYTSwz2dKqyb86LTT+rgrjF27n9LcVRHqDT3af
fS4r3RHbrIjUF3+yrB3FTPoDk+qwQq3DH9KNycP8AWAgTy5RaHpVtRjLrroZkZnQ+qq6G4q28re9
UipHECzid1QoQuZiS+LAs1O9KhGuM4v7uq3E35KUFF1zNZi+lrlqPosSO3GU5GPtKVWRG9xbFr43
KIEPXeC2iO0xzPGLMNnjtt15SZiY7KuS9irAr6HZqklhPEgBqG3g6HqPn4kwY2VlP1y1xeklkN+z
G0B90TbTLrdDM6KOaiVN9CIaROgds1c3Wmo132q823eS1jV3lSVp27xkyDWhIreSol2HLZZ/69Yx
12KSucgcoglXGt3HDCiLtW/pEMJbCWPTs/rIpPVqtSfGJZPbd4iafnza5v/xRRRAXZUcCeQ4JQzy
y4vnNiN8alpQAy8Mc6rHIbe6TRWayp2gGbYzfBE8kvNLK0f8Op0wyMy5vTl6YBKoVi/ftpRwLjlP
6kvTpvmDb9BL7VNp2KTM3I8ledu9kcf+rsCGjCHBlG3tOM4e4OuWK9fTW+KyeH5wESjNAvRENWHZ
+sDgXOn5LfrLFJqg64bWNqStUI3+ebBH5UkRId1eP5cLzTX1oAW51BmvWo0ZAuzRskNGv8rr+47q
qN91WaY/VU6PnlOWTnK/KUiUkJos8NXwOsfPdr0IapDBCPa4yO21wRZ0qS42eq47x5jKhrR0QnN/
oyhZgUgZPfHMExUQewDUJYKFgdVwg328A64yAj4CoZC/4BSGcs6iOjAbUfUVec6LQ58WCJqTerAm
p11R9dkWI5Bo8/F6V1t97qC99dEYr4LXmH/Pu8InQHwbn0ihvdRmFT9icaTBQ/bt5HMp5//Flay+
lnlvvOKFWK8wFa5ulnllJAfnOTU39HL4VGlSXavSqL301aC7iSYlHqCbtfvrxuZmukWLZE5N5877
4oWmTjr0alFqLxH2zHeRk2CZaaTikMaJxVU2BQgAquJJ4eN+N8b4m93o0RGp6jWlt6uyj8cFpwDB
AwyOxoD28kUnhd6KKGi1FwgU439yn+UHp2DIFzZS8OXjb3rrzb5fapF1kduluk7kfEltmpNDIaUe
GVK//XiVqxgNqAjIDVxVfB3oVM6/4t3OiSxFRnKpNV/CETPnWI7SIxB4DYfOMTu0RaHcBaqG05bc
To9jrCgrofK6zQegiV43+APA/7zPRcoQ6T3XvunrL4U+2Fthp/soFImrN+U9yNzXLpOf6qk7Ysz8
3FnR2urzO7yMVCB3SN0pqg2TsfriHXe9JclNFhov0zRMj22saGdkdcPHLm6mTRUBFoV3W/2JNTn9
XiXJ5yyPZiXbSqwljvOVsPgh5Lkza4zPQNN/cWXUTmtNVpVKL3JFIeEqVs8kG5WW5rniz05mikms
W2ZDoXk2Wnd/+6A9NARZeKV9PXpTU0TKppwc8fPj7XF18PS5MwnVi2tFBXe2/D51HIAmBxp2Vtsx
2A+y8WAHo3aw9FzLMdBJxzu0fOuTEYOdKUWKBbsUZz/qQIvWjsPy6MGHglxHE4DuHFnmEiCmWFUU
mnSbz1mhluEGu/gi3qohSbwTl3HmwZphVmEgiDI9OIUEqrxIS5TcAt1pvtn8t/5mQJ99BL3WKtpm
0uxkHoD1erStJiSaXFmvTcImeGf0RbMpe/CtpLfcKo+lQ5Xoxq8SVsEDk4W+ghka1a82d2nrQogp
ehfR8u6n3k76V0cuoocyl5ktaBROjpdn8P+8tJp7ZyKIhy+2NjYAlUV6j3+ggcqWyFSX7K1QNxWl
jISWSTENXjMlmaDPwrjXVYY0WrOnugJCzQUVKQOcTSCu13JActBkSl+U8adAjyv1OExgbtwmDJB6
jDq7Vl3iffyni9XkP19Sazp3U9x8UptWO5B/Jz8jRejArGkW0zYUThB6KPLSxVCw3/m7sg/nOPD+
gPBbcRoBSQDjHbzSsrRIJiOvU8FvhaaLsmVsJ43XdaWyTzW53etqmB9DJU/3qqjiT+OsYAn4otso
fRx79D/XpFWU5YHFzIWpC9CTmWLC/bfItpDajcaqlNRPEm4iqKYfaE5vFfN7aNPSqM3dLOqSmz9S
RTwZE28u7w76EP9jgs2PgFOB4ypyOZBH3lQ73gVv9FaM1vBV+VOSt6Zn4sPpydNo7jsy77u0lku3
KML+e49INFKeKznHFVKJBJf+pzMT5biViaCXV0fTNoZvman1aVJPUfJYK885U1lbazcIVm5mYzUd
jV4hXszGwcnt2whzTdMLLzAeUzLSyt7qmeI66leRib2cVis329XV8vb7AEv+3+9bWqINdj9IsZJY
n4DG7tOtfey2tjtsQ/d/uDuv3rqxNF3/lUbds4Y5ANNzQXJHZW1bsn1DOMjMOfPXz0O5+pQ2t494
6vYAhUYbtrTIxRW+8IaH99fm8gqdx0GugkYGq5N63mIe1L4YMBBiHmJbdtBGcTq7d9lCK/N9cRQv
x1kEeaHiFV2v8z6iI9m1E7jIQrqbyAYb8mtd/deZHXj9P//Nn7/nBbIrPkZ+53/8n5vwO1F2/rP5
7/nH/s8/W/yru+IlOzXVy0tz87VY/suzH+T3/zW++7X5evaHTdaEzfjQvlTj40vNpfY6iP+Sz//y
//Uv//Xy+ls+jMXLv//4nsNmmX+bH+bZH3/91eHHv/+YPQz/6+2v/+vvbr+m/BjAhvhfhzr5mv2o
lz/18rVu/v2HAOn4z1cHDXjWEHooT/3xr/7l11/p2p8zIQYxbM4Fih18oCyvmoAfM/8EJTyTCWZQ
J3Dqud2FGtTr38nSnwS0M6SXw0Sh1yj/8Z8nvP91BP76NkzIX3/+V9am92Awmvrff5yvRlqzdLVn
ngTVXApRUPHPd6VBob7VK49UQJAHO4z9ylGD3Ng1mu1VEK0MD/MBUqVpOr2Zqt8MfB6vvg4MeHv2
ipw7xNIy/0xHsGA1tdZHJfNyNzcCi6bRtMbsm8/Vv+8BRqEHMfOSoYEQhFNpOn899LajFpMD8QFt
jhvBKF/wCAlQHR+Ocf8D2/rsSES7cpLMG+u9MRcxck7ToxgiUXyoUblO8RnaSXU6bgvRvzeLtWPr
vHjw6wVxkXqlLxJvLZt1uZB6XYOo20OQ9aJrxa26KcGtuGFnT6eUGuL2/c+2OFZeB4QnCT0NeX38
I19rmm8uEUpFSkVBVH6o/PhR9tT6uvJousbxwRf6D5U6CodQbo+luvfaW62Z1rgpi07w6wPM1Uk6
WxyftF8X51qOhnVlNbn8wFDKdavKt6GVF7tS6I19DwrFLvTacsQul+HgZ80pBkzVwgUvsugZZ/eD
cGjQalnJay++OSQjHE+h6YLCIfJYJHo+l75UJKFxP6mtb4c1wKEmwbvMKIxpbw7l2hq7nIWZ1cQt
ioYEyBtUiM8XdtUBLzDLSb/PoJ87oxmeKkm4ktIC8HOEPpXQyNOHJBsGuGwC0hqoI/V96AgFwuJy
plWumOYnvzUM5/31cXGe8FzEhgrm3+A5Ef86fy5RHmLs2ibjPhfLTZdoB7XxvuCBXG5QC0TKURev
AaNF+zGRqhXE9W/nhL4N5Ts6HnSuF5u9SnyjhoZu3Bt+fZ0a0U+arcpHTCq3PO3wbFjtXdDY2W7S
KnVDyu4fLKnb5QapiQLh6NoaPHnlFv7duqALydHPUfcb/yuZ89UvZT5TUcX3SNLDSvfbl1hQP2dz
G+KfTT6YeVYDtCYMHegnGPNh8WZv9qHnqT2n4KNptV+tUj5UhbAFiPVhGOQvwdR8HMIO7cDJWznx
Fo0M3ozrDSehuYtOlQPZ6+XAQQGGbpKoep9CYAmx6btqqtj+0dduO+G6bDZdi6dE6iYeMV4Yukr3
+f13X0CI/3oGCLOwPblWWXrnz0DfTlGnXpYeOyr+N4biBMo3Vd62+i09DNbCT0PfDuFeFxw/w0HI
CQ7eZEdrVm8Xi/B1Kt48xuJ4onAKmVXgMfyfurqtvkvtXkJWqHME44gBidfaEarkX6kwGtJRFVbW
20I0/HIWFkugyf3UE0eG7xPMkva+vO9C1MTszLjrhb3/UZXsoAI3+jHJ3PBTltzjjBK8rHyK88bO
5UMslkMbpRn4ElF6bPXU0crPHZhyNGDsbvieiQ8FC6SyRqce1ZXDZwFd+WtguBZc+nRtSHTO10An
EruOYSI/qik2q44qOpMHQtzRh103PXr+SL6OJQgLtL9BZwrY5pcpv83UI6XjPvlg+DGg2H2nnILW
TQs0tw8pODL9Rpb370/Ra1z1Nkh4XSbsF9ARMteYulwmmtBSKVCkx7jaDtZu6uw7rH7NARyli4Gt
kbtD4XrQmk4dXvTfu5/1ASS+sBuIy5Jtke3K9rbERsGikklcL261p1muKXBaw6bLa7V7eVpJHxcZ
3K/ZnVOXueDEUbUMpooA6gd9GPkxznZ9vB+/VvI1vG0h+2yomwR9bN829qHKw29KfKIld/Ifpv7j
IGy6zB1ugpXT7tWWcjmHb59n8bUHKQ+yXGh5ntGJUvqUjnFrdjd+vJnCrQ6YmNw6vqn9g1K7wbBN
y48woxFRss32zv+SchAlD6l4pYl7EZSKRjnzOQSInG/k8mgYm65Sr0p1V4Q7PXOTT7H5kHh7vbLF
x3SNATtviPfeZHF2WWLTtELDzKJHipGXZWyTdOeZX9vxSVHu3196FxEc3ExQXVyT5BdURpZOUCra
aZaVqdIjrqq0yrfpPt95e+vG+mIc15o7r+ozZ2+2GGzxZpBbVCMAnPDY0otR+A/m9yZEYzM1NkZ+
1FLbAgMR7NT4qoMB4zlQ7VBZeAz7fT4eleiua28baSNCiLhGlivNbe0BA8R4M/R2bTp9grygLZ3C
U9w5ZW7Xn9RtLtmxfhMhzYZ9tK30H2plP3U3QbSJVDcdrxXf5YfD7zrOcMKjnK30ES9vgNdXtoDW
Un8iHFmEIUSb+Kdko/Q47kBWiaWTalvpu/Kpp48o46O4q1OnM9wwuC6hPKx5q76KPV3MOJcwT8G9
TIB8fgYKfUKjGVHjR8uHzmNjsmRN7nwCa5ntcelsxug203Z5v4kwBNiDkh9+qDoQDbeR7Cy/6ctt
4G176ody9CQUKAXanmeji5bhBMNeS7BaQKbNVk/yPowpZm2ql7Jw5fSTlT/6giPl2wCCh/lhkq7E
Yo9TZO5ir/7+Ir48i+ZJJqIiA56lh5bAq7qoLWPymeQk2NWTEw+u/FXk9HzSfTsonFa6Kf2tPBwz
hBFvW/QGdFRdnaHegvgQ612zdu+/Fs8up/3vB1pcvF7TSWk9DNKjiRsI+oryU6Re97Eb3AlAbZKb
srnrwrtOP7bRlaQfs8ltBVs+aRVO5rZEox0+Buen79YenmWkLu7AR4FKdIfHSJA77bf6yfheuONj
8KB91T3bOLG6vOmwxZF6TGz4UdUjEqWfQF8qT1Js+7qt/uRqMTW7f0pviQGsO+s+miDFAKVyZMHB
Y5AkqTgKP97/OOoyKX09YWgrzlZwqk6d4nwJgm4HyCv00qNwsu6079EPS3G0b6l81agHUdrqwrbl
uL6ujtpLBdqBqvUd755+JRC3PoF6yb8KkpveNo9wx5/SD+VB+1ndsuRENDk+YQvYcOl8p1F/7V3h
Iyg81Nf1YU3Lf1Hu5rabVxjgM5m4ll6iOGc6b4Jp0MZ5M1i8BJNbdXanOIBh01uhcKtqV2j4Ne/5
bMZLg28UTePdqkvya4tiuaTmJI9mG4owqC6dP0FfW4C70cB+DH5Q2a8/BoIDV7x1LXXn9TZVmaTf
JtaWQxOasfgJGeWr+kP2yAdtD2nhYiWXUELtbpqPfWCbk2v8Q/W3X3NEnwWbWGxEiQgWi95KjarQ
TeaIFscIE9gePnD/aw+bCGe/++ajtRbezivnYkreDLg43KokbQV9XlkZBkqerb9khVuI9li51WhP
N3DgMqK6VV2gtWEXayGjXWWm81rwPk7fGxS3btsX84P0EH3tvlpPyUr8vMyh55X3Zlb1xXcXaJH9
Gs1/8jQISI75Vf6hBThlOcgBvb9Xf7/I/p7RJVrPnxodsBep2zg54nBQWjDJdzkyOVjk2UP+KTBS
e1ATm3gqT7YhSHDBKcxtyA3sfWiNPU481rQvvFsR8VatelKzG5Xl1pF5aXdeecpX2xi/DWDezs/i
eAkiRMCVkKO2NFwlcEf6rPu8cnuMiEfudZht2aqp3RynvLPwlsCFDJcURGMZ0+M7SDYiOoK1zeoT
MaYAqvqjYLjZY+TbvDpaiMXu/a/0+1eG74HQNXXfi26m4GMM2U4p2LGf4ld/PHqfLWmTfSuuJNUW
mrswXYmtLzP6eQ3+PaCyWIOy32W1lZfyo25tZNMdYkeztun4gRbMqJU2SsR22Owy+cqYXWtFfSvn
K3v9d5fI2ydYNtsrqwZUwSt3H6rMJi1Co5c4fYw/vD+3F7H3HD5wlM08fSqaS/HMwK96JF888dQP
5IyVTS9sLLdd6iEYSVtmlYW+Nt7yveI2ozfNePG4Scx9m26abpeU7qg7k+ggKt+krlw+JIYbkzx/
7B5qpAk3YbzyhdceY7GJeiCuXt/xGKZ0hDKEl1ZaHyX/c5gho//PT5nFJC9iYnS3JtMLGE1AOTp0
ysHN623Q2aKGn7RtqZtOv0tvYER75sYfDuJnIJeKf6MrdCNcLKn5zxe3Y+gKOXh+p5QoaVLGd4o1
xbvXIuHZRl88qXp+6Wox6NcCMvYpaSHPOn5xHSibqdtFVApvg/rg51cFRKPSqWfX6R2GiBgdymhc
fy/VW7UgxgZJZ+SpqxQUE6qb3jxO5W1cUQBzRwHycsI5eh1MLVL9u1ZEBYiLS3cGkFB62TotlkjC
PpdyRyRRLY1T2v14f70vetGs9Nd4GdICdjSUCq1F6QFhoKjFlkU8ddndl8LqHRVTZP1QGa6mfFbi
g0Vqj4URiAJ9JWpf9Fgvh17GC2ZoiYHI0IG6Maxd1DMJTovPfeDUbAXZkb21IeftdPE9waL/520X
EUOWhf1f3zNBleuAOGl37KytqP8wAjbcjWJtjHrluH69NJeDyvAjoFki5qYuI7dAEPH6gVl9ogrX
lAdV3JWjHSgUZ7bQVq12TlrHJwThY8uVw2MUb41gh2VE0G9l1e4abs1DmuygeVMFiiD9C45nbGRg
ioB6H/vP1o1oHjz1u/Bl/OyzFtFQZxaxvyY/VmW7e6yUrerRJXesGzO0KTPWEgHrHKhiah2YIF5A
oqjPJkRd/2hWuA+TQGzfX2ivd+LlLKDHS68IsNKSmJxYEe5bjSCeZtH61gY26V93P3Unm7aGd2ep
jpi5rALV6YJvLZYXocv2qZ6H4+BQIDA/CI9xbicmE3BDgKcGG9HcK/W2Rdnus/8hvknZl/agbULT
TbpdMF619XYw0ZKz/Rb75Y+WsGnVn61wTEQHt/K+3SJzEZq2vKNUNDGZz4FOOf7Fyw4mORpV4TXM
zEUkx1ab7c7+MwOLQ7axEMlvI9Z7LT80BWnELhT2+uFrmZq2tObvJF/EKIvRFodsIJijkOnMN0WW
Q/Xd4FOb6aYviR+BBPqFYwa28JKgYCvbTbaTCZqP5JjkVd+rLxGuLBxe3+IVeO9vH2refAbS34Bx
FlMwE9ZD9K2kU6W4wEw73yEveX+hXQYr84vPUur8egZaVlwwLkqQrBukk4F5u2wLlk1q3PxIvvmy
HXlO07tTZecFgo57//n9seX5+S8W+ZuxF/eFAq8+UFPGDmtbfTKexRezmJeg9tw99xFAJ4gktkE6
/plqTy05/rNHTWUfM9e+La4QmH53qb+diPljvMlZfUvM+xDy2alJnSl18odUc8TaRSlyrdW0kCX+
dZS/HWpxi2TWNArIBEqnGuSnGVPMYze66FCY0jWyDz4CRMpWEG/GNVO/1ZEXl0icjoE4erxkVWKr
YSMdD68DjYmaDAUQWuGWpo26k7GaBc6f8r1PvbhK0jhSlVFjYP1L+1R9Zo3pXycTgRlbeBJeAtzc
SjeBNrBW7Prtjf12rhfppwaUzTRi5lpTHhXJVTvXL3fiLQGkcjd+VV/aYVcofOlpZTnJv19Pc7sd
nNIMpTtfT1ZiNErXixL9EEDwrqI4writvB30GXf8opud3QYfqvxTZky2Gn0P/dP4cSqOlfK5lCQ7
le77mA4MvVhagSgGp7Kjy6OtoPGvyDUdls37m3HtcRdnTeAVUtcw8gnTkUp1Cu6Z+uBJT7Qf2zVG
72VKNh86c3ELlCt46KWvQJMISV+ohXTKmk2pSza4LkdS6RUANbgOCsH2wm0RHFdLn69ElItl+Gbg
xWoohdwsWi3nLQnbE5s7kLZRGbuJvEG6XFTh87hp507PNEJiedsIjt66cexmNZVgW1Q2reTW7SbI
3CA+jIi/0Axvdmq0VfRr3Xjo1JMfbqPu0PVHrb2Zhh2Ot+9/p99ei3+/wWtj580xZWahJNRpybKa
dQLx6mJ9UA0do8/NsJ8C4p3YfX/Ey5Lk69cCM2JafDbqeucrGatvFbUvIrLAOMAORMzsupZa8g+k
+pKD3Lo1ijPtrhSdSt2j7bsdyAElxZk9KKttkj1p6U2S3FB0w75IC+/Af5uy0wmuIttVcSj7G4Os
ycifK/Fz2N7U3WZKPiXqocoOsrlPcKSJp+siTVB9LDdZRL1cpqYiPQYevPnTyste7ANK4wpQFCjY
sPeA3Z6/7Bhq4JfRRTpZxU1OaKei8dQ2lJnNXfpUWQejeYiKO3Yrjmd+ejCi7ZTQln3QarvQbS92
sgKBKtd6aSxH+SmNyHa4sey2xGoEYQQPt4KwgYwbZORtV82uSJxym4ybAc1549B/kq9E/IRoswGC
cRGIev/1Xru4Zxtg8XqLC0DQMHDral5PHTZWS4bo1KWTfzUd4WhhQr/1SyfDa756oIqMvEk8bXzj
StUoSG3VaktJreDdVMfUXEneeL5j9T/Rq6rkTcs0KcCpnQiXe2FXFDvePYWMs1ezUyXaauL09b4x
bMt0xMDVblPDkSKHqalMV/OddNrq8Vf8phr5hhJ7Hbqt7NKxhUrYoqlU2uGAzLTdfBmA2n4hfa3k
bVJgleQ5qrmttOdiTaPnMjSa5wopAMT6kR+gjHy+FCqcqkHa+IRG6maUt2IQ21Nzn/mF3QAJUne5
6tTtvV8epzn2Ho5687LytRjg4mO9eYBFUFp1ct/oJfGfGe3N8mPR3KJ3ZchXvbeyxS9vycWrLiOx
QkNk0STYRg+uIbUcx0+S/iCDHS7sNj9a3j6urozQzXO3XjWqvzjSFoMvIi8xVRBBndckToC0o/XE
tVgMw1EUdn12XXcHLF61YeN5x7DagfL2q51eOVBdB67FtdLZZZ69eJrFATBVQKW9KJBOKbq/xt6k
O9Fu1FP+A9weEl9FvZLqrc79YkuC6EH+Teb1AThm44+yO6QmXl7Ks5g+ZqNb1g9t+olZJ3Txhvrw
/hK7THxAU8gzkRi6MojZC+BXLSdDNqnxKdWKjuDbzGy1SREBs6bPnpEn7pRMKsll+8UvreAqntMv
dGR6WNRkQxm0391Yebd9lWZo140/TTkfbUkSXqpG/0LMN+6UdPyOEHs39cYNN9aHqa6qlWDrIrrk
JRSSRViQaKteWDG9KtAqoRSfqmwGVejlgBqatEY2vQxbSEYxokUlA6ItCNxFSNcYOORGvhGcSlP/
POTptFHCBoBv3tBiij1pA1T52uJUA55G57Slqa50a+96eSy9PgXwUdhcuEubi+t4qCCp+d4YnPSB
VmZc+65Z6pGTtbV+UKFCmMCm0DTuN2Toab4XBCzg5JNRSh/bPpxWVu+8G94cUXDJAFnDWprZQvgY
LSO5chjKJsAs84SwuuyWYXIKhtqw8Q7+2VeVsBL8LMRtuZY5hvHOnHtmInSpJUQyNjMNid6cd++U
a10Opa2kNMh4NPJHDzoMpMFw38hKtSmy9GsZk0kpYi5c1eL0KcdkEFcjQ7BVvSg3fpJ+pwHqt622
LxEExGxTVZyQg0XS+vgQ6Nqaeuiy7z4//NyFMFk7hL3YOJzfJ+OYIyIB8uERKULfnkrKh5WUoQfo
xQevSW40wZAOmT/gniOkgWv6qbD1K3pIEIcwI9TzpzGHMR+K8kEusOtUzCusVwQ3MgYkR9t202nK
2veVLz/wK8wKgjX9XA3y6flD96PXerLhi6dBl26x3bb7Espvb4b11RR5H1DkFh7kdPLpug/GPgmK
bJPVsriLzP5Wi4rmahgoFgIvvR7DdDy0ioSLl3YTguu2R1EM7j3e02nbiShA17rbQGz721BARDVP
ozWt7eVpxydA3kZBRQm69KxftDhrGyRBrVAT61MXWeUuQgRi6wt1SHCRGRutCgFiRZ8Q0Gu3ck1s
5PkAaYwUkQAd33aao+1wFISeahSd5QxFzdsopATnTzqe4Oj4VU350MgGSk44USCGjklvLlSeK+NR
vLIVlphNoNKARZEIYf/BiQLNfP5hxH6wIDsX1mNUVPmVEPYfZULNVDduNRYSwt5F7SDrtse8kebe
oPW3aQCgBSZ5fEykeIOqO96KSYQCA7puwJ0weVC47l/vl7/4Jfe/joIFoWXxx/9P+S0zD+3/zm/B
+iB8y2uZ//V/eC2G+SfbH0LLjLP9xWgBJ/En5M5ZxQHhFxxs+Jr/IbRI8p+qjvQMcSi45Nnn9ozQ
QojKJQBias7MODD/AaHlojxEmAvPgwtuhk3IkFrO11RpJmGjsfKfRqRsj5AS6k9doArfsrrS7gIl
m+5iPR1dj3ztVmDFH2K0Hpy+lJP7senpZr6Zsr/WzluCzcWFy/NoyCxL6DUqOiSUxXblsg0wdxWM
J2xflUOj5o1dJ1F+pU4Gqk2W2diCkGeUpmVzgxaaDxSxkB0USdOVSuwywOBBZqoAUkBz1+fCusub
ZMXLrFZ68rIq2QR+ULvILNf799/3AoMLXIUXhnXLpyT5XPZTx0QXvEbuvCeB28zBWDl2zVScnCkw
QDl5jbkb9OaKg2Fy5HrqX4YCl2+E4IyDHsUReLIq2aZS2e6G1AcHlU3+wewR7M46S941dZi4eGwP
V3oiDNu4wOVQEoP6Y9oUqNFRKLOgCVZcjYq85gW9PHjRb0OeBOILVyAn10XopI2NnHa0kJ+w7b4q
WoE6QHWLh+V1iTRdZWR7CWarPnul5lh3o/Wu4HuhtnTKh3If+ETgorflfLLlzDimab6NImOPCN2p
0chJBVxtZTIHYaXRe/nZ56eGdm3Owlb83/P9IHP+K33TmE8Bwst7wYyR0C7KtZbXb0cBAoRsloHc
8VLyLR28XDfDzHwa4Ziidg36eKyNYSVSu8BWvmKhiPQJkyn1QxE7fxkfrf9ATuTgGWeL8KGVAGXs
YFsBHY39pH6oarUUt4oZhU9jVbRcCXJf3QQm8tKOHqtZuWkquZ+gSJU+JnmTnuab1Bpx3X1/E/xm
NiC7IlumwsI0UDU5f8w4qRIkY1LvKSoKAW9fEN3yWK/pF/5uq7EOcaVAwJDA4jXKflNH64tKhKop
eE+zRuW+y8PiqpRFDDgyreH61ghTcE5Ga7Godzi0m87YlPLJgv7+WZPD0RWIRJ0eS67tmGc/wqC2
9j2J1H3U6LGtBx1K0q2u0CysQexNHa4LhS5txzbNEI6FVJfizXaUIzlfURa+SA/mz/xqb4f0G4Dz
5fxlaSjLwF28JxHG/bEaeRO9Gr9xA8U7U0ervM2TbtuibwCbIq5uMiMv7TxP1EcBXcljixOzgzf0
2lk+Xx1vEgVkH9j9KBvM9kicocs+kzb4VNIiFKR9WfWvhlAiKERx78r0yvxqrOgxcqxVN3Vat+77
C2oRwf4aGcA2pUtKetoyw22UqdVRuvCfUzO9ziRLPxlC9FJlHmy2SF/To5mvpOV7koFCnIerzd28
2GVaDzMBnH/wbCUxRYrcAKzaKz4iPGntFmVBETQslZWLY1lBYXLJfVFJge1K7LC0oPZzgg0rt8wn
D8bqbRAWhpMpaubIapZ/gh6KlZmaPSvtNO20ru9Wduz8SotXhkqoUtBHg2l2mjzfsZE0xXWDJv/T
6Heao+jJlwCJSicZ47VuzkUpen5RmFpIxiILP0vHng9VInaoJVpoPQldhU86ru36zkda4VtXtsG+
VPprozeNvdSX30y6bLOR0n6qBs21fONnJ6alC/8tv1dC+Us7eJicl+pn4ipjOwkyHqVy3IEHzgS8
QeOfsWqFt4oK7UzKYs2JkANy89CrrrRWeZ7EUdwUVtRQKqMJILWCcYXpd7gZzaq4QqrT28iTvlHR
vioTqzpg2QfXJA/Tr2OuWYgoac0hr3p/O9Qo0llIkdAAmRQw5si2vr/+f7Mikb2khInU+KxAs6gi
1oY2KF0xGE9QF62t3FFET1MvpqaaTsdJBxvcpek/00uAaYrSDZ7VJFyoZTM48ezbbmqk+WKhFLoF
ByPXr4dOV1zJyIR9yll6yJFzR2Ia5PsMpAPp2LcrG+I3S9LkqCGEIjOiMrHYhY0mjkqTxKyTQBHt
NpWb+0LBEDPN85XI8KJeyO83cVTStRkSxEUyH3xvLpIKQWHdGgPrSQ+n7N5sxdZVQkV0a73ObURT
+m1sVL3Tm6PixB3gUL3pxzXexByILLYg7pCYR9FshPO+LC0Mad33gpYLT0meqm7VGPl1WkjlLq7S
wfYMpTrKU6Jcy5ha7CkwWNs2yIM9shXBSiXuN4ftLM4wS3OiO4q2/flshHGnDlpeGE9DLSU7ldDU
tqI8v41G7bGZRGnzj9c2GG8FQytWGUJsi2ABtq6KbJliPlUhkP8CPvw2MnPxWlDQ5kiiUb7tLf3H
+2NeBCi8lkoWNqsHzdrVi7XVJ301qVJvPtVioG/GMPtaDbG5cmldVIVJ6OGJcYnM1hezzMD5RDYG
yT2+yOFzLlCXzaey2zSxMh76XtcfPaOq92j4Dkc/LbnPqjrcBZIsHIvQam7TEiZ7R5libalfrjKu
UMQtYQeSp5Iknj8TnhhZI+c1oUWbobkpjd111PWTK8Vesm+0UdwFijJuvLAMKQWa/bHupX5HgXBc
+eyXiSGYFQzD+fYW8QRZ4vmT5LmUpD7eGc9GNqOYk6DZQ2Tv7khbvS+GJnebcDCyXU4xca8FaXzM
OpDHZRY0u/cXw2VYQ+WZ447yGM9Ckn7+INFAh3vwyvBZE6Iyd8cmlj6Ukk8qXCfBkKPgnWYNTSw/
eG7MNlec94e/gKCjIkxCiu6difjdnDuej48Od4nmXdc9e3E5OXkhK5s+B7FkqvT1iE77fS943TOF
WRre8QT30bNKcKuZ+Rx56nDdDl39Bbmy4i5WZf/UjiIt8SapjvXEXQiQOb1H87V2Mz0Q7Fb3DLvD
S3tfIhzqxKkm7SILgYAsFi0M3KrOHaRYX7m/Lo8UgAKcKMTqNOKoM5+/opQnwZhLYooaJ9YARZXI
OzOSdTcvrW5XD/KwMqeX+5vEmkAV8QtE9tRllV+rkqkugGY/a2kXUvOb6h3K3+rKDXWZjkHvoaQw
W9vMmaWx2Ex6mWTJZCn586iPpu2XGg6yFvSIfBo2SjQqaIwNLR3jTLhLtd7flWH9ow9l8XuEW8PB
bNJkm+E09IQYqLfybPPuOb9NyNChwXGIk/1cRFl5mghNKmfxsxz6ipv5OfKnVa48iAWctvcX8OX+
ocdKnEycwGiQ7s4/bqW0xSDncvY8jVl231d58a0dI5wJ0qLfBTXGsBIqWNsQWYS1E/byNAOxTmEC
5DqUKoQXzofuwTvUk1wnzyGKCCdf44BQDAi3YqOPGHv0+bfIA8VA5Jj/aDxPdw1TQNalBp3z/hxc
LnAYSq8mWLOwNQp95w9S9lqAfJOWPeMEEDtS56W2DsHSyCysi8RiDYt1WYvhAMRpksgMbCGgv8Wl
qcko4GZymj2HyjQ8N9oUQasUm6tGqSMbR6buoZRQY+vSStwEckRtZUhLW4xK+doYkmkveqgCWDhO
b7IgFY4IhBLZRL2CWU7o39D7wlBJ17WdlpqjG8Gpt62xHa4UvcB/pkRJ4/3pu4xvOcWBE6FtOBfC
l5m8nyeiB38weK6HPvlQRwaEKtU33a6srF0n15WLIa+5FnHNk3S+R6gaaMhlMI/87xIUk+Z4aARe
Ej1zWcb3XiIZx9zr6HtoX0z9WyVm1SYVovEqmtLuNsqMNa7q5SkFdYwiIQ4Mr7XfxeqtG1nsrShN
nrkfG1cdixr+TNGtzO3lScAoABahxNJ8u9DXHVPRmPTSiJ9VsQaoguTxVRwVxk5W9TU1nt8OReSK
eDOAZxpl57sA2V5j6NskeU7yPLVrwytdJVKw9II99f6C+U1shcIiihsaSpwIiyz9hK0QHhzSpelz
7/vGVqI2sBXast4bvdLbZizou7ZuPwkGXK2xGZv7Nh7oabd9sKl0NAytzOpXUujLrzlLr88C86Dt
KXrNx+SbJCLEsa5So5Qnwk8OoT0FQoslrCXqlzsFyroBsglZ11lPbzHFhuRJYyH16TM0jfC6Mzod
OtqQbes8SPeW2mquMICSf3+2L76riawJ9pQI28CLQcLu/NUwp1OSKTDHZ8FQXlqtCrZdHcsIDNTN
4/sjXaZiDIWVEUEzPVbo+YtZFEXfbEQcep/bNAk3g251G6qplL/9Mjv6k48N2gSkL1CG9jpr6Vm2
vZoe3n+Iiy+JhgwXGZtSp1Jx8QzyHJeanio/9wacg8zogC1lWBS/P8rFl5wBSfN7okaIJOjSP4cy
UJmJglI8d3IVHoRa0q7FYexdkBDT1o9MD3OCIlrZN+f3FBEmjSbmFfnjuX6MB9b5l4wlFGRb06o/
+pp+LbXRQ93PLJRAegqz9Of7L/jqaP/3+fprMATWJAQf+aA89/lgmC40qVT47ccUyaHENhqtANhR
xTsYA4bT5Na4S8xGB7DM+WBVknrnp3W2iQ28q7lkuqtJBxkhRh4OhVkzOlLQYbyY4gCUmhAwq3bs
HiUjsRxyp2hnZqO5KzW8h8q6XlNHX4ht8C6YjyCmzP00A8k44M7fJWTLCZM3tU8j0sLHFMn+jc8a
ufGSMrXNMpQ3GP2h4IC29Cb3qZKAdakRn6ElomqJ8YRkWLjBh6fYZCaWlqbOHRqnWfwkGkm2a8u+
umVJm8dk0MxNU/fxSSCA3ZglJM8J1zc7MkLhih7GzyGyhl2JaPWzjKmmQ208+m4CwgdpP5Q5hS4j
PqrITl2ZPv3uKdCkDVaIBYjO3nB1ibri+5/5fLf8mhlgLPPSmqPgJds9aXppLE2jferrKNhEeqPY
2F2uhnrnZ9A8DFEei5Z8WqSRc8HI9ILUalRPfBo7U+b9R9TFhkx12y7vPk1j3NnpFGrbshK0vYe1
JCkQrmfCgBQ6PmHJdZ1i8Fa1OshtxSjcfzoHeNfRdWVdsG+pmZ2vDtMTqjHVex7OyqC9SRjt0PCy
VjbvgpP/aw5mvUSQOlx79JnOh8mioJbC9n9JO7PmtrXsCv+VrryjC/NQlbyABAdREmVbomy/oHxt
GfM849fng24nEUEWESed7tzu6tvexBn3WXvttTTxZKJovB44wyDDNyXtVGp8pFTNt0qubzqKUucr
xqX4Lsp0HI7CQDMfhrb2iNrhys1NCd0QLXqkzNAtjMQ5jD39ROCzCWLQEIOTSIbPf6LqB60YmIJ0
ikJNW/Myg5YadPQlSFoLwSXtd26h+dtG8H6ZFdvk9jxcLhKgDVYiEnQUKcCyz6PnbuYLme7Jp9js
w7vGgIcTeGCUCepfC5NxcZKCV5GzoiMDNops6gw1cLHLKvM4VU48JpKN2kjumjQ2XSm57D0kpOUL
Azsr7L+PLE9okjjk1DCKngu0KlR9e256BYjeVb8NiarsxVLJj9ZEw9FAEfAyRZmHwr6yF4RRXcll
4m7GJoqeoqhcci+59vlgCvBo0IbAd3t2tvtiJAQMjnIKunxYA4Brds8DyFaiWl2njZH+UQryr6/n
mWkZ1BR5LEyn0IfsSkbA1IsKQzlxwLsH8kLWUNZLj6ohJksjPe3Ws3uLqZ1KcOJ7XwPQ83ksTInN
pG1Yw02VGccRYHjddsInvfN0Z1Q7A4JTLr6KeBpvlDiWdoVVyiteqQNATfksQypch38p2yozW0fQ
sMKicX7pQrr6G9ljmKlB94B2cv4b9Tjxc5xGpVPXyupnVUn7h67KYmfIG29jUuvdJGFmrLN2DJ9u
77FppC9GB/4ePgaWRh1nNhMCLyYkrC2Js06WNx0Or5vSHMs/ysHe5xsAQyQZRGwTYGHa6R/mWzPg
s46BoJ4w7JVwsARArfx4sS/i8ltYvhNZgzryZIV3HsXo/dDyvRjxMLBKR83S51Jtl3DgK4cSXgxo
35LaihOufh5EEnAKM7tBO2HGq+89UfB2apOlBz1EDe6P5waxFkg2aH4DbCuzuRkiKEHKSChk+l0I
lJQqUyVpFm78K2sPzHYSQZUkipXzSgVPL19vyl49BSQ629EzjG2Shdqnbuiiw4CfO53GVKqV0hKX
tub7uTJbfbqOxj6vIKbk4t0XZriFtDD+T1LTW3RjuMLgOmFSez/imFVv+1wqtGlJeXgIgjZ8KWvB
/AxyVaC8H5g/SYmLhzzWrVcJ5YN0NbaS+0NIK+GTp2j5sc5jbFUE/OdrVaSmHhZG4K7SOBz/ou0u
pMdME6MfYz2kkqNDhjRXcqSDC1Ctze+tUfY2StGGXAKdFOV2mJvlD6SHgSCFQDMPaWtqDqpV9KWa
Gs9RrCExDa5H3Flsq6y1n27gGn9ZRVsqdoVVd2h7Wj0o974fyCslBcpcx1qTZ45kVHpxKGMg9FVg
luIPVWmNX4Ja55rTj323C/AWqFeRlBXx2vOj6sug1sEXRW1ylRpe5j5hefLgZ5gnrWplSMV9WavG
z0ltluaQvOocEsYu2IajB2QcSlWUo0KQhQdLizrLdq0ALRY9ler7qHBpnCgAy8tVL6bGt6FjWdpN
KZsbnz4nyD+DQq7sxm01OlXco0VXZEr8WJCJbTF4IYUpKnXEvsHQytc6MsGgCirg/qYrOq5TrXfT
H2MCO6imPObt005m/FxlUH61fQ3YRVrH4Vul+mNBCS+goaRJy1WTdAivZFYYToTgjA4UbfTFYCeL
jfulZfjpPorS9uS1gv7batAcCJQwO05PFBrLudH3rZeWvxR34vErSZ5FSBS0smhXutu8yHHYp2ve
JfVLXoxdtK2luvlq9qa2C+Vek5BZLI1fkR+P90pfoX6b50ZNbpaF7eQmlEak7cHgo2AIE4fWL62I
VznmS3u1HXPK0cinPZVJvTWGXpV3Q8hj21Zxe05gOJfD1xYlfWMlJp50F3tK1qNTo8Fhl0Ovb+1Y
dotvMuuRN7JUoyqdSFqxMoQSK8oEJsxvHK3A0yRkImtbFEfl1USbFV2XcbRoCwvU+9oTxWjdDqER
rVW9N49ynbsrUTL8r1KCvaPdm62+wQ4hbFbA15W2z8Yx+337JDt/Hb+f/9z0UAGonolT4eD80BTG
VmiBMaHRcbe89Didp7ZV9IJr9yx+2ohcz2lSNdjcDnslxYYgrYDlUyGjfjd/lcdGlfc+dlAndJ20
hyJwi1crFWjSa7Xyd1FqLiyQJnRwNkfNr2uKdRur7s5LZPWTqQUpYjG0+g8Fbz+2pHkXZUqwcDPO
R4ZaIqc4VknQT7l9528NTNBkJUuj+hRpbfAYeVXsmG1orNSxopcrmoQNS5wbb4/LtaA4ZknAB+CI
oHvn04FYOySsJmnJdjGyDTH0WmF2Pjqi7wzWxmjTX7fjzdPL6SNBBalRTpOgzalGbY6BSi8U7ckd
i21p8rLvQ1QLmkwqd1CBFr7u3Yjo461CuOnhNtUigT0BFs8/r1BTfVBarT11Y9ttVH2s1zFs1qOf
4RIbcjOsKrqQHcUKSvRpQnfn88ZDEE3BGTAPi3VN6Xpl+LHl8MNpcKTUuBIgvzt+EFYPlmsM67EZ
hoXb8MqkQFqYspf3otqctqDGVWX5WtCdInnQkexRzSfJlyU2eyrt5KJxHb9Tlrh9V2YGi2+FLgIu
fgsO9PlQgbx0cV2k3ckqymI3mIKwa2H42bBOu3VYt8lC4n8l3sQhxMdqYr8Y4ix7aqO4rhS/6k+e
p38OQhnTwcjD9jG37jx1KBeiTb9+thDQcTMBoKZXPO+A2dch2N6BUPWnqhToEcZJES2OcumFceWb
Jl8uEWyMAaT2fR4F22Whi/qiP6V10a1abUju6k7/zHVQH3iiL23eq+EM5gpBTgla22x1k66JODHK
/WkMywSdI5SeNEjQezyBfgE8ZQu76coYApLBpyFLA/ibsxezvu06d0yHEyJL/gaKcrbJDE96+eMT
gtsBQxUGUpoK6OdjiNCH6aaJNpzEWvuhxc2TJbdv3tC/GX2bLrz1Z4RMGk0m3TFd4Tiiqoz5xOw1
4vmm0edwRk6JMTRrOQoTmy6k0WnDSt0ORu7vOjIuWzDbYN+2AXqhqdKvDT/1VlUcKKtc1Px1So5w
ewzmLwsAN/pgeKACz7NW5/5qVhALJUqrzUnw2naTm6GyRm/G3IkZV/7tUBfwwxQLaZGJFUYHDlz6
8/GmJKcFgWs2p4YU3IaqLTwXvhved7meO0qVQVVQehigFhInoiUNd71a5VsXz+Z9TSa+/b/8HM4F
kHrKQNRAz39OjPixmKl+Cx4gFPtR5uqFoDE1yKi9PYxgT1WbKVDvYerJbo/ybTMW60ZKq13QpN0C
ZeoC6n4fHQ17IVb8lDzMRidvswRnRAF4GH71QcTpa631pLIWNIS1LqM+qvpJuhWH2LTzJGgf+8C1
toWJeIY7dHTd0zhqjHWytajgrkwhko/VGJuOlmvCY1Ol8d0Yy/Ti05q2gvjXI3VNK3MdZ90CQWj6
oecHIB5t4AoKs61R6lHOx7Wxkhardq89yfFI/1ZmKY+RyhPL92vRNn3LXcWUEA5qqJ5uz+hMEnza
YwoEX8aOtjqIOO9kiw8vfrFVSm7orD1xdKD9LQzjM6RU0uPeQNKHZq91VdLF3mnFsK3wWdhi+/0t
CF35UzPm+WumhYYjkBKuVE8MUFPSBNuKJM0pO0rdpiII9CLgMiZoarVuSl/d6EXr0mOFBvNo+dmL
GTcmmh0KdS09KG3JL5uDBOPQVgx/dHL8yFaY6MRPgixX2wKLi4W87vLYVCFkyRT0qX8p2Iqfj3zk
19Blu2A4aeaAIoGSdTw8A21hfi+PjMk2B4B0alQgx5pFGcpM7LDcHk/40TcroWwNfOmsdF/U3ZLH
6pUPouFefbfpm1L42S1Hvykv5loUTw08TlSKW0QSzGSp7/3aB6GTKE9kbY5nbbr8Piwbj6IsL/FI
OkF4QfiGrid7zK0nM5Ea5/YKvbxG4UfDvsUEjjyE3PQ8UqQYJfWPAvS9lXZiJBUrXUo+5YN2hyH4
kpb/5T6ktC1BCIOGCcB3cbSD7EqlWymnSI8MW/AGcYVnUPkgSuB7bh2KuyETs9dYHJcwliufCR0P
DjX0SArr8wEdhbLhDe8rJ6vzjOfKU39Ivij+EgIL6V3D6BZO8ivzR1IC0ZhKK8C9OUtOKjU16xyT
xJOYiNIaBwNjG5hIhMuC3rzcnkBWBFN0frrh9UsaBHiEMghl9PMplPTeK4fQNU4Yzx2qIk9NJyhr
777OAKvoB1GN5z6sq2ilRoL5Jathjaw7qY3M1djp6Z0lu3DKs4EktKlVkl7eQJoCPmAisWb1WYoV
YiCG34BrvZfSoEFjV6lSKa0VlffrKrRyZImbBFEs/NxaNCjSHlU8XLnQRg/0tAsdVSCt4BKl6942
y0a9M7rI+Az9kbtLzi27otJ4qusAmiLWrqC9pKpQ0oVdXhnZZ8PFSpnmBF+jVaVoP+ddjJqH1zHw
tgwuVa310Ze/6pmk9HujH6Svvlp87rQ+Km1NrnESbRMh/haqUdhsTVoNatvjKo1Rqxzg0OcBv83r
K2E/tZGj3I1b9RqLH57DjVh/0kKo+GAuQyvvVK6w54ZE/RflaOGp65MRaSwjd1+GIbIs3u9iS883
hK07TMBJp3y/RYMTer+Bim4JJ7+E3G+tfDAtiSsnrlW7yCx0p/tAa4BSIiDXVaR3PT7mIsCchiHk
hOF40aGJJyX3KIu+Sc0g/MXpAABHG1jOeRrrOykaOfflXO+wr8wiv7ctOUy+ww8Ci5lwT22VDaPw
LYUC+lwWKlJluh7IKXa9uJs6iH5VL8C3Hcx3qFNfRLH3DvjZxtsSp/gvlWiO3yVD6Mpt5acSJvWx
WgK6qd2ob02oniGymkPdO3pFW+ZLOuKqfNQ6C6MO4Bv/UQhbfUmG78pZQu8MfAoLthP1glmuJIE9
53TQjKc0wPvZ0PMdflXmpvYVYTOwz2wKV0jFiOHC1r68ADTQ+4lVSxeTyEv+fLcVgZbFvS9YJyQG
yt0gYideKou9EZfn1dTuCvA6VUShts32dK6OrtBmtXAiPavvUB6otnKXCejbTIYJmrqUCV8eWMQj
/6XNc3rAza1Lusz1DexLhVNuwlt2M0Rt2kp5rGgy3CydVxfHFaEod9HwZE1XwfTpH+42yaU5tMf1
/RRUhn/wLWl0JBDNtWjUlHYKRVh7GIl+DjEMPNZqnf72ci9ZW1qnrEM9F5ba0s7ZllOGNv0c7Fqg
y1FfnVd+qPQ1pAmycCpHfVjXfhE8VaU73NETYNiF4hYbtr5vj6qn3ZUINKxMVjfGrMESJnBtYUH8
5BbmlUndZpbESKmAjarsea+dIETrRh0BKtE4sG8P/5WJ5g7m0QMDiE6IeRsYKHUZdEatn2Tfp79H
iX2nGmR5q+fIdN0OdeWDEDLAAxH1k6ldepYquZo+CJnbWKcwbtS97KXROse8beGDZuSq9wnUJxhF
hzFHdXPqXf+4npBwj0ysTS16sfHmExsEIPokqTYcwYMjWxQu9NSXndHrsMzMRg1BiEFYKB/OeP/v
PwIujUadimyXutjsNAqLMooUr/RfXb+Fy18ZqXvPKwexhSRQMw/ywnRNynjtUBVp8peRRlo09QzB
fJEtgRaR20M/HULnKcHU6ELbCQ36OEDO025kOUTP9TOaGg0kfFb0V3nFRh5zbbJHcQMsGOKmFu+q
wrO8Pw5NkY673ARK5OUzb433ZLPvU87NkyAhURdQs1pBVbdWVZR8iyrlrc9Uwbn9tRMqcv61CA3g
PU+bIYRlGonPV0AoNKI+Tt3pRT8obzFU4KmzoSpOvhoLMBhcdFQoIWAwuNK1QI6wY4YltoAlXK52
2pfhLsJ8hcAIYeP8R+hZYwVBLdMeLCJvrdZhhRMY3Qe3P/UKaHMeZoYQjTrEkzAhTGHlVKp0I7cN
jo6DUcjSkyEk8THqzfIlieHByijLrHmxGHYcBf5jXuo0/jVDcRyK0Fx4gs24q9MO4CTlaqToLHNf
zSehqVxpbAIR1UxZzzb8bfGDiiQONDw/v4/10XIiWpLWQZCUq9RrYgDdsf8uyEVPL3IYriWv8xYe
n9cGC9h7OudgeSJINFsYZWG5o9f2U4uL0m0jWlIcd8pzhXhAC2loKbmkuAXWZvcGg9g65mqnr8kT
OfN7RHdUs4rt2jK7Pz4Yeb+9V4G4cy0Or/OlkrmerFNhogzUKp0NXJqsc1rxFnbFO74/2xa8HKdk
hYcBJJPZheIndDf2QU4fgZCEz0IxCr/lQM4HJyikWIQjjyCUTyl57TXKmCKqmzZbRQzxasp9nLNt
Wa2sJ4ty7ycBtoixrvIAh5SwFxHhcntjAW269nMRGmBg6G8BrdZm57jk4ySdRmb4qgyR+TiOlOeE
IfIeOd1RUhghyCiGUH3GgDW40wYSBn9okzvsqSOsodRqkxVivhV1epi1pgyRxQwwDewhKixs9Gur
CswZ1Q+qacgxziWwBwOoy5d785QPSBALcYIHVCwXCMVXwl9e77a//L5Uv2VeXCPRXZO7axU2BMBS
5aSVQbOuloHjgBf9GVV92oMcuBCpKFsBdxkXTVdj2Ahq2FunOqKVUku7dO2pAm5JmeUvrOFZs8bf
sUji3pFaZD/niUQgKIVvNaN7ykUz2UcyesS5WnUr+ih0p2gQKw4z/BZKfxi3lacl2yZ2vSO8gY6O
Zd3cKgYqqr2EFJfY0iVYpb5/l4BGfC4a5GRjMpiXtjBrZGk7EUaEyJ/smaFjGQ1mj14Sn24frJfH
N6UyxYTdBdGd6uzsXM1bPxORT4leI8gTu87wzTspy37cDjIt4fMdORG9yDUNeOdQS2dLXFVdqRc6
MXr1e0z+fC/R1uCezbqUzGEpzb68FCH/UBZhGXAIQMI9P2TkMEgHwXOj11zydbtoRHkthGl5XyZZ
7YjsjZ1ATnWf5bjUC0ov3hlu3wIpNphJcnw53pjoR1otJcdM9GpteKHnVIqFTjDlsS+eOC720E+J
/2x0wPuhp2GzhmbAXNQE6Db28nQMX0kbdQjPbhB/TdBxk22ra7toopsUR7gV+avWcBXbohXF+7as
eggy6tDQ3KPmG4zY/fvOHdxnrTNcrIO0MPnMOdKDgGpjdGp91/rUJXn0IPScQ/Y4AFo4qZz7n+mr
EGndjwp0qeRGce9Dyy0SvM9qNG+8qgp+gG8mPuTLgGVSA7pLjLG+tpKgXxn8EXdmlCY1z+02+VKq
ZoGJHeq05Uqve7wBrEqmb4rNKwkwHtr6mEpx800sPEymghhNroVz6tpwkoJx/kManRLx8wVQobYV
cy2Gr1oq+bjlJuU6B5X6q4sy3yH2n7LwJ/IcpHjUoEBeJlr5eTxhUmOTVCGk8UfX10qBIKuJMtJK
VUvLkYe+X3iIX0n8KWlOBUA6KziB5uz1rBeMMZfCGuWOSga4GUzr1W+M4bntWr9wDAr+DzT00/ib
xLEA5UcM0O5p09hdkv+TLjebBbiNqAllfSoM1mxj8yeinl0I7SvASrlPVVF9zszO2uRdfqfTPHRH
/qE90TYg2pnp/Sx8uNvYZuQbsSnL/ShpniMObDWrlzpy5qzaAovibdiN33n1LBkBXRxDEBy5HmAj
8DaTtLlZiAmxvI/DGg2EhOwRc68sGu0u+VdG/EcSa8f8Lf1Sl29v9cOP/N+n/+nPDC/vAAmbdz2w
//lPD8HPMquy3/X87zr7HyHh9q/46x/1j7P/4KQgAsOn5q0cPr9V4GH/JTg2/Z3/2//yH2/vf8rz
kL/9x7/9zBoYuPxpgJXpR9G0qZ3/hsTa26+38kf99usfX2r+Uv0j+/2P969L3zgj5n/O3+Jrkq78
E9CQhgwSwolwz5z9S4FNMf7JzTQptlBHYWvxtPyXApsk/nN68VJhAtTm30zlzSprav8//k3iv0F5
FCE+mPvvBJc/0V+bPSf5A8hSWbRwdOgN1t9zgQ+QzcQiS6w8jR7EKlhJZu14kWC3IuhhItue9fxh
tJ7+PvE/qqvNruK/o6GANGnLcR+I08H2IdoYDJIwhG30kAntrmwUJLYWQJ+LCJRvJHaqbtCcyTt5
dlT1bVFAqEvUB8UV5ZWfdHiqBPGSTc3FqHHzUuaY+MycimhBnH9HYhpCq5lx/ZBrMVanjaY6RZk0
267JfacYgW7NQlKX0ugpq/9wi4JKgbQQENhwqnjOSU11kAZ5RjPUQ0WmdC+56e/cGOJ1hAoPwuXd
QLKBSTqdveF6GNmqJPtIzaetvugPNX3fxS9h+SkgaxTKrNkoYyveCVR+y4c6DcxNNuLh6iql9FWI
DG/ndrXnWLGsbtRAcdc0FVKzS3DM6cw2WxdiK+37PoqcIVaig6FN/f0BWQkGdjlCIe3XLFWxRs46
FACKxtxKCbwxO9DV9qBTYvrsYojkU57OavIIU78XkTL7dHuZzg/9v0eafG7qtWVjzNl8sRmSYNGF
/0AiXG4UrXvNIDbZ7GBwTK/2NiFaVp+ajC76xDX8R9qOITi2QOMu7Ku1hFqXY8jDM8z87CuY/PDk
oqyxRj2XIgKqsPvbv3eWD/BzebHw6mTZT4Ikc8HUJB3QfOCEeUC/Qt92Br5FPVwo0OvOQmKUEuPt
eJebjHY8np0cTVzTFGbPl78W0zU0RmrwIAbBakwDG32X9e0QM61Rnl5Ty9+HGLMtptR6NyARHjxU
Dm6ora1t0BZde46wYl3Y0kpxZBxJszVSOwtfdzmak4gMxEGKJ/xznl3loqB7/agFD0G9MUb/Pkip
8ZjDYVCX2FvvlYzzfUQoKnsc56RWvDjPB1Ku/aiMBjl4qDf6NvgcPlvH9F6/Y71LX8P7xBa36X1/
lLfGJt/QA/lmPVifHvPHbC8fsalRm5X2u2tt9xgsjP4s6Xkf/I+/a7a/IwiGQUE/w4PSHQaEW/NU
d4Syxsd03ISBYfswybF5uj3lF6sKYQCa0hC65lxBxHsGKqujUMhuE/QP0PV+q9Gw1WiP+tO5fY/B
CwQyG3tGmY7YDxeQ1FS5mCpx/4DGvS3hpKVhwN6qT330dvtj5rAxMOj0Nf8TiQv8Y6Qw9OFbl0RS
7HGNc/YuXP/UVuWqOi69Bi4mi0gkqHQZcpPTxz6Dwjw65mPdJVJI7UhxO5jo9J4OP9rxNcDYIp5M
d4wFTPDiAniPSV/TBIpCNptlxWo8Km5Lu8aDFQMvQTemjcsx/AfT+lLFuP0VC9f6Urx54iDUitVK
xEP4G+Pa7KEd040n/dZrd+9hmyFHCwGvLUYSM5XnB+kWfzmfPlFujb7Qs/5B6vx+3zHbKyM2x4Xl
eDF1FmValuJEdARosWYHqRdnTdxpVfFotAUlZXoNMEezaAihOx6dcDR1Mn+PXM7C+/FiNN/Dkvm9
k4fFeX/8SBug2odF8ShYwSdRiDa1yzluVE4hZ98REbQ9THNv74crXwrrF8GsqZwDIW+2HQpDkFDm
4ksLWlFAj/aU7jaVhgqeWK5cOfnUaOldZe1vR704ynkFw7Wh9QseIPjj7HxNgtKqIfwNj4Hqrunv
dtxya+AWEubpz9uR5kR89t/U34OigsQly//NptLM4lL1lVF5UB+Eo3rXPUZ3IB3ys8tl5a+kLY3U
jmrYDd522sJ0zrPRv0NPQSXVouNyGvsPh1qfKYNsVZqC+Y++4tpca0C8A4+/KlHhJYj/l3ATkoNG
MtWgeRpqtV2g9J6gPHimuAq7JxSHtnE3HKg9RXLBK+m/31f/ixfD+7d9CDabQT1AbC/I34MdTOG7
5H7+0z9/6qWb/sEmh80zmzbZyGslEFHxLTq3cZps1FFXpAf5dpTZs5zFQTWchJ1/oXF90bc3cWoC
Ocm8xxQBqU1aVN+zOIp34RAom9uR5ucWkYhCAs7jkXPFmF2iGUyAZPTH4JFeo+DBh620bn1lCdCb
7ytOfXjFCroh8tRh8Q74f1hxnjRMfMUhPfqCguidbyrPY5tLfwU+DvaFGH+//VHz84pwkwgngnus
biSypo/+EE4t29AfkbQ8AoDDYvGPXaLYoCrroZK/dLmEhdbCdr7ygTxT36eLdzkZ2nnEvPDHIiza
6qgoMd6EUrfXvFHE/tQ4FK2xsAYvVgefR55JNVdB9gl87TxYlWU4MLhldaw5jlWlG+xQRXHa0g63
h/FibXDZQOXSIAXyT67u8zhulEPQVKrq2MTZIWgOiWht/38RZrsJKbowwlenOhYGFDTxaKbRwuFz
ZaymXgeWsQy8xWidf0OetYbcenV1NEjeBPFOrvZCsCSPMK94TgDLxyhz8YZEqkbXioiivuRHQ7TH
1yhbCZVtfQrQQrPjN+yQsqUy88UxPgs6y03RuRoyEPzqCJuX7jtBclwqYTDdlu6LK9uJvYu0EvxT
/t/8VqwsoajMab1l2NXqffakukKHiZtvd0hICbVU2F376/bKmN//04hSBrM4rsk65PfK24ct7HtS
jMzQWB7NYSXjLPKohLsK5Q0PS8JVtWg6eS0cFAnEN2CnQN6YpRv66ELb07SSCdR2+ZM32tZGOYyH
6MHbjttor9xZd+N34VcHvf0te739rdf22cfgs8NDLRNaL1qCi7R6KtkTYqzr2xGuzSD8OIgYkySx
dYE/uVnXtgkRuE/WvoYGDRKsiqcFnBzjozuk37M0WDiEr2wKZAYopCGdh6rDxdsJQM+UW0Xojr0k
reOxfYJ0hStftZZwJWvlDuhQ3ZTR916MHD2z7K7T6CvZ3/7yy/2vgcaDyiB1hKrUvJ2L/pF2wI99
PEpSujLwOan7vWYtLNZrn8qNQ+sgpDGELi+y1dLsA4Z+OEqyjWejJa1UxZZ/ml/7x84u/mpP5Uu6
VGm4vHL4sg8xZ6umkiJEcjqPL6MLp0QPIaF9NgX40JYYTdPi/4g6ADXTgAK8QqbK4pnXD4sxANHM
pfGYcNBgwFXYibmWfxnfW9y1knV1r7yMSwJol3viPOY0rx/2v4sAiheJw4ilB6zp/jWvl+Sf39+5
tz5rdr0pErX7GGLKUQEqUg7FQ28LTrvivXgQ9sI62Pd2sB06O8jsYF9uk9/+1no204WtufShsyuw
qnKPR0I/Hi0/uJP7HfTVhafpe4J98aETRDIR0uiKmF0Uo2xEDX3a43G4E+kL32Yn/1db7v0MCrbd
beMv5pdHyRE+iT/dxhY+CZ/Cx/IUPRdry8Eu8tAspBUXUMf7eqIRFSYglNYL5esRFNYotEQ8RidQ
B6C53JkEe74ogm18W3rSXd2b2K39d7TZNEc5ytqIqBDtd/tLU/ZasbUq6H+26nGH2dAvhl0WbNyF
h8hMPBUC4rRrPsSdTazim2qjdMRNfgeftY2/UdfRXn8yDv6X4N4/jIUtvvYLW/XynJ9iWvRwkPrS
Vz7LdmCX+4MnEFP8rRr3UbtL9rHyhctaWQg0p+i8fx1ccTidrKqph+N8fzaFlnFr6cOx/1pvgh/G
8/jTOmSfI88ODuLLUK5pcUATTYcV/3VJOf3alpmauCjZAIMg/noeWxNcywoGdziOsm73wkoel7LG
C0B/mryPIWaTZ6hxbkBZG47inbZGMngz/M7v03t5W92l+3CvbqNdoTrKYxruA+wnF5LWpQ+cJfhD
5ydyUvrjMR5jwc57YVM08ZI+39Ug6OdOyTGox9wSwYzRKU1xKDgKKtsBJ+eqWMhrrt29k970f0WY
fYaQIOSQx5w7VXkag+gQD8auSMTd7Rv+yj0IUoQWD9kNKONc8TsIGvRKpmO8sR6tYdN0r2Xq0Jhw
O8o04bMzdCIwcw3yHIKvPlvvo1mEWTi446PnqY+Dt2nCF5S6Pw3jvSWozu1Yl8nolC3B3KJWiP7U
/N1ljuEghVaqPcqhhdau/9JbezE4WK5LgRLr6zpdj+0S5HDlnIQjBJlr0lRWKGXNZqsYoroMi6ZB
ukTa5eO4H/CccE3hdyPsB6N2klp34jTdtOVfrWyu0bDhpbMk/3k5mZTQoO7iAgEb9aJJUvcVSIaR
2D/Sijsc5MHYgP0Xq6ConitTWCpbTFXx81nFGIFqOuA7rEjux9nNmCMdI3S97B1dnqJ2X6tOhgZL
Had7M3a3PnjV4IaIzPl70/vclg12Gksk6YtNQkUHXiZ0x0ka/ULzzm1DyqGeaj0GhckeVHMqJ1rh
bdTICxYKwldDwZIxp8uJ5/BshpW06LuAZP3R1UbNiWOUMcXKxeE+q6I/XcK8tN+bPA2K6ujkzbZL
3Ndi0HjicOxGPMmpBPX+W9C/oHJ8LyYtnpJHv14oMVzsmink9M6fOEBUyGZHtloocgmRYDhWBWo7
WrrrLWkdqMoTCMpqkOv9UI3bsVuy7pkG7exgmFD/qZdxQrZo1p+9HDFlMuLe6spjKxfyahDa9mDF
7uj0vi/bYSg+Ip0h7Vt9yDa3T4kri5fIwA60GExGVHNyBBUvaJBxURE52maBsdPwKRMknuWe5v9F
YcfxQnHTojCqydvWNSVbh+Z8+0dc+XrGlOvDYt0g9DCf56rsB98oymM0CiLiPIkaOXFl5dA5reoX
Rpc4Uta59NRK5RIqMfMqZQ1jJjR1vyKjixoxr8xZGtD6YhPFTXksNSHwbUsX4m1mRNZRM7L0QYI7
ejAsf8S5aUhWOURgu6tHehUtCdDCsDAFHHwIhtCHxxLjEzwIVKwnEacNstBbjTTo7aNS720jT4rt
7WG7uHunnz4dceibyxMsfv7TUY8Y/TJ2y2PQWY0D3ypY94JuLeyIOS3ufYQA7nj2UmQgymyE1CIf
+9QCIQpDizSplnJH15qvURRKh9bEAl4dx09eGperLlRMJzTL4g9rtNMcoTMMjRYuE3+ZpWpjkKJr
6orVUW/zZj+WcbrpOzNeGM7LrQ8gOm0CWssnoHL+nRaUBRPJr2NV6apDh2Lyo3NTa6UPQ/cliqMG
7Zom2Jlt3D1mhRp/vj2b1zYB+xDKI8fOVBQ4n81S7Yq6gRl77EJV3eppQXta1irbnGKclHfhRm/h
kQqqMKxuB57+4NnZw3E+dZkQmtmeLSNTcNFyijr9Maqp4DSWUmzlqmtWLut+JYSisisj6+cfxqR3
AuUTuKlcmDr77/xjE6pakm94CrvuL0F4CDp3RXPkWopPnfdnutzs8Fms2ff1XZoITe7KRwvX28hU
D9ZYHTJjqch/MYzvYaZKIzJJ6JbPFmk2eqbU4C1yVDVbf/NAGwdbemhebw/cxe07izJbJSh917UY
kjW1Rb/LMmMVtHe+Ny48ri/WIlEsTkT4IcimAKGeTw9vo8gVR+Q1unKjj7tBuetLdr4jZU/1kgvJ
RbIGaAlHnicnDT8qt995LKEeYjE2er7oK40PWuwgYqTsb4/axdaeYqBVTkEWBiOUyPMYEnp8Vc3A
HX3VGmy3il4iPLJNOCWjWq1c6T+p+7buRnGt27+y/wA9xB0eD2DHSSp2ynbq9sJI6gICgbgL+PVn
KtX7q1j2Z0a6X8556B67R++uZaElaV3mmpODsm4ybssmia4bPn9eTy2r8BIUh3p99muC/AhzMD2n
G8RJoTZ/bwq658QF40MbGY626oDM7UmEOZQFAQf5/U6Ot/wFgEgDWSPJWtWIBq+7lydjpe98l61d
LVml/ucJQ/R98bFLzIWX/Dz+l9bkLS3JUTCUq+xmg+AUijK1vmOjHgnXuakytmpTIxJd9skav8TM
+JLyg43BcKHlwdyDYImzhaDmkkshgAP5G9pO+quO8NuyX1noPM/A8bWDJHTUtt/MggZu+4O0S+Qd
l/wKOA1EULiwMKyphG1z7ntZ0zT6zjxkkJpsvtX0nv9g8b62doD4XPelS6sCVFZHPoNXGK3JUyem
RJ/aPNfNHRgy9+5M7kHe+NA1xZcmdxfOy4VbBgRvf0wpuzhmdKT+aJjo1Rh7kIes+26EvvkSDfYl
15RJC0DKiGTwDU9XVBfgboCoIm5mkCmEmNL+Eg+gLeis/pOZi00NobmFb3hekkFuiiiP4PPJkXE1
P4X+bw8alLrbEfCSfmGT3gVDA3lA00inMCmK5hbX4U9Gcnfl5hZfiRJq8+nwARRDPIgJnqqYFtHM
af0wQe3hocrb7yAYpTfUbofP1zf8vPgHcjWAOwgelVdYorLjoBE19LhjHV5JiK5bXvm19rtqxTuo
TyYNrmQLoej9gIHfICUdWTG3GlZTPfdgqwHLRg9iu6DoQbnFmW+sr/+4872TPIB4JkBThajBUVr+
DZ4HURUM0dLgYRyjyz5koAuKBnucV6ajQe40qxbSwVcA7OlVhmqa1DkEUBOQdnXOwE8N6MRJvCvm
cdxvidenP0TescMkwJQeoBIvvo2F6fNwnoviK++p6QRdpuUoC6N/cxhrj249zSrbgANN2gQTqLme
cpZp36qa6AXSHhe4YG3y6TeT6nMVCDiJHySxYXzM0o4AGpka853IOvujVRlaGzYQFPZAjcHSDHxe
eXz0wImCP3g0ZrCyOna7LbUK5Uxdp/lXVM+nLMg9zf1mZYb4mOtTDnqqqhcvU+ugszsUWXEkKGsD
r8uc4RPAI8WLEH0zBGVdJLtRoJ2xcCLUWwUtWQAq8ABLQW7MCyjREamSFsgRp97h6o6ScTUZ4HJK
uxB6dtcdRr1TVEPKYRcaEa1Zw1DvERCwYTSM7fx4XFiO/LlvXUS1ohyZEnUePpSwYhNgaMFtgRGR
hTdd/WIoEKB2hzcOA0qgGFVLhSBt0btSz4YdK7JtkoIEl/oZqImhfVLkqK5d/2zqgtBqBdIRpwzK
BCBxU9kIshIQtooNw46mqOxMpGrD1gPe/7qVs4cM5VUUWJBfYY4Q5C3KZxscZxx0jQKkkQ6rphVp
MHTuvqsFSAnNYBpmtCO9MgSF1Du9AnkWDIMCH1ytcvxVSQQ84Ywdrwskl5YT8KYM3JoGg7ewPNX3
Xq0ADIDyBj4nns/Thwb5HEBsZokihzZERr/zdBpwIHiuf8TzrcJa3lhRPDyjMabzHI40NWMg2vPj
z+g9LAkoqdPCaA/DikwRYQkplFpD7u1ZkNTLkCd2ccQyd1fzOei6n+jjhvlcQVvE2lS+wN01p3ix
psA0xxH/RmwqbekonLsNYh90j9F+w+9Cu+j0u04Fg7yAFaePo8bC0nfA5FtFcw6IlNGFsW2t6+4j
phQXjsTZ04PhF8jlgiIbSH3wORqnVi1IekxoHdFHCJDb/pqOdzYYl6zb4vN79xNPG0oPEhUuC7zK
flpF0+pGqdFHpnfamkAIPihsY6n0d1ZfQYaF9EfqVaGGKwGOp8tJHOZShpHDHaZhx8DKDR0oHzGt
BzmSKsAhjHfLQnmnfW4nZCyUV0vAOtVx8QteGx+I+AgqYKrQayloDZ1TvdsNgF6D16kQ4N8u+EJQ
uWRFuWMg+Qd8MyfdbvQxt10A4O9iImfBNy4ZsS1J9gmiRATkim+MAqOZI2q4OzNx8GzmpKyeNKhU
r6+7hvoGyC+GxxIUhCAVxsi+YsZF0ONxsBbjELrlGiPqDdRTtCbCFD9d121dL1xgZ8tCiAWSNIQ8
IMSQXZ1THzErK7NLU693iTPgav5V20/XFyR9WXk3YQBoZTiCpJtRTjJic4eTAfPQzE0CnyKOQYso
/fTvjCiePjYlPABE6zuKUf2s/izmQ+0u0Slc/lR/VqJsDRTMG1BbIgLQ+TcwuwV0noLry1BvPcQY
J99KebOKOnVAf27WO9C5jrdFG1g4qBm61EHcrd4pOo9CjGJNrvcNhgVSsB4DyKreFeZR6iVwcY8C
xsKxUa9U1Yhy1ekV9A0yuf3Vd6xnvq0tMMgjQ18ws7Q3yhUgBWM6jCSBMGZ4MQE4pEspwpIby3W+
+VgmxfwqpP3qHTQrA614dO2j7v26vv1LNpSziNHvgmYMNpIJeGDv2Sw+2f1CxXvJhnTBN+ug3Jnd
eYCLZQVGzXRAsyAXudiOXtgOFXAq5jZrKx8rGTyKsfo0qK0l0vizi/LUe9XRJ9ZiEVVt1DtXzza1
KzCWsBMGuJCrl+u7ctGD8XpKmVfMh6pQT9KBKMtucOyRWqw89Gps8c2dzJXr7+N30sP+PpJvbCmn
xaMYvyy5TGUaP+zdD/rw5BRpdH1BF13gjRHlrDQaoUwY8h4DByYzN8TTQv2fpH+YDfjz2ZQD04nc
b9pXK0YaViDEbjUjgOmwL9/v0gBQor2BQiSa5aayHkczGr/VCC5/pwot6D8gXw4gyHT9q124m1FM
ApoICa1kClbesbpvs7hq2npn+ugYI7kGkTSk7QJhoqsaekvp5oVNgjlE5MDEoShx1oIDnx/68QLu
XX8FW1WQmzk0WtbX13RWVH1Nat9YUf1ttBlDMajeQTZRZi7b6jH/mE0BgWzyENTf54f0o7GUeF5c
GjiDZCSFjoY6jZx31NCMtMd++SyKY/HT6YfIYuVCefqimTf1B+W5dj1UyNGJQOCRPY/AejFtm/c/
rn/AC5fQSY1DebANS887W4ONLGaQTP7Y6E9tB/brgi1EBpd36s1qlOMEXWkxdC2uOwFiAwPtvGD2
xodGGF84SyKTe+ji9TdoSO9taM8wP7sbXPNmMJKFh3Zpxcob5fIcZVUhb6isg3KoEZkdpteJceMt
qmyfJaSv3vlmzcpbpXs51zGiUu/aFMSAURkH3bHdu5v8KWahWUTog/Ei5Ov4nQSX8hp+u62qMnWu
aywH+zJuyIxFHYuDYfp43XHOczPFhBqx9hApQd2i3oHswP/Sz4H+ktdB3mHmLPKTdWEvONDCvqkq
8Ymu88kHFGJnjnaUTw8GzQEvLded9o9urj+7pkIvqZ3j9qSwRI16ZdG7Oh/Wev7p+vdbONy+DEDe
hDFF0SdN+7pDkLS0+3tIlNySJa2VCy//iRsot2OstYbFTewRKcSNPjTB7CQroxeBlm8bPbm5vqSL
D8yb7yZ38M2S9Kqhmi2/2wBq8zGPgQG+qWYe+dYT1KugohADNrSU0yy5hXKtDPN/jQLHjmtll4on
b/w8twvDFmrb9/eBQs9MMg/Jfuzp2iCPW5Z9h/C8K/k6t0mAUnTgAOTs+lDG7fi2nz9f/5qXLULw
D3k0/lL9naNPVxdsxvtZ+VGcZR+qcgrLEiyTtrcHBXZYd0tgozPg+O9V/rGpvAZdQn3hpMilS0sL
hfkF3MGRZw4gL6drzkG8YNzqPsQ67szFIdazfcS0J5CJoMpF5wmlJeWxS7nrsNbQ7G1XfTUZFJEw
lQvyvgjY+tU7P6xiSVmk72eeJYrE2TbkMa7JrdligRlS1Y4+dVDbQHthfd2iShuPu/h0ccphNydH
OHoMk9ZNZNy1n4w5RM9sBItKGwBIEribZFWE6Mh8su8mZ+9hbOieRkv9jLMO3+vPAIAHIzQQDgJ7
2KkT11o5s2HGz6Cf2mfxq4ma23bfHJKP7r5asef+tj/wRxhHCy1abH9f3OA3xpX3YhrFHDsGjDsP
AiVz8IfogZmFUCsZ7tuoeBxv2BMvg/HnEn3IuVfLry+xt1IG1ACC6XTZuVmYHoSunO3YRMMQ+Gk0
dVGjrWi3irvAjowHZ8HFzu5dxaLy7hM2QbSQw2I9+R+N8qjPkKJPhqiJP82QXbnuXWcvyakxtd1I
/DKt01b6M6bAwHPpuXU0+mThcl+yomwf0+YybnIsibcQlwcXJ1p3XP9+fSlnd56yFOUSEEAmm4Uj
HTQtbgxwCPelvzGbcQUxw8ipmwBafgsYvotuCcQ5HAOkL+idnjqHV88N+mKxvWVeHBRsDO080thd
ujTkdfn7/bGjXAGUMWOYZ8/e0gRjT+a2IjdGvZAwLK1F/oY3D7DgbNZb7uMO5UdW9BFIXAMPA1al
vXChnQe2rxv1ZzXyl7yxNMfE5C36ZVsIP5CP/vfuUJKAfjBu2Uv/XUBgMvCKoF+Kape+ofLWQ2di
JA364NuyXaWNCCDEAJmPp+s+uGREuS3MWk8y0InbW0vzVx6l66z42WbG6rqV/+VS+vMFlStCI4Dh
QA7E3rblarB2WhX6z94PZD7OZ41EPV071cIJvu4dBlFuf94CwY1UwN7W/Mb07xm0WTBwADrC6ytb
MqNcFPNUWSlLsEl2UoXgqQQK+Es5Roa/xMB7Fm6e+OBZr4tgDCszJ2wU2C9pEuA+koPhN+AsIVqY
8vDfLUu5JzqiEZ57+Hqd9T12rLuqfkH2H4rGjK4bOk+UgWLyEO+BtRZzQ2eT2YVVumXbjvZ2xPxe
NoTFfgRHWUB/+EPkBAd2szRJJ6+ekwaHNCjn9zEPgka3Ou5lTYCRN+gNb30TgjAgCcbZvb6mC2cK
FmSfEC8wKBcVZ/eBFYd+FiyQtI5RsWPteuIg5XNze+npXTClxjha4QxWiiGjbeFkYVmvMqMJTfrr
X61HxTl4kOuhNTAsW2LwIIcartNWYeEuefjSWpTn0MiAazIHrMV1RWih8UDoMx+WBmQuOxyALmjp
ykFDtZzl+HMBYnRib/VDsZXM/mCKQDZvRTbUl6ugqQMo/YIq5598wz9WlXuWzxPh4EK2t1xCk46d
/cVZouG7FHfD7/7YUPxODkDNLnQotkCqfbChgbwqD+42jZoDW3tRGw2/smf7xgyLtfFCusD/yl/4
5l8tU0W5WjHgFXo92dtJ75Gf+hFSU8afrhu5fIL/Z52qKBvX6zgvY6xTaJ+mFPriX9/359s4uh5y
UECeJb2/SqYNiYu4o0ndP7bZzCIMC/7URrI0Z3g2byIvB4k7BBccYIhnUBQPgEGdtfrwmGslGSNv
jLVvntcMX/Jp7r9aRlln0JPum88ZK1AO7VOLInGIiyHK+2T8RIUOaPnEDPFNdyp7DAHBSFhQYZr1
s1lRCCeNKFZPQQGCrTIotLbTMG1fdwsxrBr7y1UA6Wu4OE4AfqhkHn5vVl0CvanHFAqIx6GshyBr
6gKVTDcNSwiDSxrPhbOkxs2vNkEcgvdC6uqoT7vJ+oLXvtk94i4ffuoiEyEQsDQoBUgnbWg3fc3J
8DSa9u11v1DfetiVRNRSXwFCNyDmPA0DYdLWa0LEYxPP+SbNpud0EkYgevQUQGGWLkQwFz6t/Krw
QDAzIptTQouJAU8pZls8xh4YR9N4+KnhQEHb6diZ80Pcs+Gdj75c31uDygWc2SDhrU1XPKJ3kq4E
045+4YjAmDCK1bbxO1MRWMOiwG8qdZIIyI5Ov6buVU6WkFE8+nFqhPnUZHsnFp84c+MfbTMscZZc
2DxAd1ygs2EPCArlAsbjYjgsKcWj7YIVyJz6LkpAAhcWPI8jjdfewu6dhbwYoQOMDihVINrQGlKh
Zoltt1WqeeYjc39RM9nb4O/MK2uTE8RtsRGNtndviOIhq6sPFrSErvvq2RkBgg5NLzCIAJ8C3mf5
2L5JWfzGs7UMU3aP5pR9G602uZ1I0oWi7D75lQmZ0Cp1g6xaYmA6G3PAqk/sym14Y1fEjmDTaGLV
mf55nKx1apv3QjMwj1oFM++CFlDcpo1vM6EDAjuaGMQpF+4H9X2A9hcoH4BhgXAS+FNVjEzDPKLR
2XUe7Zx4ETftMhDttNQWu2gFToNypYXQ9fVLvFmpjt1t5IjaI5SA6puyMCE8k2N+4/o+nhH7SVJd
dPwwCQrObRs6mqcf1PW42fNeox/HEQqPRuF5WRiLmOyggVfyoC5K57nMWgw2MMqhzsdYB6m/yi2r
YwKGzI+QiBxvsqm7TVqer+eE1HdzpmW/n4F3MbL/rzzrJ9zsV3nb/x9kZEeU+GbHJOP730zu2+cC
TO7QsaFtVzy3/7lt2XP54y0J++t/+jcLO7H/wiMPCCF0M6BCLzkv/2Zhx7/BhIzUfQGgE6RCOMl/
s7BroGEH3xwIK4EHBBgPM9b/Q8Mu/538s4AThFQhZhnwJ/6Xlv7xd7oDRnt8+eQn//uf3zKjv05O
vsmKMHknUWyoSBOcHjTN1fvCnJM8Ty19U1eteWewHAWHWgMBSFRVdsSpX89BGYPRcq1nZr22fEhQ
NCR/LgZTfCiaxuOB3pKXzM2q29RJHsfEnEJ/MPY+g3JDOHRZs61Twz8OSTx/x8waWForfcKjbU3l
rRW3DxxKHL8n1N/llf+nb7vmmdHn8j9B3/x87iVpvqTPx7bR7+3/B5oAiA6veeD2p/hP+Mx+/gCn
1vOJ+8n/7m/3c42/IGQmAYOQ/gXFMWKJv93P9v6SHgZGJshYEUi2v3E/76/XbgzcEj4rqQ3+uJ9h
/AXnQ7zgSlwPpvX897if9K433of5EVBFSrpzqc4EKkIlsuKeiyAyqeJ9ARWRLHLI55Qv0BYp0dRv
E1gnfrEN6il1ZAQyvWxKrTHeg29zlVVfQHa4svxnPTl2g7XwAKlv/6sxaIuDTAaiPJjYUU5TjMYS
Tq2u7UGmmIbT1q9XY32DkXmXhoW1KW+Mpfzy0vIkMFQq5CG4OSuLZ5jGtiCAt+9/8W/8yTqkSbBo
RImhXpeFqBtqUFLKE/P5p2+RXWXCM0s73leZFwzAhxYJRo9syG8ndOETXlgPACegepFUkZhZVEzF
iBkTQIfifUfKULOeKvbFqaoARLOBQ9+J15frwoArZB7leJWvEyU2dJuRV7zu6CGFYo8DyHCzVE9T
HRzap/BuDAgiHMTf1Iaq6PIU4sVTcqhi8sEztiSxI61fEmZTgj4Um06tKLGCVRveMCVzcoiHFaRo
HPNzvHPWA2i53KX4Uol+Xk25oKdHiIsoEzt06gp6m/Sx5yfpoa2GJszzdW1D/vDNPXbhUVJjn99G
8PqBD85/HeM8NTIK0yyzqkgPzQ8vj6YxnKp1U96OL2Cgf0lBWc1DRDzGZ0ypELBH+uvr9lV3l59T
0uZYuOTQMVHn4Y3KLMvO4OlhYE+TVR9SwTdcz7+LegmtqsJLfq/0jSnlwsBTlbm6qNODPwSY1nD3
ZF3sIKz5YXwoFka6L+7cG1PKziG1sqEzB1O6M9yCFSpcZttWDy8+HIIdKUeBWU45sXi6b8Tp9d5n
DVZDErRk7HubpqCDKMJO1zcp9Ayu79P54ZL7I+soEhl/NtTdgnu6mkwjOYxQY819XK5d5C8Vqi8Z
wbm1QYcmOS/VolOfzhBlb3BH8DT/pRkbcM88UfHOAQz4AYhPEOiD+BFir6hRnn65zAMwXk+N9FB3
dna09DQPUxeSIwtf7NwHYAb5KSICzK+dPYZknBowI9npwUPeMM21F+ouX5rnv/TFwH0qQwspRqmy
IbU+y4bBSXCrimbVs23K6OOQvlc1G19M1vFRZieyQ6IWg4p6dqC5LuhBZyC3yvWwWSbGUKNjuS0n
RpRtgY5mNUKtkx6ih93R3BhW4H8edmZkhcnmZf84h1NEIh5Vd9Z9Mwb8YNxPwcfrTn5hy5ALgHcQ
dclXuoxTzwB1DIeucksPZoIR1y7n26TsVv/OhnJu05ZRPyY1dsxiG29CI1os9GyXVqEUfSYI23Rp
V9GD6NC7T+0+6iBfH/2TZaCEK6kOcNMpN5xoBy68oqeHMm82GaQF0nLz7ywoD203QrZqnAZYwAXX
kiRMl9CwryHi25D41eWMP4tQYxK39zOB6ftDszZuRuizzBENjkXoRfRnDHG1PX16/O7eiGg7BdOL
IEG898IlzaeL24X6FTi+oEqPNt2p09kpQKwY8KaHPu9vE+iGJxp//1Ukp7T+a+L1ZXxTRklozbWU
TvTg7zxPqnVqC6+4cR4V4fCiACchMbi+1dQWtEVuFgsTh/eFRf1NsYGYzQ1/yB/sbXx0V9+/3m3c
CPvo7NlDvjY2fN3cpKsp+PEPfObNz1C8Mi2yFvKOOj14zqHsZRhrL/i92lL4fU29MaG4JdP1WZS5
Sw9TGN/Ed9NPELHVTgjR6mTlAnA1ReWKraob1keyJ+AFfActqYWo7aLPoDQBApfXyE1Z54w5ezoK
mx4Sp74RfV08Q4o5/nn9Y8o/5Ox0gNAbzRnwUIGW/9QxMSqfIo536IHybQxcFdPupx66JeNSu/Di
at4Yko/cG/eEALYvQPqOXZtoCNpiCGwumbjooBBmAJcH/pKCfKc2xrSEng1exsPDS3HH1vq9/hmo
mWHjrupoDtGvi8qQhd6qv08iFvZQnPooNukdud/8gzcGAT3Kpr7UvVTT1h5qanY6F9nB4i0Y0ovt
qPOFJ+Z1VvZ051AQR1cDzMFolyDKOV0s1MzpnLl5e0jKwf3ZztpwgPJz1wTcNCHya1ti/DrU9vyr
GgX7Ms1299zmJnuqrCF7cEzQkNAkp3eNOSUgg5s0swx4NsTfvbGGpKo3c4iOFFlXP/RxRn6NiT59
H5yC0MCpWPogiA1S4mnWzTlsPNwLQdoMWgEN99Y6strgYNdnWvnRKW3yYDgx/tluZhMi88XIgfdm
lZcHNZmsMfT9dgQlP9XLbdyMrAjQlbH2c11AhqjVHD2YR280V2Nn52BGZo3bBYYYgH2njSG50vIU
Mq5+P9qAyVvxjOEUW+dfJo+MHP8TTaEgK6BWGHhjuzS4dlafsHFkXMlYgLlYICDUesvkOrSOB+Ef
+9ZP/KhzwEX00PpxRYOW9cOxn/KJRsDZVRmYeZC7hj04+y3wHTZgP4MGbv/p+nk+yxgkVRamWdHq
Als+GBVOvaIoraqkNBsOhh1vp2rPLfuXz6ZApFs8HQvElWdnWk7+Sw1DdAgQHagEazOleSrGhMAY
gcZ9F2jNwvX0SvB/4uWgUcQ5gqcjVwCLpHI/kcoykoJbGJ9lJjxm6lj11fGE+YNPcdeGnlWSvWY2
GvjVRygXBg6z3bsGol2/Cponj71fI8gzOohfB6U2seapT4Y2C+louZ9iTLjVAebf+I/YM4pHbRyr
X13vkB9GO/ffpsIQfhDHgwkCHXts0Rnuvapekbkvq6DM7Hzv1L5dBzo39Slo9TG5T2xIIHm5Pz55
EFNJQzeraRnYqVmylRaXRhk0UO94SJqyw2AOJrbtG+i/Q7G4R8hIFiICtYcE1CpqkShIS86m1xrj
qTO40IdIu3qgR82rpgfiVYCC6H0Tor/NgQwSrPvmuK1258WcoPGamPukTL4nohagtHL4zXXXfNX0
ON1LZBeWLOZBa1AHKafycyru93XN82NO8mpdF3oSjXHsbbSJSAoePblHAzAPwZloHpqqgsjSZPIn
6N3XejBafbtqa2/YNnY83sVtRcKZM+3gVwmkkyHrjMKgcA8x5pE0MXHohhr9moy1vmaTPd3hjuQR
OPjmh4G50FoQ1hBYWWcu3cqynHa6RheNQoSbYAqGbI+j+KvoSAKtKp0cwQ0mryVudb8Gb8CUYcV1
455yzfpaVMN8a0JXXYBGqLM+CrQWIaNKulIOwBrH0pua596Zp8c5L9NPeOn0YztVZhFMie5M4cRF
9dhhFAQTeAhSALSvBq4fp0zUH22aI7J0iz5/cAjUioK5jmMS9n7i/QQ1w/glbdrGDVCQoT8HngJr
53gpUPmpVtdspzn5AFZfoo0swBlIflYx9z9reeY/pm0PcgiSDQD1DIWbfzEGWn+fRi3GBGpVkU81
aqoHoWUdRNz63goGx9eimOWutVTSPC/y4NZF1i27k7jt4N6njjS0MavGMfOPuTN1a3ADQPGsJ8wM
tNrXHvrGtXaIlLT7Is3mh9bEO1C1hf/5ujufXX7oMYF2FM0kFLfAUqzEiNDNrOLeGvJj22f+Bs+V
HXWl6z5et6JCZnGGIR8NNlJMc6CUcZaDkUSX0zFFeYxj0KvUonc+xBk4VyBUvcmx6LDwV8WUODex
QTs8290IVaW4DCkatTRIoWnd4tytr/+qC2sHgz54t9EdRgFb5TbgXZLahSnKYyk8b9103F6BIGoJ
Enoez6FrAhJ03F6SyOOMx6MAsCd19Eqikpv2PnVIDLKpxNlgPm6bVFN+kEQ3H/TEBZkH0/DCatAu
KxK7CHtrhDAtONaC2gRv1MgMaOHEpNjoRAOvbJHvvdbIgl6MxcZxYnvTt2W6AZdNdY9pnTr0sryF
kp6hg30AmnptjKb09U8offTkopBrwyuNfiS6RrgqTn048UBA4LY1P4o6SaLWcSGIamG+FtjGJfyL
vFdVU/h4KOnBi9DTUO7dboabWlAzPnpOl4GuPHNWbkX8YMxMFLVZ6YbFwPKjr8d+WEFv+Pb6Ss+c
BSu1wfAErWXJaaPiUxyH8XhyuuqIwFQLR2eMgeek/UJbSgXtoeeKEyIFGNHoBzZFpbStKkowet/V
x2qGFJHoUh/Dw3M3r/LaSW+MAiqwFhK/fVLEUM+I9YfGhIIgKGG0jcHYdFf0UxFUY67fsW40gjmn
gJtofgain3oMgABAcZwVBQ09khjrsQI4+fp3kjuubJMOR0eND3OCICNSPELTilIrQcZ29Md+DnW7
sQIUEpLQbu1DV9lpYGjdwkc7y+iRzCOb/20WmCwlYUrNOMVbPdfHXLMhjEP1eON1s7kS+ohvpIFw
EZEs0t0cWqDvXyw0q4D1d8FUhYfy1P07Ay3tBEMURz8v9MCLO4xRtPPMVlZTVlFOLMwUecaSxOoF
V8S3BUeuhLwhqlQeDtIUFml1szlmLWSnp5HGoTWlSyOn50dbDqShQQqfROTqKEVOvU+sroJzHZMx
yyJ3TF+6Tkb+AgCp935FIM2whx4eIeSBtlzvm6S6T9qhclLbBEIFRwsjajEGHECnPgHPHDqAOkS2
ZiYLTqMCf7EqOQiGaoGJqBKJtuKoBmgCiSO4dgSpJV9Zmn3bgmcv8OM2cjpx1/nevZ72x8aoIUjq
1cE42PsutqogzpdY1s43FNk1iuLGqx9b6vhfY7bQJndG7Zh2aGzpmftrpP0SJ5f0xdODaaHbCJ+x
daAWITdx+pWZSYq2S7PkqXFrSO8YvA+4kVA5fF6shixeGog9j9sR37xCAhDdQBbAVAx6ExjxiN1h
0oI633ht3iSYoYIkWPpxjA+2yIMWVadS9AEtcz1IbWOd5/XCAT1fNDB3OKBQT/RQFlIDWZSlkGYC
B3g0S98OS2Oa7yaEJ+gK8Okm4y5ZeCUuptKSsA5ZHkAQgKOefuWixPOF19I7ppRAEjKdDeNrCSzF
Y2vM2RA0aOnsrWn2ewwCjKAn0wwu0nVMmfWjw7v/7nKqRAu9Ao2AbAddguLkRc1GQOgr/+iAuDUg
iaaFM9N/XT+/tmwEnLoWmtkA7qL8hg7wGZhyakjDaGwVTzSuBmTpQwG/8rJuUzWzjmlPBo15MqW6
dQMKV0uEee1OeVC0JUcvlWZAABbe8EIqcPSFVpqOSYQhVcyXVKCaQFLpVTuILNtrZMj5l7lwXR7Y
fYUad6rbiRYkTuw9IiErPwOCJ8YAvZHGj4QxttFkj/ljhkRkB97NBvSSbOqR9Gp0uDX6LG0Dlsfa
J6TNRhlmtPW/UkszRQC+RdAhcNupikjLa21vNbPxxDEqgBqTXxItaNO4xC+Lqz6JSpLZ7RoCp+YU
VJhN3k1GnY0hzqDmhGnF94zU5Mf1T37Bz4BoxKgwWLgdYFXVsc7UHJwW8O3qKfHtfl37BCNUs6mx
ALxkoITNfBDdxIxv3Cy7s4dpwNhilT/V8SJN9/ndBdUagB5lnxIoeZVYhddV4VZ6lT0RlyX3k5NU
AVAczc3Ces8yUrQNkW2DkBFgHeyHcq6I3RK9yUHLCmIHEAZR4t0nLoj3QB+Uo0oY55vYo+2K9lq6
13vhBnC0Nrr+I84vE4mrA5pGDtTiVygXGo+ZY83coU/Eb/wHNLPHJzE2ZFtw/2hOY9MsVD4u2EPN
HDByyA4huFFDzgoKhzmfR/pUgNIi0tJk2MyGfIlsMq7tJF3qxp0DLPAOS7pPBLroBiM1Or28kNZr
Y0uxlyMvus3UdkPYt1aywoSEE7ZljQGDWeDw+RzKWI7P1jz2zAjSFhgugTZ4OLq0PIixa2/TJEmj
DEnDQsPwPNSTvxD3ODIp5G3qJyktSC2gGpY9eTq2wG6gRDDBfIhQz9p0+TyG49DXTyVdLMtf8HMJ
rwTSCckykHOqA9Z2nZmzlz2hTJVuBILMNaqJSw3/C4+mpDFGHRwZAOIutTvlpGS0Bs8BmMBF6coh
nb5Gl3Ra2yjK3iRgLl5XYIYJ8txpPkx2n9/ZSeZGZUrMSAC5seDxcsNPL3bkO8CNYxgPAxZQLj91
iFof60Yry/yJFv5uzKdfjsePTpx8jd1s2/Lh5foBOw85EQeCGx6MtihpnzXvPRRCXAruhyfMOVT3
jpbYe82bv6BsqS8s7DyZBPwRqSuIUgFfw2N9urAuie2iaI3yyZ79b3lCukdfuGybCWuCfFArVnps
ituig54o9eg7x/QQenrIGFAL8CSxp6dKQng9OCJzdDqf3Nkld0WDsl9FnHrlFvYS9hC8NGd76IMr
HGV0QFWAF5BQ47fRtVMZPJv9uHmqcESrDRmoGREP83QmB058VVlaXoW8NMW32Z5MchNrKEMGdZ/x
55KzrL93Y8aKGxBsG0VUzVWRB0bF7YPu1cnjpGtzsnLM2VibDgerokFFcxSGxlcD6VNzpVkl2zoU
OxEZjUOe9UFYvzIM4m4GUKZYd07Sp8+gSwEhFyUuclq3QDUsKN0etLXjgIggShqPfvV5P4EgSQD7
J5AVv3gGKOIDr6fW49hP1kuZ5D4NJxzQVeGYTRN2zBUfzKoE4y0CjWkfp/j/BQNS/L1fZuYRHEto
/UBMqX5qISWFMXEb+sYSx3ZHqlL7v+ydx3LcyLau3+WML/rCm8GdAKgqWpGUaMSaIESZhPcJIPH0
94P27thiSUFGn+GJM22plYVEYuUyv0EagUcbUL5zJhlaTju60TSX3qehcbprz5GOv0/zIZ3CRZqJ
de12uImEDi2IM9XyGsJtrEDnig7euSeleSHobt43nZb8oAAuZnr3UvdCkovp82pIZk6rU5RYvkt9
BT/nLVWU1Q3/RQcyM4etvkELdLmm+qEw2rmNRDOmMtKROIdIMaqUBLOZvUOgMWziLTASyA2oYze9
KLTnzh/1MaptY5IAiDo00Bg0KT+em9xkuuJYnRMzb8NTiozR1mNaULjm1kn7tDroVuzURIEZLbw3
91brGmYkLaxwM6wDXU6hH7RFHQ9W6iYxIgnlEiZTXz8RqccmluZSeqGPivS4a+hF+eE4d+oyqUXw
ktHEfcEYqbpWSqQ6/1DfuDtHE3WHwm212mFRm0kWS9vJzrNAasBMKzt74I4wq3Aq/YZ6zZssnPlS
A4nociPvcDDq53KV+X5s6FDryzLsCAHOhei17H4NjDHCmhhO9mo7IsLiZlWxOS8f+Pj09sYdit4K
Pbr/dZzh99RHa9VnHwNGep9MPUU1q3ZXcZGudXUN1El9yWmhuphELpV/ljsS8uigeVYeCqmM/WDU
1XffqZIc+zdd3PdBgsWb7ov0buTDe5ZF4j230u9uN7uT71KW5VVvuxkwYWE3l4vemUGsuYN46cZB
PDGy1NwYqS79dgXU3EDDyh7s2S4ORtk1ZdxbQPki6q7q0Wtsedm5Kj34XZvK0Dbn1Kc3gb1B1A2t
emwU1TxbVKxuhED/UITCrN0LFSjmOAt5zRMakN3HpjD1Yzf0myr+mvUfu773Bhg7JOnQlibnOhiz
foxyf033re1q9S7H567H8O5Bmfb0oTWyWQu1WoztDdL5kHzwz1pYwZ2zY6357o1Ya/FSZ67k29dc
q7woi2x70cHNVPvu54RpeE/Koxk0IbR1OTJFpWZHPg0ZfldYedyXpRvQyjKaLk60AhcysTTqW+cH
4+W05OaZj275wVeo5xdDIeJ5yvSrYtbdb2nv1zWwUWk96dY63/A6OHmCppuzW7RpSMNGNNZjxp8N
caA3gR9lpSvv14U0/76YV2OOhjFYvy1GYaBfH5TfhBk0Wli6bfspEKgM6MmwvnjOYjNlg9ARjfVU
HpTwxE4gPE6LFhetH5PjhkOlfZjy4DzQK3VWwID45jKriO0Kar8JGuBJ2IXbRRxsWNfW6FvXmqCy
AT+edBdVYY865V3WM+TzDYW8jpisMTJ9pf8wcUa4JVubP4lEU4+V0amLoCZbDzX4WaST9OdoI6Wd
+p77wcr2ddJO2HKiftuYWKDCYTF5ZUmZ2aFouk4PyV9ygcEXZ48Yl5kiJE7md7VfZFf6nDdGzLur
/TDzR/upN5xEvdO++T0RhP1EqoAz1k8+1El3asxHzejwqHtI3KG6EIODPjXM9JhXl4R5qQWxnCd1
JoXzXlb+sxvzOikCHs6snJ4GdYB9ClHqF9cqhColDhHLBPuKa/cstWuxK6TpzLHeeEgIJPhz4Pmo
FFcaJl1qjjSrQtkPcYObIdGLaxOrhzKcHVpNmIqsX7jrBpwwB2/a13B5bcQpzb45lJUz3gSEaS9m
QxAVGec+eyjFiB4WJgScPwOV8JCmd5liKbm4Gud7KIvIXOgih2NiiDvpour0TmPld0AaBR/taSoi
AL0UoCe1gm0XuRlIo38wzRZps1y5d/Nof6kCq//gYGy0a/qmjqyuzg65NSM5VFV44lVeuSMf4Ttw
vREUwWhd2fPE9Vmq8qxFVCWER2B+gAMzHVqA84dJoj4y26t/Pi6i/UjfRlzY9JffyQd/zzy3Xg0g
WF4tuu7ByXAh55ZbVOD0D9PKbhaqCaIs1WSEUuN7zoJbanlyfH5Z6rckNzAbHcym1z8omYqdlc1O
HKxr8E7t+IcHsphRM6qg38c44STBXXQ7VbXu1A+J1n6Zp0De4PfURQhROD/eTtr/8DwAhGAxMOMD
qHw6AmqBxUuRuc1DPy4e6tCksE5hv2fC94dVyGC3gohklp7vSSWSJbnfuZNoH9KFKw4lF3In1/in
NAYXfTvosS4dCiIYX/jrXFnpWsKEeuoeC26KqJHIHrcjoIu3d+xnEffrEWAFNgubX8icOEOcbhm8
V2dUZjI9NuEx7kKEtcMm8qI2/JHu6uhdAMXpWThd7mTvXLfNksVlOT1yQjMiVYuynbYjlrNWvrtA
vGj/9hOedi62FWnoA5RALpA4fRKdSQTA0thifnTb4Ga0yMytNn/BKvG7NvxD+wCG56/XOqlvkjxA
Os/WpsepurKdr1l+//az/EQ/nb6tXx9mK7B+GU+YBtJLxcL2XQZhh3bbGCOoEZ+/2FEZ+qERfUyj
A6EtNvdpWMR6+A5B47QlQPWGKxVlInFWh5d0ik+CCtK4tWktD0VX60aUFI2izaeQ64/awhwuEH8H
UtbWOU5PRZOZLWAyhY2hs+glfpVydW5KfVjr3dv7YpxcwT9/F/GFXJhBpUdb7PW+wCROE5jy6gEe
6PJZGqMMC4dS1tPS9Vx2dhLVjZV89JrMYooTjOdjYyah0Ib5RtWtu5dB39903XQ3G0N5Nap+jFWn
C1x1i+Lj27/1JHr8/KmYvGwTJlxJgN68/qkr9SVZnbs8BKunxVLhJbMulJZvr3Jy6vmUQeRziVDU
w/ZzT0UrB3uycCWX3gMW6/5dVml6VLSDjArabmcw4f/tGv6P+Kz/Q1nWGzvk//5NWP6NZf0hk99f
U1v56/+itmoA7f6igeTb/6JBM+v6m9v684+44TEA33B+Bh/VK3JrgA4ErNjtDWI8RBgZGjmm/++/
NCP4i2YcsBWaKwwN6Yj9E3LrCSyblJW6kLYT3G9ypw2tfHIYHaw0ykBrH3Rta6ZgNNynOzQSLkp8
4Bkvrl73YcyA2YWVqWjFyMnNw7o3jQOzgHUOVbbkwJuqVVzNfSAmyoNq/qYK23PDNOeG1Lu5B87a
DtftoKcvYFqKf6mp/+/J+y8s5N48eV9kL18dve3v/5tV7bp/EabpETMfgrm/WXL9m1W9/QnTQCI4
ffWN8fmfgwdvn3PlQjlF+dVCK34bRP998vhD518EMBvSK+ZiECv//ipu/3VHvUnr3+7dX6+yrQfI
jyD5gL+B5dXJ0SPpKTHhbJJbQA12bKZMJIfhRXW9Omt988wqTFSBnGIDQwt6Od97rbvX9HWKRw+y
wIhs+aAt3qPhR0maLedZI4tIT5C5k9NXbTVffm7t/54yThlJxBvxDQ7/8fuX3wQktv/r7zDnuQSl
n/iPLSKRtf7nsDl/MfCGnEiLG3DDVrn9rSBhBrD7qXDI1fGoY8bA//X3WXPMv1B7AM+KCQMgGjKN
f3LUTrKWbWRF9UGOy79FIo3KwOsoZ4JbVxM5yTMevj7TKqGeZnR5yVNaLdLc0fzsDtjlxW5ZTtdJ
knkfyRjTL/PobBq8QSGff9nBf38Lv0pa8NS/HP3t94CnYnREcs8Qj1Tg9e/B9CwxEN+3n41q8i/n
LEP4BEVIpLrN94g326P95ytjKdrt6BdQFG8GfQzgT5YKaqVX3pIf2+TgV+crzBrfdWhWMz9bdgts
8jJ7D4j3xzUZEv4UTmCIcpIFj06gaggG+XGgnGgOsNyifCfi99hTJ3Pnfz/bL+ucJMOON02zFIgI
jfslrvfiQuy68y96qMXvoZxOppG/L7Uldb/k3R3j4NLKWArrTR7KpUJKQj3Ooq9dfDaHVkir+J0M
7icJ9ddXx1yXVNTzPKoyUu3TFK6k9kz6PDdfZJ/rQ5TXvnmO4K/dxm5NN+Tg6X0rYq+anF1itOiW
dm7TiHiiYRFEpnD8IQLHI9aotRqaNb1Zt0k0Ob2bMtIA+xwFg15YkUDpydwnw1x2UZ6idhGmWlHc
WB4ywyEjVv/FH2dRhwMAYSe0lFHV8ZoJrQv71nGfUX1zzxgdTXU4LkG7hguF2GHIVtxg0WlnRFwm
ZrEeNDVIc1cunvG1bYayDnNrGL8NTebCVIVk1O8WP09wW5mT/L5d9CYB3oVeUzgQX+4XBWoVcGmt
kKhYs8KHFuNWbWjB5goOWWKtQVS1SQump5VVwERCFgE9/GEAwzQiQnRpdUY7hlZl5FdDMPYiGnG7
9uOp0jeZxVq0Tljh5duEKy7b13Me8MgkN1VzuVaJOUTM7foyFnKsPipGwv+MmsbcjXkuEXLrKxAS
8YR+fcCCNAgyp+rXl9RYx0Nv1OvVJJV2+GeBBywkTULEzbCZpBljn3wxyvLGotUT/aX12ioi20P4
3CuaKOi7IXx7qd++zp9rEeN87ncHZNtJ0EWfJ++zoTRe8Ac0dRZrLRlOk4E+cTfoZbkb3a76lC1p
du+OQfK9bPPeDCXEg6P0EsPevf17TmMuP2cbrtI/Junmcjn5OUPfC0Ky4tFr4e4ZqM37xBjbs155
6zvAgNfxb8vauQR5jYhabnXyqV9oiq2wMGVdPXNllvsiw9Jb5psxqspEZCdJHnnuQseDJv4V/dfq
4Z886bb8tjCJn82lTB//JOSvqpeDYVTWMzAb5MUCNDYakAg7Bxz0/u2lTmtZltqUKEkWtzk5SePr
U+vPyk9zEs3nLpPW7Vys9t6fOhm9vcppLbutsh1Zrq+tkrVPrstBWKbyxtZ9bjosjAEj9NcmTKMo
WTN1GTC7enp7vd+eCuNtLBDQ4tlG1MDJXj/Vui6dGlcFAqt0512phL9rSuPb24v89lA/F+FVURtu
agonW1eU7tpXbOrzIj30T30rOWscGPqe2RhhLvPlnfO/bdJ/bhNOBesRZOBQ0iHHD/5kE4HDjCMy
AcnzGgy0+Gw6ABhV69dGgDkksJXH1M/UXlvW/J1AgPf170tDqNlYfRgSbypAr/dzbP2ymhjsfpmy
vHipjNUXB82BSRJmYz/VVzbAuxJwtCv9EHMPUewYnddmJPysDcJ6xcbwULldiauU4VX9fpq95sXs
NM0KJ39ED7JxUKM4l+a4kgnkSf2yAHgo4rnNuwnGpbK+OWWvcHXw615c24hWnM+DTSokDO6fA1lp
/m0VXSKj3BZddl57wPsOqXIMxbh5HI9JllvizHe4Z3eGh3tfuFrz8tgmZd4dMsxw5tDtteQDSghJ
cci7tPD3q+2VwX01efa1ySAbqFIhmOKttTvnTGMsbW5ReZLGN6A8dUtyVnnTOSrDCBGqZhlvmIe3
RTT0s9MeZl05+j5gjBvEyNhaj4vd+g+QjfjLuTTLJioqXUyRgEl6NgUrjAzyFQM/G09keaT8JLCv
m2RYgjATwkXppDG99Vr6yZqfWTU5823aIrN2VhqV7gIBdaYbPuypjBLXKIuzzu7TC5rdtJ+tec3T
QzZYlUNEGco28o201Gmq6n0SL3o7Owf8upMgDOAZ8srMsjZugzrbhvN5l/QHb2jnhRHUwvR7ZZIo
oor3ouLKnmexSz1f/Bgwh0JFnC7XgNyy0e+CVBcBYdPF0CbXq27emIM6AqCaOY4xRkHQq8RMPC0S
WzxiroMzS1FV6z6tTV8A0WQ4y1DZDe5Xh1Zw1egKM2Cvd+6Y/ffVLm8CjLaa2QEwMCae/TStgCti
awjyWOV8qaFeyrwDem7Asctc5ozhXGKpfmm0MMyi2k284bxMg3yKV6+s5xAmcyUPOZ57j7ILuqd+
XcXXQgXCuuisvLucF7tIdkU5NP5ukrP2bcJoFqyLBUNtp2dN8LD2ZvpjqWBe7pKOMV8ULIPFedba
lCwlt9LHdkxtg96qFB5YFbO41Tx7lNE6u/PemHtv3cmscw/CGlZ82scRIbxRNtxBxgKFp9XNbC9H
C8i+sj0gufhkuMO+mIZlOi/5qXdzMpgXjGRN+HBeM2eRRnRpo0HNxi2D/37dAUZJosHtXXtvNWuX
35cppf6RzNTPvhUkkv6HsRTpjZC19uAMg0EKoKtivqpNEycdHaLyeJk5M1BZH+P5MqxVoF8Kra+B
Uy7mUuyrwJun3TomLSriWJfd40Ws57tgXOzratb9B0DywXOr5WSDMF+Lz00fcEwLq2PybK6J9rHL
/YZccNTLm0wZxsDcu/bvclrp31FtCX5Y+Wg8DeAiltDBl9U877WV/8FZUIE9EzNtiriAtfJxLUqn
DKHC2XcG/yR2YaJedrJuljnCKAfUAj9+6XbINYkmDGa7vXGwlrq2F4Gsa+t1sAtFWXbfAEbMDqJD
TklDQwa4Xw+TuyOcTXdWLxMQMkkFgyjpzTsHbv/j1FXyXq1WA/fKE9NHbfDzYzrODo+SBnDSgOeh
BMXLSsMMhVE+ST1xYwf7rDVU0puufW1rd2varKGpMxVslaynvg/FZA9fpxmIZRj4k+6GeuF4L21B
Tzykm67BORzWsgxVMgw/PG+a424sVBJXq1Zed642fsogQmHKWCq0gI3aHkKCBsjHwqnr21Smmyp7
7vEm6tIY7qxGpTB4rSJDDNQpwX3V2iS+KafMQQlYtRegaSmpQ8SIGGi0ERBvO4fAFs+upn8WekE9
DhXYPmhV4UrqZd0uo5IxnPrgic6QZ/AVjCQ0KogbbKAwz5yZNPoqqJaBjN808jkG0BTMF8Qs04pr
z2rwabH47KOky9t2N5WLdLB8bNwnd3FGJ5wBKtx05FTZrrIq2UZaUa7APbK6fC4K035wPIQJsKTs
S5TGSkOtMQTl4BnV5XLYBQPCftGQB0DR8WP1m1Dp0uULXLSV2AgR+6Zbt+EuPgNijkSe4KWadQIu
81LW6RRP0D+XWBgJTjlZNQwgi9bWA5oORRIMyZLqDHvAflzgwNDWu7k18weV8+/uQP9r30qjIVEa
tLkaI1dWIJVWMUvOUQOvMbbN0ejZPzero6lx5RCla1A1oV7VlRNNrpTWLmtLHeza2D0vtYZNse+o
6nyWqldhArbN3Jep1/rnVlNNRM0gT8dQXwwOdU1HBbX61kud/YIcVxsnwqdrt8g+yMNcc4MkcidM
lgD9ia9VvVBBJm06Xpp5m32siyW7x94rBV2WJf0VPaLWiZSUW0oLDApxEDJNrMj7ocM1Ki0GoCla
ntzJyRlurKJsMj4rw/tB72fVkelLvKNZMPHbTWO/fpkgFK37uVLLp9wRE05lU4tFi9YrGbdmJ268
zHa/1eQRQ2gJOBQxyuHGXZEO7tdhTdYflSXU3tcSYmDpdh1zrtF3q9gUI4WxAPxwr1ezMA5SdNSw
zhDgFjDMqh12ptmX87noNAWCevKPqskpbW29mO/LDDD5jqdwmI6CdB+iPinXW3I1+6ughZ+EHRCk
Gmn1eXjJpRpuMEEDeK5NWYkqdjMlL0u3KLbMWTo9sr16iutadSPc1V5807xy/DZW/N2QTLH4QUGg
LkWZ27uxuavtEupr0yV+vR+o6J6GWUNo1Vy93DmMpreU0TppkGPyxvWunSpL050DeAxsH5HpSvr0
+ENtlUIjRiDQFFpYSrw0daMMkDcSq8XBTbqwCeyBswEm+liAnXiY07kq4spTw8eBUXgXToneYAcZ
dOkRUFjxnHeDy4ks3OoL2VL+tUK+ncDVyIXp8SjzW0cJRO86oNrFvoFZYbL9U/Bk5ABprWpZ0h23
Ym4DcrQwwk6H+Wo1s0dUBpqbphYYcNW+YYdzM6793mu4NAGwWPaxK+tiijrRBOm+1mf5UdU+krML
aSf2RIs21/w9n0gg+E7S0DCWBeBX149jZOV5dm1KJ6jCyjbmatctRScIaoSpzMhA4fiGBRJ10obu
wh46U+0YoCw0rpY2H3ec2mU8SzXdPKtULiNOYnK9InwJXzFvx09mV5NHOotDFMzsORRJWoer4eTH
qZkkl7RRLXbcVtOCfEfpLk823ym64ibNdr5NIrCZq/zKKgP9U7GOhh8LN5/NqHXKbAy7RSg9dpdR
dBd5L8p9Av3NiLqxrJIbREiqL63euOAjl8nywzQofTPU14QtSOekWxis14I2TjWbCyZigcxqeUgM
q5qwO/Ryi4xBa4n+kwye0rrD5cwOxuvCyFAAt33QQmFQaJN5FGJAHzsbXPeqxoclkhBX4CYt5jzf
F/3ampHWNBCUDb+HZG+TX4Q0dPKzLa6U5MQtuvTO2Mz1Iclh4uZTtzWoihEYkzQ7woc+r+4QlW3v
zAwQjHnd65ryXmqlyttRWhkhiqv9XMv8iUgCsenOXVGsuND7yX9IEmdEtryrhjaWa53ZyKVbSaV2
os3bJI9bD1GSO/RBiyEUrW2LvaY1tMWKqiFOGXObfM0KqWURfQ7rBnBpAT6ul/lwZo7ecFP2hTli
T0DYDIWt04mqO9DDkWErc90prU9T2FzuUqPDoYZbOn2TvvdAcl32gzI+V00VfNVbwgFmzI1e7XrL
wB5K6uQgkQDYtEZzWVnG3rNrELtDVkzX0M+5FpIhA4Roumt20wVeEWrJWs/7Bb8HUvW+b1Xs+nQX
wBY32s046usC3YcBJjeJP33z8zkF/gV/r94gwZo8gx09h8DBkHOs26EAsUDTtg5bZddHowdtnQi9
PXco4tx9N3X5R1/IFczTmhEuRwqY226aVqB7k7KyyAuU9z34yXss6zp/ovRLbkhjijRUZtufIVXP
IEn2ANZKIhZxWFj6S9AIBQ66Lz52fGo78PvkOT6dho8cCv/FLbyrNUtjHS7cwikLc9/1HyhjS5Sq
5n6aL7mM5RezNmUZOhA8bvxeG2ToJqmWxWVbNo8mIS25VmNSZFiUo9ljh0k6w0E39VE8isHI+qup
rTIQVtP2YAsGiynsaGne+EnqNZfKcSbQPYjMPGt0L5FIoUTW2QYnvRBAbtuYANR8k31F8IeWjUKK
Ns0ZQAumGhNtShEkYZ8601NKp+HFzBeb9Jki1oFCKtRFOnTDo9sIzl5hZZZ9mMwGpQGDZlycpjlg
uBR+DKGsGJK7KoBC77Zdm8TwMLxLZHiAZyZjX92tmV5+oiytjro9gxhP3FJ7qvWa73AURf9IdZ4+
ak1bH53Olii/lfPjlIxWH7aUx1dtWbTN7eTLCTcQx9X6jmY1TqEQXNZ7e5qqF8WHM2OR6zrPk/Lk
uMeAwe15/eOShZuo6/AilqH+qhIvSC5QDUn0S10zrRkMnw2Zrwny4jM/on+qtMn9lC/t8tERikDk
ocNxVVgaqkm1pwJA46nLDMRLVHNXIWjBW6lSv49NFD7c89TDMqNqBAoC7gg90G9mawkDe1Vfmyl7
QSJ3FChxWPmlpHVPblD7ayxzoklY+xnFjBrh0YZqWJ2HvpU0p7NGBHtUTLwMyLWXBlECmqWO27Rq
OaeN0tEwL2ZBkZ9aw+eBjhdDk1k09rWbodhwQG8nHa9sX3jtrsgLGonzEixPuWdJ7cEc/KoGt956
ZTyodaguU9Nt3R0IFsfb+bKfPnoL+i8YwbnzcD5V1mQ+iTUFAW31mQDs7M+1uzOKevqR1ZNl73Md
Se99qnmZCxp3WPOohQk1nzsJUBo7oVcNfVRHzNlnsHYr2LQzB03//jzYPi/EcP3gZV576V1q2SwN
ONR9feE0rTTO9LqBb8vNOxX7tHNriffCkrRkSn7rRRTNXH6Wmc/OvjFzJ9sbq72MF2Kx1nw3d8ju
ktIsen0hOjsojqtWd32UV7ZCtdgVPdh8v1tQBKyMqruEV5EUn+hA1PZjphyGDGyIt57xXrx5X2rb
G09QNOB+y830dhwtRCoWFI6MaNGr6b5FLuwz9dHSh+h+lY+pZdokeTp42n3SUuIEOYlPNFU0XOMC
t8/rErRjwr85YDTjpUtpYMGM7nFUkvVtmUXTfCrSMX+aOFZ5JF0vZ5oEVIlPoc2a4QzAEXV20s8k
VgbY5w6KRaYeasdgnrHQl7nLASTWIXiN7skobSmipORQXHoBhjeRsIrKuTTLpLU2SrPz2Yf9jwfN
5DT3Val0Z8d4BNH7/8MIw3RaBG+epes239sgA8iV6Zn1j9ucJjxceu7kX3RS7a0t/8vgrAeHm7lj
UR8Db6wPmUr6S41bMeqrNYmdQo53b7dVf+vdEp1N9FY98CzwxU7Bs05nGBLsSn4M5nQ9LIXvRXox
dO80U7df/aqZ+moVZDJeP5XXOLMSlkUVXmnNpdkQod10RHA81dp3IHe/PxBaaIg8gRMyLJrFW3P1
lw3UppE00RP1EQZJQFpVdjfKqeX929v2+wNBS4eDBraIVQz/5DXRsRiTZS3ro65xuFLKGgqa9EXS
OXynmf+n5/l1pZPm+rIg8BXodX3UfDGeW7SZYitof7z9OL811zfQAUCWjQNsMpw4eT8dfSE9m+b6
WM6i2PeNjw6UMLtn1Q3Wh9lftfO31zvVFKKnDnwWawrek8Gc/RSBDlGn7Me1G44KFYdnobV1FfVI
gHyCsIPvu5u3Z/Ui7hOEUG71QSx7rbcQswIr4d6tLv7RTjJ3nxd71N+ZRf3hxW68XX4cTD8T7u7r
42Mo0U8tH9zR4Ts/oKhmh3JwtPO1lV/f3oM/vFiAl3x5YLwpRk6tyXr67AT4pTvCCqgirzELqFtW
8s404U/PA7V/U1TesByn6prliDLWbFfjMS8Dk3ZF9W0ttSpKGQ2/s9IJaoSJCfofJK8oNgBc30Sv
X2/dQpHhzWLAJU6bkl0lG/OMdnB9Q3psnGldMp915ZpeD9B8Hssez193nNtrjF/N784kxDtx4FTr
bfs5FKIbIoBRDpHNPPk5rb1Kv1bzEX4HMjuJN5FmB2nuHkquMzgaJOzmLjE77yzraJzH7oB6zz7n
O7udp8b+7CZjBzPFBqWMLEKwyF1AkZrQZg/UeY3HIWL5bm0gToNd21nbWdW15tXiW2lV2o3vzO0a
r6juPaBr2fhh0NPcixTCkncT4f9GKxLkFd4+Ur/NrLZHZjoGggWoLOnc60dGe0gGyewxf2nTLHLp
c0WSLGQ/5t0apwiCfra6ZfzC1GXdv73yb4d5m85Br97ePkDd06ibVEXDGq7/nFWZcdXki/HEUsU7
q/zhMHPGTBS5+GY2iPrr5/Ow9oLAbcijRSl8JB/rrifXqPZ257ynF/CHpaAngSjULVBXxs/T9cs1
gtxa5RdrMh5LZMZCTSevq7z6Ke/6+p2H+m3aB7xgO6IGMhyseOpY0WqOgE9er0cGELtVc/0dmdqy
K4z5u5tnORJr76nX/fZsoGUBpaOpvXHVSTNeb2Mm4eQ0vjUexaieGqc0PpEH6mFfpsOnt4/Fn1bi
E/S3hwNG8ROy88suTr6p1WUnpqMvaYEkWTHvIfwakW967wkR/R5+eKptCI0mHHNTQBSvn8pTdLeS
1pdHO0nXG20EKWkMmCmWFab1zTqlu7bTtux4fF4oxD5rpZRnWpY6sZ4t7uPbD/5zHP0q4+HXQEaC
J2KASUYv5PWvUWXV4lzWTsecUiicAs89gyU27RnyMdlcDP9jkqsEtZLe/ehNrb6jMHUeIVrpdAiC
Q24O+vPbP+lP72IDyqCYs2WX+sn+aN4w09e2pqOUenYFN1HfpdLpLmjBvnfATpXQkBPBZAPG+qZB
xcVw6n1Qu+08zaZcjprnKuS4O/pXoAcDqwAu5KkbyEiUCL40l0c/2LwurdIJDr3TMLMux2r+AMdq
WcPBVLS+vakEgqV7Q/0Dg+at5UbVe0H3iXKsZ6NeXMr6R2PWtMcyT/X7t7ftt8i2Pcrm9EUk2BhS
JwmBuUzJWmbWcpzXuj4gkwlV10/qd26rU1rRzx3j3ejgmSgMf4sCJbNEQ1W1OtZG2u+0znM/rO2K
RqnVVh9TtPGjrhq9MK0644OXZ/0tknrsmFrGnRp8sffGSl6CcrPPqFKWs7f3YDusJ4fZQcuaasRk
8GCeflqG2RcjUs/quBiODMmQql3aiecu4RtLp/k9h50/bbntWSZC9XiogcR4/e0ENN+3ybc60mFn
Qpcs+a4VS/tO3P3DQ4GPoSXDjYlqx2nc7a0x0SHcrEfN1bcmYTYcGpVZYaOv2rU5GP+NpyI7sjYB
Eo4RYeH1U5lSAxMRNOo4u7p2gXYU02VEYnZvv6o/7B0Idsvn8kdfAe2316tUrfj/7J1Jc9tKmrX/
SkfvUYF52AIgKUqiJsuDtEHQko0ZiXn69f3At/prEVKI4Vp/mxtR95adBJBIZL7vOc/BuxLW03M1
zTycrJd+5kKoZzYaf8TmpzNiccHhHEJCwFiLUePtKWs01MGunER5DhKrvuwqYwTtmAYUIXUaHzl1
pl1bd/leqUz65I0ePIuFzW02WnYdG0VFfYZ9yUR556DZeIwkO2az7yhXXUqDrhiS4swUfn9f2AST
McvGCGwrksHTH2zmRlkEkqI8l2kYb8sqB4DQ6dGZ1/j9GssovMvw4JARa+vM5JqM0M6E7PicFE6w
S3o596c6qHynHbQzF/R++qKaY2nSl88Mr+TyU958WhNZax0AEMazbVCTnixd9XqrNg+OXo2XdJA1
//OJ9W6bwpxlKNnkhWEpWJtSJ3h6KHBk55nrVnYwQnsAvYlpQtWaK4UycjztSuooPz4f9oMPKT4b
ThMIy/iYgKo6vU4VAJkq6lZ6RkGkXrAqtNJNWYHwvBLM7hupT8ODmNKyu7fRyTb0WyPjR6DmpCbP
puQ8Nzr9Ww+PNRXDz3/a+ym1/LKlUAOBnaPVajcaDaYjYOEEzy0Siy+82tHX3IrTM6N8cN91PqIL
ukihfPxn2/PmOQdqqQYSQQzP6aCkGxmMrG+GSkUbK6qrm9iM4x0Y3PDMC/7BqEwtniSfb8SEa+Gr
UmkBIA8aDpxgpH0Ii/FXimn8KcnaaKd0hUE4U5ae4QK8n9KoIs2FHcSWm6td3dBmqmYnA9R2rNn8
7p1kRMyc1dSUGxHtEnk6R6r/4AE6C/cWdw9qfx7k6dSqVEnuk2osjswxtoh81w4xKrQza8L7URw+
MEutwzIsPu2r3TYNskqtW7M8msb86iSQzeQmP/cxWy88nO8xxWHph+NGa3/9vOizqCXKH+NYBtaB
hcm8sqJZcyNDGLu/m/WagmWF8wObejbZzpoMWWic7Ur2qce8tasrHHO6N4bhuURpdbkrbz8wyzDM
Pg56LHNUKFfLm6VIyKg65sIcDzkiwsFRh32p9kl8XVmScQ2sLjlQTSdkbcgwKPuljdgDzkJv1K5E
zRopfqtu50LRQPtkSqEhEImc3egoSbkrIPW24OfRzhMYrfT3zmw732pZUthoEtGuclyXi3OuiPX8
/nNNzGveFphw7xXefSo6js/cukHZSEMmNlM+VJftrN/STT+XRbKed6vR1gmPqAidoHAYrWuVzNfa
luxXKzgX7Pdu4i3PafkMsecAwLA+S7LXaJVct/JjlaSSl2UamRJOVW+zof/1+cR7PxI7z0Ugvpic
0M2tdjbQ38N5BgRzDDOe3SCZHOhAA3sEcP/t4Z/NmU7OtobH4I/teLm1b9bcvKgQcWYjQbTyqF5l
YqDnQorbJau7eWZ5f3dsXcZatmokd6gsfevlYUg4dfeFnh6LFmx+XeqtLxD1o4dtS9k39Fji6GOX
sku4bvCr14A+azVBvdEUid5N6H+c2Vi8nzenP2h18VLYmGljkQeMFoUGlpJLF2GmsrX7/HF+NAxm
SqyViAHwoC9foDf3uFbsvK9LLT3GdSj7tZPLd7Y2iJ+fj7LsDk6XEdOEIbtEpLB54Oy7GkXEyKqG
VhzlXh6BmcrdNVWR8QpNvPO9zTXOmJoTbeapRPsZRMmZ7sr6M8rDNW2KACyUsg1MYbXrtPQuj5Cy
iSPdIus6weXlsqx0O80gkwX8evQMc+s/uLMng652TIEaVYjVbHFs0y7fmYRp7Dq7789Mk3cbM66N
uiquQ66LNW0NwjNMEoXiQJTHKC2jH0IKwHeFFYyoSek2JYTcPdBY2tDM024XLjzVhEhGYs4d6p4z
6z5VNcPZfP683y+x5AGAy1X/sUj+od2+mVVAtYsQplt91NEqX2eSZXyzF2yFhiHh0LXhOSDMB+Mt
+GtiYZbdKbzP0/mVZp0VJxwdj2j35tsRYftdVVmjG5L+eCj1+FzswcqAvmR6YE4Gfs2GH7MyB7DT
AbWyEpaGePIYWKCZtkmeG6pLPjYinra3oxcpHexvzixLr2069rTR5+oiahowbgCj8pt6ZLb6Fd/N
vcEW2XRjc3Bkv8KsJbudSA0yjfg/b+uyABaqj7b122yRMXifP6YPXn4aQBQFWQGwWq5bBTpIsExp
m+boZJ2CbsNuroQSBNu/HYXzKdIwld0KphFjVbrp4oE2RzS3RyNvxk0oxfIFAKy/5M7wRBgF0Dqo
D1DZ2LdOn0icDWaro0A7mnNDbqWdpj7KXO1vl0tswir2V+CTjr5gCE5HaVjy41hL52POcW8rx3Ow
QeYZn3l93i2XGm8y3zwWzeWktxiT3y7KiwGhliOnO9LCkZpNFOlYL7QsUTZB2NaHRBvlPcKyIdug
boeWZznZmd3yuxeKX4BuEYvUskdigp/+gnyeOOtocn9sI0m/mvphQrTbIw3KR2QIix778zlyukLz
3aVHBJ6YfFtq4Utt63Q8pei6BjbbTCOy/I40UZSu2c0j4mNDuzAMNBRRPIlzDq1Vfsw/w7JmUIrF
Vvi+ooaAo+1KQ5mfWwKGHnJLtBp+jB4tabpkdhP8YcWXlhWCIdG1qJf3Jk5sdnEJRL0zb8npvurP
TzEslpOlEwma98+K82bJVGPkUGR28VNmYn3NviD5IaYYRkxq91fN1T9Dca0c5bG0wrVav5At8tKs
qE38Dvg+dgJ/BvqVKLhAFHnucL5aKP+MxQmB2cyJkpjVdTCBFkh5BvhRfnbKOLQ8Y57SO5EE6D/Z
mvfxZlDD+rFPUGf57PcWwHzbh0ucUVZdAxQMdF+gybpA84bLQgtLWbuS2qK6LQwnkO6cMA0vUdtI
j5JC498tmF2Ptl41Xz+fnqcv5D9XwbqCFZ+oCLaJq8Vlis16pHXC9DSVxsJ00Cq3utK0XjUO08M8
DvI1To/qZ64V/WFKrOL28/E/mByLPGSpkbL60HM7fT3iqZEyCLHzc6+Yjd9IiLJiNkz4FWrx9/OQ
95AeEcVLHtt6f9+PRdtKbSU/6zGW7c6W5r0TZCikGvwMn1/V8lL/367wn7v6533H2bd4oFZ3VcvU
SSsANz3niCF9wqbKX02Qql4j23VBMmB63VaScxnBDP2rEse/R8ZMDMCY5B2u9/R+ijKxeoEN4nnM
qvol4csBgFfXl0potJ+zJjnXlf/oAVLZ0JajBUXud+0LUURGNku8ctgCfYw19iVETduPDKU+83af
Lt3LtS3eXT7qNrwGWj/rudIrcCTjSnvWc5ZUL9XjZKs5VfUD5zlmnzgqou+fP8eVZ/qfIcFnUFxh
l7/kQZzeTqyRbdDHs/xsJ3VvbXtbJx0Ph1D0MDjN8FyMJVpgWL7pfa9r5TVrbnFtQd32Kv7GM1+S
95NK5XMF15KGEce49RcaBWLPfm+p/SLjiKlHJGzM5glPoApZE+9gkj3G9YgcsSjVl89vxOl+6s99
WEpmfDsXVMY70dMsiTk0W017JtSph0UUZL7soKL9fJT3cwm1Dk09ipG8ppBvTu82BI45wpDnPKsS
MePy6Kg+kZvHEGDsman0fiTEN8xZVm+283QST0dSx2Ygw6VNjnR6FV9J9Hxr1FLn21LcnjvHvL93
bHllQnkQi+iLGfR0rIjOfNU5bXosQ6d4SkfaaggM1U0YIpCt+1AcFJxaG5yn+jdpMHWW/Vb2grxA
CokZw7M65LKxVJ3bCX1wD8g3g/WzWLlBCS3//c13eZaq0ib/KDsONhk+ThN3npiacKfGdEY/f7Af
3QK6CBAnlyg11pvToZDjjpFhhPmxaMZ8J8+F2IhIV/afj/J+q0UuFqwkSEicY5A9nY7SBg2Eg6Ip
j/2Yadc1dR56u/KAi8QgN24erSekDq3/+aAfXBrptEiE+X7qcElW+zsIkNmIV6Vk30zUQKvrxX4q
kr/fQy1osIVjwPvPP1eXZkXkFY5TUnEGyALooyC5ZUlStwWpF2c2yH+aracfLzhVpA7SwmeTzNp3
ehtNxFxdTQDoER5QiDXIac0XO5SiKy1Ix1tmekXD3TQAyCaKAUUhQ4gTu/ZkWaY32JF5wTHYTLEn
ZJCaKdORLZqVMy5Jdr94SoALK+6gzc2jOkZ1upUTU7k0YplkZlMa4hJLrNVobjeSTsJ+dJR/F9gC
bHccM+PrSMmhdCvWHrxNy3nIbeFpf2+Ry/4QQd4RPGnwG5FEdF4NiOsRk33/2nVAdPE/JeRuOSqt
hz0CUennLOfEheZlqW9luQ8rj3JCj7MW0NpLLWQuM0YHlLsoo4eZ8N9WvWosbNZ0DoLk1eorFRtJ
oY13w1BQPxNBLUbfbhSMhBB454L0udqQrlq8NLKXi1SOsLfIsLMSHLiSp6atShJpkj2QNTj+FgaG
YPovAZ7wkWTNozHbeO7rVrZ/Fhrwbw+JtjgATh4VN2/TnLq41SaF32cJPs1i1nKMaONsABxH0I9T
DGVIu8ntBfOBTc3+1o91fq6SuSovIlxawkCRFVCdZdfBO3U6W8oUTAEA7+LVlgy3C3/nub3FRzrb
j4WAY0IQjlzsRfIzjR8U/C+fv3wrmef70VenOaUoAVoRB/A6GO4BCn35Ir7oh/aHeW8EXql4cbcr
Lb/dfT7setO8vubVO1+Q7R3qEqNmGn2Q2XjBX3cpSZDIaxy7xsacdK9r+jPL2/r7vx51talMTdT3
QTtwrbhELIv7+w2Zc8Ztb/GZBufCIda7rdPh3kmqMWnKchpwkeao+oQ8eNDCJSvF0HUu4eyDoxQL
p8XHkYY/teH1ISAb1Z6lpaiPJl7DyC1R7Fyl2vQrzsPyrnQWO3csjRex0qHpURuJ6ayXj7VOuBEw
lcivlDbdTp0h9jp7iP3cRPamKahbkd0xXlJEwJZaZuoe6IR+ZiPxwfJPW0JWF6qX8j4fOsJvOaox
YbbFUJcc6mvQIaZQNp9PuA8+1ZSBkO3DSkMkswZ29Fk1mNPYZMeqw+A7OYPjT3OPJyKcjP9gKHZh
hEdBiUPRsHqfQ10bcOZr7ArAoV7kZmj6StY6e1BW05m394Pv9R80tMHNk5dv6OnSEWgYJXtA8kcp
UnH10iJjB0Ju9FUvzVXk1m3gPLTlOD38/c38c2JfUJtUJdbDZglcKysojp1Rqz7xdIJeWaB5c2xH
Zza063cI3T7dXzB7aN5JeF1foaIViTOaTnEkFzTDKI6pLIqi9GLQO8nVhjrZfn5pH5R9gJMuKDtE
QAjM12xlqeyyQc8y2hF0ijdVRVclTUiQb9SewisZKt+ljITCmo3lpa5r8UZHzXBms7deHTlaL4GF
TFObOh+979PHqnXTGFAL5bEm+LVaOqMHzWiDm1xS4lvYq8E25ye6GFzSTTVpf5cxylGF0g93gCM+
ExhRw2pbq1tJCDolV+jIKM0PJvEvRdfFFgdTsi+RBV44QyPOPOf3l8x+CSgcbWvOaFSETy+5mAsn
YS+lHsNmFpcVlurKLeUcPFkhmrs0G2AINF1+sKq62dhzc063/G4V4prZf3LjGX1R+Z2OP5hZhC1F
U496sICSDX28Tmbj3Enmj2Pg7c6Qc9IfyDptrsWXsn5zhiUMg3AV40g1v1HcsFiyODAGO1eiDLNu
IYZIma8jtfyhN1j7QKOEEGRkSjzCi0Ta3kSEejy1jgS2QeQ1Hq1cm4SKj6o3yD8cBvkB3op91Qmt
O/RFEGxa7EqNp2YYbwVd98VDFfwmIFC8BMVMB4SAh8RXmG2a11RTEvkwipQLzOil6SIKBaoUav38
JKmDGuGqD3C8j1U0v2igepBdZ+pceSZUua92UGO2CVQnuwCBZu+VqW/knQJWvvcKNnUkszTO1Lty
IBTDNTB+VejO8NtvWj0yrrU47JdswLq8FSJXdbcuCvlG6gx+/ZiM2mVo6PnLmMY6KDsmrpcXEf7e
WeQVaUK22j83OO92jkXk9i4Yc2k6tzS82z6oMARYZhe8K5/addTTGGKsrsZRP851EEywnPqcLCGh
m2zmFXPPbhYRrDKI+C5oUqffY5jFYFtJHBS8to7y2J9CNb4nJMD6VpI1XLvDaOkPE9lPNwr3pLss
ABefebGw+TJ1T+acjg+K4rGhUw+gX7fa4QFLUIa0xPCr4SbH6Nwl/VNdpLVDjLSd+ElBiQ3v7wJ1
ULXKqb0uUOTHaCahSk/GjH5oD7rQN60w0HdZWzbXbdi0P7Mokb4QGmTUl2OhQsdQtK423Jgsn6tW
GtsZPrkcW7u+68G3ZIGdvOCDN2eXWIq5IisZP2XfDupPM8NI7NZgRgIyb6wx2I7ZkCKkGnoc77B8
4PoJtQAp5sBgMrbzPCexp2RN+QLQSKr9VEj5ozn047RDSq8Tx+0E5uRZUkmKCtMtdb6AeysmyoY2
JLcgarMvQOpGw4vrQdxybA8PCWaCzlUaMT85wThdqXacB8RLNuGhS1sYLc4kYTSS63S+t+Iulfww
LaWLbjDFuAE/kxxCuRuDJSClENAhQKr4Sto5P0zRKV/ilsyQTdxO9s8sFPMhx4qpbiGFSY3b06c5
FrUu3wJnmZ6ocQNW6GWDFS+deuuXnnbg01iAg/siJcgTDaFInas2E+GzaGBUuYk6wz4CPsI5LY0G
0C5anbim3tYPhshLx5ObWqD7zDrjhVSdKuDmC6PcYKuVwDPFMP0rAo7kQ95CjvATRx2TXenkzuwP
VUHYTBbkg/RtAi3f+JGshJWfVO04HbJqxuU/o+g5jqUopxvHSKXkHn9+kDybZWBIqBCrbsArTEB9
86DJQWZDc0hCkVx0cz/2kYv/x8wOQySjrkHhK5kXFnIDyRN1KL4moOMaUj+lVPeTMJWJRiqpbLki
z7odwg8oI5wpCRrDX13+ssy2/W73M39EMaJpWHBWzWOgQYAyS3KntnMQNNe5JEUyzuRE5XhJI/6S
goBCWi7RZPAyp54dRl6pTnIzBaNOBEHZKMNOtGkFrKtLuotBa8rWG9K67DeEuUW5J3fSlF7ltpz9
olRlXk96YiQ4DlUDtM+gmAcqsfWLrjV65dFUMq8gyyWw6saA491YQloBhwRdDJVTPII0knOIz1Nn
j7tFPcy/QRgUbWCna/Oezm8hXxLONkkbSn3qtdWMke7nUgUGWO/QEe8VpakewrGXij1M6TK97k1i
zm/rQbNwkVAU2ytdIy7x7BZV7CXSnL1EUWDd2IFtcrO1QSqxUWlh7SqEjx64Tm3eSlPBehX0ZnUD
elX63bUl2v4pljQYVWMeQJzIkuBAYJExXY5CCcML5OjOhRKxR/KY9Fnjya0mVD/Vho5o9GGMixu9
NLPYa5SgybeK6OFB0MmGr5AQmmztqyjqtAvkjVDYAjnEcjwPvEM4RRpgE4If7gpyql4s2BVoXFW6
x1uVB/3DwUzdenaY9RDv1Dh86OU2r9yKIvsT0oTA2CgScYubNAqCfQtWhTzTwMpeeqXC5qFG0Sz7
ObG7JY9ZLTaqw+/wSyeMr4yY3wfoTVnC56wqetGa2CB6mRpEhfK/NO/DFJTbJZhVcUVDCmJCbRN7
BU3L4YAtZdIEPVafrWWhVLOvVkDdxm2AdD3OfGZ/V11aty71ghARPzQg4jCCKX4OGhu4G95pp8Tl
T2bpzu6U8Ps410hT1N5uTNanVlE9LcioIRVZqx86GQyqW9dzrPsV5a5yQaJFBkUdzZS3ZjfRR22h
6cYunC9ODwH8sZBihzo/IhQji6sKqvbbpIvyt90U2jNrObQuoYX69zSZqp9l1bI9M6U44c5qViR2
U11aRx7uXHpla4189ESUPkplrJDzG+edChUv7l/1LLWIbuYi2cW3irLR4hqmrh5HZI4ZUUy2BsWm
rHf5tCixX/QDZXoFwIQ3J5mQNy1+1Mm1OicDsJujUvDnwdZ2IuRM5lW1HHxVhdkU9N+k5Cu+d+Pr
ZLaVoM7VxOqmBdb0ROU2JDFxdNLbYcy5EUQqKde1JrXXMOvUL0lRmEcrgOXuglbprgnbakNPEVL8
k4VDz73GgbLgahpVqJ0VzPqNlA+wH4JpAnPFTpICXWuX0BzRyhNJF8NTojgWCOvCnGht+XogJ3zz
NDmS4IiZre0OZC1u06zklF4IFll3KnP5SY8z5xuygjzCK1h1BhuwxLpotcjg61Aq6m9CEs3Mq+U0
fhHx2OYQFpLsSm8JMoMQJWSYL6MYVB901/hUN300sI8WVbIVBZEG4DEgb4H2WFLPijTW7tnagVIr
HTP8MUtx1l2mKCoMVxdVqLpT7WS6W85SX25YaagWscXhxWqKGRabrEXdc1VI+UsVE1t5ARRN3iVT
DM0Sm/50qfV5bEL5A2XkqnnWfjP0sH0u4baQDqpE1UWnd3rI58dSH/XCLh+Q2JV3RR4h2Gb6siPM
OHZvi0AVsgvQIL01benFrLS2oJOVs6IOo9QlSMjinqedjLayGRVHgjUmFGfc080g6q6A2nzFzoS8
RzPu41dAhTnsMUrv4S7o1ILUy6TUta+s3iRgxtWswuCgFcXhs9WKO4u+hwZmYZr1XTMRY8RHphtY
LsxY+1WkbabeZqEWHOJWHmgu6SN4wAZr4ldWdb4yY5Po4BTbVHmY7NyJ0cEmxlcqH7J1Fdt2QdQg
xJbMpVcd2F8KltrBA8oyTE8D+36SMsfJ6nZdAyVpS0OgId09oq+8G2edT/4wwRcZoHa2OzYcvE0C
lgtpdMksB886Vcx5n0ZKKX4Wsgl7UJ6rudt2dmgea1tKJtcc5+hB0ysVbtPQGNlFxwnwO917yNUj
Tgnp0oRX+y3KHIuKrUOcmBxNPSl69iienVjJgLsBahs2oD1UnFjC5k9EHIQ8eo5Jfj8qUzTcZEFd
Gr95fp38lAYo4aCLxrJ8WbHMhJvWqdXsOmLRgP7dqtpDXtVDfiEZSV5fatkYhduhTFvzWwkA+BoK
vvkYK3qnbRGQKL9BYUy1b+Zhm/otU7Hx8wGf2rbptC71x0zoJY3IrppxOmrdFdlGtbQJBpBxCXDS
dmHQlJ0vU5KKfaygBGyqndCpqjlS9dQrszoim5X78aAq2WzdTXqfjjsxq/XoW7E9hJ7NG0wQekAy
IiuXOnWeRhzpLwLcLMlDhCiec4XMsP2U1+wi5riTb0NZaa8Hy4lgB+p5/qK15sQHY6rSdKtPWRpe
AySJD0lBWdxXAo5zoCaAUW2tngK9F3QCExpVcfkO1ffAdt22mm99Gw3VnrMMJCMuO38tS9m6Kade
krYSnIfJbeqWfLu+UGLVM1iN7gwDCucOil9vbZqwNTV3SuvmF8dl+RFwUXtknZbEVpCDuHX0IQ8R
qZnqnvBsUn37rNe+SwGZrtx3ThTbmku7TjixsmxMEcGhdr9EW/I3NvejnFQcPPJKKndwfuobs67I
3B4Vjm2+RixLQxpiKgdXJWGs1zlCH5AXQ5i1wCJmVd0oSZYfshw7hytXpvpzjCo+4b0Fn8kL+krZ
hI2EJUIAfN/q4Szrbtv1cfHENizZ2GMjPDyJIKxLAzcQsCiYZ54TVnzY1Gniw5vUc+g1PeF0pC+m
jR9WuaiR3Dha5fVA5ThbmGlINOOUzzFkSgr4O9ySQ72TG1XeWRmoo+tSsPKkca2Qhkmc6F3udJXh
6XWY5G63tMo58sjkjWZNlzyPhjz+kBXyaGDajojBRd04tS8IOx1h0knU4o3eki2QWnN33Zn8D1fE
tCZ5s/ThJW1U/bdjz87DZAxKss8kEzagFCUJR7o8+CFX3XybJ5IO4rWVjWMPk1OHdSvZYsuaO6Lu
TXKlvSnrwKhv1HKcX4ygEvVlPQ2Q44N+4X0DDOZQzlfn96DVZr/pJ6eUvTZfgIYkYepfsmJMNK4K
P8BmaKYJcL4xEXipwkJ2rm0AY7Pfd9Uw+MMw5DdZh9UaoMLA109BxzYSyZuI+MK0iuiHxK79pxWE
c+tBOZXBIcD14tXXJLrNiZpHv6AD59pjO9KHwrTWDAck2FN/ESzZmzvqoePvCtQdu9NiNH4Cg3NK
XwAxN/zSDB2g+gtiLHEzdNOPBNvygRUlXU6WLhIzuLccO7nYuD6KJLUjzixqXNDHSsdXB549+LKE
SIhNJ3X6LadGa+KUTIGCj49uPYJTsDHGqGoIYYkSaUvEJ8dbviMVtFsQi8kNQFRL2sPOyIFOwuZU
Lmsln0I/03qq7poUdV/jYUFW6mZu4WkP0nyrJYgXluYe7TrMpJj4QiOuPUOHF3QhKX2hbdSBnj82
+BxmJUDB+K4p6+Ue1IbybRxjmnB8FbvjGA3TDUKE4TZO8inY60AuKnZdpXQD9DqcPF0T/RM2sp6u
3TiKg5xO5Nai0KpQOI2a9tJHcRNckqyIhHeyGvOiyq3q1xyAlt2oeIAlt5v1KPedIRePkCfrq0ij
OuUKE0iam1VZ/QVgcYe9um0n6pmSIzcXmZE0xi3kGAvU6SByDuQIUy56dWT3iyxAv8LFCAY20Ahu
8PJ6AmKpd3JymGZFP461ZZHWlCp8P+FyRbqnRhwlXWs0msHtzL59mmcB1EJYVs55MortqxECTXCl
ajrFj45tleyOkdk8LsEjX2d4/9eOVg7RphGEVPhGYlm3QaSbN0lczq95I7W6x99V/Y6y1HwdKvbO
rsP9eobk2ID/jS31iCc5VRkyGhM3EJn2g1pe+CXtwV5xRI/V3u3Z/ZNNWjnlXQVYF2ugkFhcSuwN
FksPgPhNK+uj/JjzOulwnQFwUtXoAtaRkq8ym4KmuDbRx0NxJGCi2Wlm3f6oxyT+/Xlx/F0l6aRT
SZ96VSSVuiFQ+754Jb33lhowDS2y5+yeXSk4qHarOo+fD7iuyq47aKtCOEHhGt8LWqNlSiOcpl0R
330+wrovtB5hVXc2ipKw0KkpXimMuIuRTXoZxjNjrLs0f8ZAkoNeFvUKEsHVbYtLgy6NUrwW+2an
+9ZO2v9d1sa/u7hvhljdqHFujNYe1eIVMfmmzl+XvO7Pb9TKTPB+iNWdwkuoAFTiKji4sEKSn9a4
2bfKrzfzpXMf3s1e9J80id9c1DI73shrDGyzDXz64jWyu50e76qOotFOF8UuCy8K6Tv2rTMX+eF8
ezPiqvOh1lNTWykjmviJgnobNuc6dut+1nouLP/9zTVR/GMtp/T0KkvyVpf0vQnAOAgu0+aMCOVd
I2s90qrsG2D/ja1uKl6xVOyRhXqTVfM1yvyuPsCa9mSl2SbFr1o5S476cJlApgXiZpERG6v5TqV1
LunmFa/WF9Qcl/m3+FKQSOCmO/0LJ+rUTw5w279M15N7LkBp3Ub6c9Fvhl69B1TVJzNW7eK1d47d
+JX9ezjUvq29yuGNRISzrj1//lp8uH68GXD1VqBuLrSptorXnDfOab/h7vdkyNifj/Lxw3wzzOpV
IGMQECUcM5YQZftwdwcx2odtdGaYD6f/m1FW0x+jRqR11Dpec4v0A3Yj8bnk2nNTYzX91UmX0NFz
u0pwr+2Gk72ygCq8kVytcyarD5fdN1ezegEkAt2VUmEsYXvW1ni2nqH95mdumfJuFCK66eYxzxXi
mQ1z9WSqWYS6Oo/Kq2qOwx3KLxirPTj02Uxmf4oWgW3Vhge6SRqBS0XmsadKfyZA7f1u1BGuJ00+
urlj6n4tpN5TEMkhDy3tMz90Zddl/XagThn60lKmv4mf+nTl0dSuXLCBwU9ko7StORaMqWcRcxV5
1CPj2G8rzf6dL8c9t+wS2BcYEcj46LXGuldGR4O/aszFlTMF888UewCN8UEbWoKi1ba8pE1vES1i
O9Q9OykK3XzpIbu9OtuYgDWAtoGK1+3Me7G8Xie9rWVHskgDFqrV4tM4vSiroh2ZL59vO7kARG4I
1zw2T+FX557K3j4SNySpnPsSvnviJ7ugd9SyPMnbWNHYBeV2whbzeQ5uJ25cSaM0PJeYdlaetVpf
EKNDTcrREOXH+Ca+TO/tvXmHgM/iRHxNBFoI8PlXfubb8eGi9kaRtprTgdI3Bj1+9nnTl9n5XpYe
ZLXPn9yHC/WbIVazcRJNktMI5EuLvM6VlHuJeSi1d2ndP+mUeovu6EQvf8b8/4GX/40h683tfxfo
exe3L5h0i/+iPXQsXpvThFX+6P+mXqo64b7I1DnecOZBAPy/qZcSavl/gRbBQ45SS2e5Y078v9hL
7V8sBax/sDZVUDOLrr75d7ivavwL1peCrnGxG9CG/5vUy+Vt/r+33QDSYKFGwZWhGwh4lTWSkpDr
quy7Yr4xRiGBL+zox4Yh0RZx6ocSDNg3N+nun7/4bablSpm5jIf8BrsEdTnQDViVTleXWs/HWHEi
9UYqSHOSIz3bqLGIKA2BfhrUZ1nJqIcFbbKTgrs8/yGFFfUP4Pdnlrk/OKWTCwf4iUGKegjiHIuq
2ukPEXMOiLER4qbUItpYHDODIoamm4/RVdUcm7wIdlpMbV/okXVR18bvsBm+FCBRfAjgxg3N8/tO
OMUu14ZHSzQxaGhdeVD14KKFebwNEVH4VQ1MuEe55rdhjwbwCeAyCOd4EGeWFwLM1w8S7z5+clTS
yCjQaqzUNiW26pw8B/VA2SWMPESJHZExLwZy87jZ6uplJ1/o2aWe7sN2W7cXWXMf0+G7c8p90rkW
BC3JM3+JS/Kd63qHXr2xN7O6qSOXbxrXS+nUbQ7iMInrJN7aBYdTonXBZMOe941NuDcrH1FGqD/k
jkuJAE+0WWzVVyN1U2mLimO+GRJoaBfRd+UZavpkEQ91qUwHED6UVUXmAUgrvpnwkjTxUiiXJppt
a7/U6gqf1LPOs0pKQb7T+w4SmBx3906rt3nkd2QZWb41+KOxzeBSxuQpeLCz+f6WD90dFH+Tk+59
+dV60p4cKPDUL2iPIJ0hSWWbN985CBPghB6D9qt03W/N3c9wQ4tJslzlu7iXvjtUgGn5m9sx3wYS
6LEXAGQ9JYjoMGte+0IbtyI0k57xFfklz5V8YTgoI9zJcNOcHp5rKK56SA7W3vCtL7hIED8Hvxpr
awMNpwF4Ff7kqRlfGq4quZgsr2Jj8Ehc6C7Y/Q9757EcOZKt6VcZmz3aoMUsQzJIBpiiiik2sKzK
TGiHcOinnw/V985lIMICxl5Pbcq6spNOd7g44hfmERUYGqHn+MuEmjh2INUJHxzvpX89BGfvuX0K
/NHZWH8UT80hex6+eiAbzkJs0R6HQRr+NeEytR0f64N1Cj7Ra6JokkbboTwTHQ7D0fjQKSBsNh4l
/k364n2j0vc8fcv/EmfXOublLhm24SHY6sf+dxJsgo/Zc7/1nr1TtFd3stuE2/L7eHIPw2u4rbeY
tWBx6tAT2QCWzBAhp4ULtmBb/k5+exBMf4MZSdRT526tRww6DsVTT7sV3ZIPCJsUOxb0mzjS3DhV
zY5+SnvQtunP9FR8HZOj98l9no7eudujk/Or8zPf+wjMRRm3mT/94Ngi3G1sMHOzEIP/oO3FR/HR
TLdeuwNmEqfYtgFv3NoqRep/X2v//xn837xAb27462fwR9n++F8+7s9HPDp+/bh4Bue/+l9G45b3
LxMep4ZkFwQH9O3++xXUTPVfoFHnZ9AG/olC5/88giqu0BYu4vyj87dQ2OX1+u9XUNP+NQPG0Pad
tc1U1Erf8wzO4df/vAauAzMH3C30NX4gOdlS1QrdfrgsCNQ+S4i8+BQYjfJbaKb+8GZxbjx/lyHa
P8NYYEDxVyUcsHlxLx+dPJgKBZCV+6w0ZfanoZLPmHVT+AgPiC8hpNovGGLoJ2RY1S8VPmvvwoXP
w1M68OBfIpWkI6tFUPG2UoK5SC0tYYVnoWIfq6VuvsuH/tP9OV4vpccLD9+JcALG01IZIFIdcFRa
GJ2Rywy2gDPwjqJJtBJIXD53/56KA5IZrhzqOICKF1OZxjDwxjg6q8BeNgr9MewgJ0ARbq7u3j8h
gMnqjAZ3kK1dvKxpW7GtsSE544fT/u3RgT2glgR0+v3DoJhC0guwkBRo8XEalIpHjHCi89DlzR6O
nYr7WdqsYBcX5NF/Fm5WqkZzF2lakNCLLCHuZEFfQ43OSLfxBuDHBwBFzYi59F+9HND5lIjxGm3r
HnpETHbdMBWUP23v/XsR0vOscId67YwLv/yAHQFuoMDMOkcSXdPIzS08cpxspZZ0Gd7+e7ZE3UyU
m4SceP7zN7VB+knk5IYenatU/dkjVbbx7PKjhe8gZjCD/f6dgtwO+4SrightKa1G802rY8/mrQZ3
wVNuyA0aHNVK6Hpj60O7U2FTs/U5yYuVQ/+io8JZJ2djGgKkvTLizHz81asgxt65JU30e5ASAKE7
eyIvSaJ5WmsZqIb83EDpAwrN5qEZKLWVG+PqI5lsBErPMLUtTtnSCT5o3BwHhpIbYwLQa4d5+tMO
SzBbbe5+pLq7RoS/uqEYz4UZwwdCjcFcjjdqhuxrGcVnrIHTXZRgj6oYbr5/7+JBi0GMAT1SxJmh
s15uvQoMS+UCbDoPuqWdcOLsaIemxsoo1+d5FtBivwG35ZG07MXtVMyQ+NoJclDnptjUg6nSy62G
n7EovEPUhPoLpJyPhlvJ32VXFy90mwRwv2INyn29qBZQf0ef6eDz7bW4vmIrGwsNsvvZjMwRjWXl
Z6DEw3sPGOUodBKRZUC5kAkv3s9M6kVb4at69gB97gNRg/92SDze++UuR1lMBfOtQGbGGJ0bPcVr
UjdRNurxgLk/ytUx5kmZDxdxB6kb9cPL/eGNSJuoWpGfc0U3MVfrUf6NlHZP08td6ZbdHgrSIXnh
DLKf//zNLagWbu8Wjpqfx1yzPxtIqwQbveqb13Smvq28Y/P1cxFKmbxi3ICmNtcv3CXVZaolVkpO
WZxRFPwwgB4/VYOpYw01bjW122YVkqSu6NeUua73H8NarCMMYW6RZSEDi5Cha0L66q4WQmPK42AD
mCx990djFKwOUGfkQmS7X66kG4mkBP5YnNHzcsttp+PE9VQBnqUX1DRxeLq/R26sJerJHGHI+pQq
lmx4nPAmSW27PEM+1lwMfnEXwoizpbvvTq4fOpP7c1Ra+zyUyHGtfMjra5lghJhbNWCuUxFe7Jqw
dszCGJzqXDTwpXaYJzvhBiWb5FsUZcZ37JwxmLg/36uNSuRjIrXAszZrCVPautioeop5XhXm8hwC
MNgghE0P1EvAHwaataLxcrVfGIoAhPwDkAPv6WJ2eBskjl0WzdnSVf232ceaX6qSCsC7Z0R8w5U1
2xrhzrF4BYAPAqQQWXeeWq17Qn8+P+StDE8hynFf7w919b2IPMhOCOk447Ot0eXiFV5am+B723Pt
AtLL+EiPPUaU28lVmgdTa9yVCO7Gx6LaRfZFwKohBDev8JtbJURfwIo82Z4VnQnhItLsxGwjhZ2a
83B/alfnYJ4aCg1UtsCIkr5cDsXWqwc1bdsz0ZD2A8c4AONhlz8PGHT5YqqxcS083JEd4Dvn+0Mj
ascPv7jQ5sFR+eT86fM7vtgpVqmYGWKH+kvVwVf5ODiDYu6l21vuR7QzQELO2Sl0sWrSpmd8wnXz
Ma/hmcMigSacH5KqzLstTmOy32MKq9oN4KHMLaDfB3SFfICURKKG2avKCd2e2thZdYJ5N+axIB6t
tgteFVsoxMejYWYPaRmU+g6eSyGPuQYzdRNUZSVpfcXasDPVHjqI5xWJ9b1OpnzclkE+fcmEHqcf
UJogG9PjUtpPIpAxrbJwwG3vsxa34LdUaAnWAZ37NvmB22PfHIyOeiYOzRhIv6SJJX9bsta62c9T
iZ7xdynNky487LnaLCyrHa7pOWa+Fd7bDwYoNtrSZiu/hvnkODvIHG747LoInlN3MnLqg9KgOBRl
wF2eQbqWz6o6ZK9N49TGPiE1iP+wRys+aRiJGj8GA5S3j4NvGb9EIHHHfSwm97sknv+i4D+bHScv
baKDtPsiPE5pH7RfsrRKlWeYbolzGlz4n2jPjgiVf0x6zaooS6FL+zLhxdgfcEdyfoBZwuc0yoVL
xUmA6d4FQ+tOD5VTAmWpMuz5dtgvQvvrcKhtTp2ZxPlG1H3iHgJdGT4r3Qw0LNUq+VrDE4lwNnUw
WZaQMuain4EtHODM+EcZqTSaKtUS0bYhhT4pOCNCGZQSPk4JAj/Z5Gkg/wp63f7U9AMZGee3i5/V
xixmBViT+leDftjWBdUfb+OGK/oYRMGY7yZbKc2zIjqrP6STAwx840kO5j4iQnRecuB+CGnhA+L8
hUgSgGwlddowATNvVe6+dCbIJYXiFX+BuMNlAqwbLqpA+NqDKfHJ+pjWMY7rlPVU/ftAHhT9mrDK
1h+U2HKLYxaoGFrDQiqxbQjtqD1MWNhbB8dKMvUU6JQMDtKCwrN1vRRP7A1ZUjoR9IAPfqRcL+1T
2uD+aiBf7LaU7TwIbTtBIxUIcArQayenvhq3MsWm9cnOHEwaO3yV2u/jqFXy4PW9ER/iFMfCPRIR
Zf8owRlLuRkNaxBPGBRR5qwUa4YrdmC+n2opsvRs4VKu/cTJfhIlnutJVJ5bpD3AqUu3g8JBk1c/
NagHxkcrCUrlh93ldEFLpAC7XaGrRXbsZOyBSgwz+yPlmwiAI3waTZ1pgKBFbHoe+FVkZVEfpzZo
ylOc8pc3Y+LG2X6qGyz6ygbO1qNHMGDvbOj1lKp5poJ9jyfrBzsUPRaMPVWlF1nXTYryZam7X/GK
T/NuQ72nFq+T1tnBz0lrRPh1tDS9R/0hw0RiJ1Q1j9pTOaU2FpWKOxjyR5lVVvMp5bSPz0rJs3JM
nZyCQ1MaTRNskgi/xXo3RX3xsxvTqsHQMkI8WBycIW5rlb3YYx6/gbmn5j6i4sZ0lJFhZV/mNni6
tVCwjjq5qWoXt9KnYZDGMRtZr1Nt5yM3NkW2vvhcYiGs4IrZtMWHPk+86QHbRDP7aNq15W2VKtaU
R44Wqnx2Rg/loQaiam3tOnJxZh6DXvw9TGIaPoy1cGb9mRr+0jZRY9H/wn286H6n8ah3n7y0CBs/
ScyJTJlIxjiWNYjWX7mu5iNm5KU1TX+MYgqAZ6qoAXePFXYl9d9ZMaj1B7XIRbxT2QTJXkJn9x7z
saVvhPNC9kmRBpzMrJ+M8aglbZ7jL6/pUIUJ66wDrIGw+J3DRmu1bcT1nLgQoYhk263ZD8ZzEDrm
3xpoAe9HwLkO97YEWry3BeS8TYHrNF0TQLON8ZDQ0Bp3KYBeiEdlZOnZdsDfCzCwO9hfuwwo4TMX
nhNs3CiJ0p2ih6lfyMGr9wSSLig52XmveZS73NHIw/70PDS5Nm6jTMOTl0tgxQM+4XS8ht619oQO
ufkQaZ2nbhprgvPoRSj9bxpdjSDhCdX8LRosADd9blXapjXSItv3WRJ/5xUwwEV5FqqjpdJGjxFc
DMg1lUFLRh/dLD8gpql+GICHelv4oyYzbQvF/ANRwejvKu/TCcQPF9FzpXmCmxMYdrpz+6ZV/cYS
qM64IhZyx7oU6m50B7PcOjIsf9LRCwCj5u1UbpChoIY1KIBLP4ghn+oHyP2xJraDUqXNIUAXfTzW
weRFz/UQgYXfAGQ14Kg3oHX3UeHk9i7XZyyXO5CdbdXaMGiid3aNnU9TwQfb5NngQaFNEg1Uclsl
3HlYblgfK4CiOHnjGPCp9AjLuMxB+75EGGkOCCxa0vzUCjesP9RVlnDEYjSWdonR07riJpCF70EZ
5IDXEEJ2plXZ1UOs9Vpw7B2IR49OHXXKxxzEbrbJK7Wk4WTZuJ5QEwVD2Etvk4RDG+8zQrfvYMnU
/LHKEJMAPm0kzc82UqtnULGdU0F1gWx+5H6xkm3Tpmk3O7LHbbMNpsASR/qJjb0tugiactoRtWy7
rlD1DXc2NGwuc1HOUNkgelDQoosOYDV74Pd4FyGxI6vGVp8oY/XjxlMoYxxqx01+j52exCf+7/Hn
0JTNq6zLoQayO8zPT4RUXLp1oadiIDsUiLykscWuscw6Vz4Jo6q8vYOFrfW5CoMOIrXUwFVspQ2t
+GkQWfnTmmOTE4haR6ATHiUURYawtPqdzjHtj1WhGeNZU4ewOJST4M4KqLS2Rz3v4KrgmQffCzhK
mu/qHobryWuU6DV28preUVE4n+H3x+6mQlG3gDAYeD/jWNMTmB96z8drAsrCdTmFPwBKVeJhJAwU
hyyZyYBG2CT1+7MLAn1KpbMetYGE5GVcbAijhCbGXdO7KTslVr5WyWykFIzh4X4YfDPYR7R49tnD
CsWaOxtvgn1c9cLOaJz27JU5qHsDyyCJRxxegNpaJenmUKTYICKAPqCbcTkUEsxDN8LMOk8YEhL9
qepXNVCnx1iawr8/qwUcgaVj4Wj60I5xQSaQDV6OJXW760MQ42cXq8YYA2o38SfFTh9hdIZn6Oe6
eBhmEsMmhSgAUS/M9V8IZoiXCruOj7hpZ2suQzcSU5cUDnVlxOIoUC5+pVIdKpVaBsKmPQyZKejN
R7OLg5XKwq1RkIBBh4qWBrCBxfec4klppoZRpi4LNkrVDoeUSuL+/vreSElpzdDnokNHLWHpbQL9
tGlH3erPek+1JKaKcVTrBBKVllVfWymTd6ekhOlwKNAYpiFISfnyc/ajF8EgUCfkLCx9m/CheBeU
agtZqNy9d2psGpNCEC4nKIwuxe9G6Yhiykz1nKg1mWcupa7B9KYltVOq3gm2WTIACb4/6HUePKvq
UwtCCw9onr7YG6GTB5Wuhd7ZbAdvRGHBkvERgV4EYyfDDcq97BrRfciwnCvO2awzufILXAL15vNC
oV6fG4iUpaieLMoZbaSrldbGytl2a/exd0rtZcwVElGpoeWTSBLkXSKD2FwZ93q7koDThUDUlQKf
sxTIRg8ooLpSBOeJXbZHaQPZgoJn5/7yXo+CRM/clJqtcF2gmJfbR9WDcbALNzgHaTMdRhN1FmeO
MO6PcnW/IZkFcotC12yaZS/lkLKOAonqdc65LTIkNWldbQl1KgTTMn3l/F1NaDHUoiSkyqyDwTU6
Z6dvtXOlCveFMtEaevN6FPjKbAca/PSkqMtfLpsblnllit47l4mCxAA6f1BBvWblxrpeNgr+VCLZ
gnSw9WWBt4MnbWpZHfoljOvtiJ4NuaBZKQPUJy95vf+NbkwJuyDqgnSJABgs97nTOTo2Et6McA/V
+kXQtcfntrXNlWf1apy5tsSNhdY04Ds23+XSTZOOZoTUeMAJqA+VaWjfhRFNK8/c9am9HGWxDewq
rsIWG9+zAf+9NcUAnyz2HnAlD/5IkqznlUn6lS7l1Zg0pN6u4PznbwKGyZ5yL1LyyG8QU9h0Qtlr
8pfiFGDNAms6IFK0JoB4a4PQgqIyjxMdIJN5rd+MmA5oyswJhA9xMmtRsuzzR9R79Piht8b/Ar7+
Pfyf8FdxA8lx9eEoR9L25/xS2QVKOP8ybwYb9T5R0lCN/Dh38KZE688hyh/WLMpvrCKAmfmWQI9u
1lC7HEZGQ+xqcRf5AscUPynKguRREy94RGE2rTfjuDHbfs124cZKzjAdgi8IJ4QHi1Ep9KV1MbaR
74hAnGpLxPskhjlXFchJ3j9oVxHCvI4AXAkR+GhXgvV0MDStbKYInRsJFVZR0/OIbD8YPhyOtrVe
xCtIyVsfjrAHl3Okp3hHF4GPE+JTZRV65A+54XwNXUv7lnpmsb8/rZuj0DZH+A5ygeYudr9aDW05
oODhw2+vJFT70g5evHFSo/deIKzfXIOHCTebUi6VqDrb7OAPN7FfWUZ10jH53htjUh/vT+fWhuBh
xO6PTAM71MWilY2MFPDlsQ+AKHzwwIQgbJCIs5OhqXt/qFsbYrZc5Pog1KARdLnjM+jR5Gl97Ftq
/anJPPJAMUNPzfYbvfav9we7OS/2HYwHzhYZ1OVgSRE5tYsrkS9kZr6oYV/9Pcmhhqijr3VLbu0I
4jbuewTPCIfnX+XNhSEykRVGk5FeaEZIFaXuAvmqeE7U/XF/TjcHIn2iBcu1Qb/kcqDMjGNhoGjg
B4FoKD9iRvxqIJnS7N8/zgzc4DEmIXRnsN/bCWWk/aZQksRHRLj94oz2gIfXVGbv9DDlGgKzRjzG
MeJf4AEvx5kq1Emmlg2B0k67CyMNrVHHjT6/dza0umc1dCTd5q+0GEU20Ui5pEp9tx6G56zq1Ofc
TrMV9NX1fiM8BY2EVCFGQGDvL+dC+0b1aoonvgyz5NsUd9XBagvASBkSESsHaW2sOZd4s+ESN3PR
N5lSv4v16SNwRLw9pNrvqReHK9fD9ZbD0oXCM8gPFYSBthiqpV8RhHDh/SY3gtdMCbQDLTnnvckd
tLC5KkBazIN4lfzkdmmYdZwnfpfG0tlrdu+1n2qAUN3WSyfXWIk3b06KTwUq1ALKsLwb1EALHas1
uPP6ngI19WtkQ9s1/4T55rxoLrpghLgQOEczWEhd7Ah9zi+slmshQKiM2iSog4ro2eoeatUtnlu3
T54RN1Z81OoGiZ5H7gYrT/CNjeKyqKAoUVcnhl98PUsmVWGOVeI7kqYfFcQpiLdtkRRftBCh2t39
gzb/tKsJ45g4Z1k8J+oiFjVDE/a/Uic+AjPyQFGOooqNbotppsmjnbTNUyik/lB7VJjuj3zjg7qo
DJBC8h7P/1weCJSJYi/Lo8RPxgweQaXF+7bXx5VdemsU6H7AoIC/2FeQDcsdaIdUTeLHwOW+2GqC
YgP/MV7zqr1+J5F0pc4xLyNJ+XLjBFTeA2tgHRWjnz7bjVl+TpCT3NoBMWJJB8t7/32ChixBL51w
MKrm4obMnbGfQqyo/FKC1RxdpTtkEr+YhvrkymU8f4nlHgE1R05JugdlaBFuCAGjOzGD2E9D2R44
EyGww3PZ6eorWl3dLpm6tQLDrUPwzwfjDbBnIOLl5ujpJ2Yxwmu+1WnmAfKPeHSUQUFPzJErt+Wt
E0D1hHDD5taFhHQ5VB03JGMD9xi+D9lnO8JDo2qU/LFvhLrrNCuxNnVQeo8ydbr9/SNwc5Yzt5ap
Up13FunmQGPPxMkp8QfNlt8Nr0kAm0s8N2mPwrlaOQo3tyjG2XBkuV+44S4nGkV5NbqM4bst2rJB
aZS7aEKFVHSaeMLeyfx2f3Y3t82b8RbbJsegN1Vpw/h5j9Z94mS/wlZJN/mQJI+03vNnLc3yldT6
1opC1AN4hoTt7D5/OUdDZFHvoS3io+I7PgVJ5PabLmrFtyCC9rdyd/5D4loejLejLbYOXRD684me
+FotS3M3YFa9Ab4QfEjaZDiKRESgIuhLjo3bIkvsGOILjIO1yGKhW0FcyVulQ5b4x/sRr5pFfugF
0eT1scNL3PeUxwQCmj+rNKK9gfEFDcSuCDEAEjawB5rwRf+xtvTgQxuX4UNeGslpqNVpH9nCKleu
+Fs7QEclnmeMi8pc+j64ruztIFERGtXaaJ8WSS8PQkvpV1I3bdNjL5y/eOzLlZzy5iZA5RocFGmE
uyymUwoNgrYFytNa0p8KYbxOSaDuq8xWVu6OW68LmTJR1ozMBpR3ud0qV6kDt+HuMIaZCR6IZGeP
nXq4f5Bu3VCk4gBP/glNljDbpkDQWrZj4hcU6n0V+Z7PaHnLZx2Jsk+T03i4rpjNg4aS+woq7+ZK
YszHt3NJ0L3FETbrVC2l0BI/9VJr70mkV0K9Mx5nE7qVvTL/qOVZooCNRCHUfdx5FkvJA9bGhOGp
Pw31r9xjqzaymn7JytC/UakYj1Hkjt8Kt8h/gdqQK7Cym2fIIPyBdQQG2PqHn/omPM/UsOJPgtSv
yQmOioK/zSMC0bjM6UNZf07LuPni5LiYbape+znk1rdRdOahdFvjM5bd4Fciq59WbtBbHx4Cg+XZ
On0hPNgut1c6jjWdTEIktTAo9dSaNh2CEi9RvR87CguZ+E6TW35SEJFaWZCbQ9Mh4u3FghNRwcuh
eyPtvEKl/eYUQe9sowTJ/A1CYUCu6lztxU4BQj1sNDV1ih1CdV67crRu3R24iel0jgxwhsugQzGC
iGRAJr4+pdpLBTjsT6gpyVkblHAn1cg6elFnvE+85t9XKfBvaA8UPOYzfTltr8JLSLXKxM9woww3
VmGiTA20RHnpqOudDKGt6bncOmKwyhma1Sb6WLzK4RgNKQCLxK8NTJO2fQ6LeZcN6OFtnDhD6ur+
XXJrWU0MB+GqUJkl8ricYDcFau5mHk9WVLuM01d/yTQEeehFcXRAtc77HZFpvd4f9VboAdidtG1u
Idv64oWCaNGiHspD0CJh3mymMEP5TAcCdJy5de3BaDX55/0hb60rmSlSkCRF2E0s1nVokmJMIA/6
7WCIFycKh3FX1mEHsTcw04//wWB4bgH1pYFN2na5qnHoTs0oGpJ7q85erZZu5KEY4uwvtJZQ/78/
2HWXnPeewXB7tiHtYXh4OdrgCVl5LqspC/IYJUn7Laqe4R6A0LS1NbTVM1P7GKsSC6BEj7CBcShW
h9IpNgp2Wv/BxU3HhBcC3CfFhsWOmrsO+E/nKVCgNv0W5E3jp0VEF414x/WNdKhe8NYK7A3irOWz
5VKyXPkNrkk384JwVwEG5qXiDr9cEIyr6spC8cmvU2luPU2qw/PUWSMi7vH0ggy/Em8Bzn1otMZ8
VmJHQ+lAm3V0e/RM73+cW/cmiAyq1qRkdBTnk/DmHenCJKoQFk/9xIzcA30IxBTMKaye2tIdD20b
eX+bQ56dy6Kw1/bF/N2XT+hMKEXNQccQehkHyrodwwxZfl/kdMM33Frm1wYt2K9KYyX11h4lwnld
G7mbqS8bHAtENaDYXUHCXYlYbt0yZFNUMSAPsFEXeyLp8yxNpzb1tXYEoBzXVMO3mHSAiJpG6pOH
Jg2D34qSqdNK7HdrZGjIuG3zbF6XQRvmJRTuMx8VVQ0xhFKo0b5FxvATYpwqhkHgJ9FPaMa13u6t
+wYy6tygmf2ClvaF5uAVo9krvBxWkT1rQ9VvTVVUnzo9dlbyjltzhP7HFpstfDBcudxjOEwgGI0A
hA871jgEA+rQFLXsEzgD5Unm0WsiOnVlXW9P73/GXIRn0nIBNpci9VUqY0/9GH4C2iaegqLMT/dP
0K23gqolHTaHjgO8zcvZFYCUKxXwmx8UFSb2vZ6O07HCIht3Al2gGt+3Sr0S7dwcc/ZppoADgGR5
gQSeAaNlLFO/F6DDNmYz4b3ECYdskxrevuictWf/1j1BQDkHVy47ZlmjRZS+rVJDT/0httR9gMlg
vNVFUD3oemo/9U6MvKnkldwpXr3WKri5f4ioKKvM0bYx//mbOypCZjfsdPaPEtaPhRr4djIAIrPb
j0ocyN2Yr9U5bibKSA38vxEXF7Tw8HN0hyT1hQ4DwCT02smyCvYAWOpHRzYIhjviW45c/VFvuukY
I9e+ciXdStWQlaFhAZQLyPYilqZmq0mwwqmv58I6xp5ablw76FZqLDc/q+0hXj73UKk6Xi5thr/x
VGE07EfCSQ8WtX3ciGwX7Z4ueu6AyBy6ZpzloEbYA/fPzc0T+mboxVe1kZBEsFajmUEvS9l4+D39
Wbkx0F/VmWkQ90e7uZwzYX0+NLQ7F180jGVXmzLL/FHB0Wbjdh2RVVn1w1p149a0wG0DV/PoqeKf
d7miCJTTD4jnxMwttWKT2NbQHAhvcwoKtQqr5/68bg5HND7zw2yK04vbp9RL7C9Cl51q03HYxCKr
vgDjl78VO2iz/2BPktvNjbS5U2MswsZsSCJFTApXXZuVOwnjaDsVQ7SyJ29OyeV2Y9fTPlnyq+E2
ySL04sxv6GmoWxNXFP1oiKj53EvHlSsB0K2rlFAQEjWYSYxhF8GpIunpeW2d+fhzpZ8bE8OfGrP2
ryh6mO5WUkL4D6pMJGxz3x2gIbnqItgIhCYQRZgy33IUhxg/L4+d1wCNzyDXbItoND9UgRwf3r1R
PGiRJDMU4F0ejst92VgY/RiCYMucjABNH8fIaB4Cl0b9Wuor+cWtCBdO5D/JuMujf2Xu6KiBXaPI
T3lCwDzrbPkYY5B3qkYxHu0Qw0dMgnLU6CuW16rVaqeY0vmaaVKs7KYb39ejbcNOsmD/kYdcztuW
gZJxg2Z+0plDeWrrAIB7kKtQF+p4Mv5oRC2/31/qG+8VUjVzeR4UKdtqcSZrAeWqm3piOuqsf2lF
COuujtV9DsnlBYhpcIDCgzD2/VFv3HCULWeKI2dTBTB7OVEZlR4WcSofWEyjsqsjpwFk3eOjvr8/
0K3aEzcc9FeKPLNCyyK2AvTsKIWoc3+oRzPda7VHA87Wi+zPqSlIlyElJQ9JV22Tzkr2hA35LqpC
CLkIdpyDTFYPthiUD/d/q1vfee6azfaexJhLiOdUe8jjj0nuA9XQ9k3VoQ+naEV1hAqongC/l9/u
D3grSEBDby7+mSTSV+BvPeibDreBzCcCCraNaLztVOrjiX3Rz7wwdZvSAG4h8UHSUFmxP1QlFSvT
vrXXuCoJPenH8Ags3jX6S4AZPI41ZdXpD8xRfrhKNj4oZud8Lq3YPrDd1ij6805a5G0eAp/UybEm
h3G9eOKGNDOVnq6z7+J0+KkNVXt6Kinf11gj4/KBts0X+F44AjWixWwbYSRjer2/+Le+NuEgpWxw
zDT1F3do2UONswZONQYm+BOXvTCtnUV6+MupRdc8eRPOuSsvxa2lxlxeI08DfXslf1TXRmSnpp35
Usm6P/VkUk65mphnZ+zKXZOpykME/Phwf6I3B6VcT6mZxjPSO5enehis0aibMPcdvSv2UFCVozrG
8BoytXrQ9KH51qeIdN4fdKFx+k9ZkVImp2gGYQJRXwafWRNkjWLlPgYHxReKvTH8Jad/raeiP6oG
tuJuPKJ7b00bxQzCnY0Y0JaWTnnSpibau3VhHosS+vHK7zXfLMudZ+mzphchNyWcxc0TYPfEnQ1f
ULgw2jql8XaAiHocP8AEbBUN5mpgwHPsYqSSTV3SBEUwDsR5sC0qhPQ0NUpW3tVbO5G0hEyaEAIN
k8WvNCZjiQ1nlfu0mZ1+M3RA31mddqZRx2rNK9ONQltZiFsncG47zNk0/17WKzRsvALb0+FNjqV2
sBC4PHlAZk7gcqvDYM0uD65ib7sc19oN7ONxbYPc2pYWzynNecKJq5Qsi/tICLrOvm2iT7DrW/p0
6BIbsNqgV6GyN0bWmc2FZVmJfUtP4duGPr7hUqm3tZJWj4msx9/RAAYWh3G3+Bk0YRlvVL3Pft7f
NPNevdwznLo5w4GmQ5d1+RqjKVObSQCgDbXlvt1C3tP+NDDNnlZO6nXYCrOAH+9wM1LkXHYg0mRA
gmPurTUVVbuR/2nxCJZt8ahlDoTrd88KrjNo9nnbMdhi21VT68Ges4EeZqaN709UVAjxh3HVvzus
YN1AU6BzOgePS9yGUYrcRNmULnwKycAIinwHmWtNvWx+phYfCYt0UD10DQkqrkpEuiGZLeUFGuBF
DPzLLd0dMJK4Re7UiF5zRczWdhKwyqZSvbT7cX85rw8UrxlC2nNqQ3i8xG8gNmsBDYtTH6QV6p4Q
aae90Ds1/FoqdUktEvGEv7H+iXlamkbKfa8UCG3e/yWuD9X8pP5DhNBmwOL8S76pc1QRHYlY6VPf
icdsj4FJ09OEj4uUE6ONIJ4ql8NSZfq3++NeX2E8aIAPZsgnZ2QZOjlhHBaEKqR19aAHCKVGU7gf
pJvj3poz/C7qzHKNunBrslwcbKhZxw11x8vJCpQES33gi9dmNv2kHDhtnc7qjmZmVM8k5vHXysMy
4N0zBapLg45Gy6yftBhUUUK7bFuKnrbZe9R5Cd/hIGZi9OChejHM3Ex1V77qjXthjkeJFNFiBvI/
//mbr5pEWZSn2GP7k4qgxK7NOyd9yCqjMjZurrR/vH+GNDVmNCUXnrl0za6oBhSBm5Nc2r2B2IFQ
9Q3WR8qfrmwwelPSRlm5IG7Mjw7krGNvcb0C7rqcXwGUwi69IPM1vVHt09SoFXZztF/KV/hl9buf
W4eEClITxEDKrcsO/2QmrTXqhvCNbCp2Kpwuv8tr2NKUso4mXYo/372eYJNV8gmgctSn52385uuh
spUK182EHyR29jA1hoEzgD7+EhhcDdsGw6O1q/DGwQA3AYh4Rnfhv76I+PDE0JJ4aoUPDFxXduUQ
vAQQBTc5PpUPVtd6eOShSb2yS2+8kpQHuICpSADQWfZiqFVEgGcn4XMB6X8q8Lf/wudoPN1fzZuj
oJyEdiSUryshHq0OzTaBR+YXQ1HsI0N2W1fp18LEG/cZawfRgPWb4XiLHYngp6jMaiiAZpAPH7Ax
nbxNH1uJfph0N9IPUh9xfrw/tetBwb9CUIcSTGICcv5yo+C9jr+e9IQfNbH1yYkm8zM2ueLXFAXW
56xo7TUjguu1hE9BxgdIdGYtLUkViZglTFWj8FvbVvZtabaHoGuUlT7KrWnNAruQlBChJxm4nJYI
TTOJbJdRcgeivJ71GytH69qRiHTLSTcO95fx5qxmGAcQkDngWHy7ZAycxkXnxLeV3jhHDSRNoxhX
noHrI8bPN+fXh7wK6Ll6OalGUeiy1Wnl95lIHkUwZfsg7Dre2VwHbivj4WsQuoG2skWub8p5WEon
iARD4Vz2WkucNbPB8EofCajuxQoT7ZHWOILatu1hX/7uhQRmBC/dAA0DMGSxkHFLDqeHUeXXdvd3
W+btcQzfz6tFfJCdN580D8L0cndUKJWMXtfXftJWwthQ+q6+jv+Xs/Pakdtow/QVEWAOp2SHmZGG
rWjZOiFsS2LOmVe/T82/2FWTjSba0IF1YlVXscIX3tBS+Tven8yNXUho7aBSCe50K+A1B4UeZhS0
fAz8YneorPBFsdVfalYV/iRVe1Dv7XDcwNTwVWC2gMnWF8hc6sgGpcvoR2X411TblifJ7UfTQHa8
y+Y9ytI29n27799iMOrCaxJn3tWFjDrP5ONmbIJXC3C5xoy4S4883877YsgjB+WAOq+PY+GMe234
7WHgsoRSTG+Ph5WKzvVhsAug/UVaz5xwNIMLu/nWKcsfIXgqrzbGS1HJ9enBr8mjBtRR4FwoMJCY
XY/YGxp0i9qRXiP8Rw/NpB8lNUaSprB53xbl0YjhbTSLYwfKgfVd3WCK3EKWrhTpNc5U+YkErYMr
HXfLEw++WbkB98POiJtzTsGZgO8tEVRpNq1WNJ56ucxqMk6kIxbzgDOGhPdjoFo/GjmajJ2zsbkx
GY13WyRNTI5Y+no1acJqoCgEe2bAABtzCemj3s97gMNbcyI2QCOTg8WhF5v4tzhoGptQ4xaI/XFa
xkNqz8rBzjETlrJifDRIYEKCFsZ5F1rq60sli4ykQF4XR85yql5A8mTHWcH09P4mFB/hKuNkFLQZ
RT5H4LMh1HHbB4OBmpzfU175UgIYRfYzTigmdnkYFP+MRZzKGR4VoRK+67VgKl0rbVRnT0nj1sIS
x9LsYvmQBVktbCTJQZhOYOopOQblsVfrsj2gOmQMr4lj7pn83NoswDOJZ7lHKSuKX/PbZ3Tawegt
YyCbLwBaq7Jc4jJVFl238/rcmhUvggDQEYnRkrgeZ2zmfAZnA6AmsxIEW/vY/hFjxonjeizp/2kw
sCMU4Ejt1vjpoAsUGB0MBgh0oGqAEdYRbnPzaclxotp5xLcryCWCVxdwbWG9s0FcyuGURyEF92Gu
9GOMthQi+IvzaNfqbe14uoEDijdhFaGMceh05ijRA81rB0aX0XQxikha8i9E2viimnny8Knja/Hc
0SejAqKsA6+8QsGL+lju060QPKDRKqRTl5eoGN4/eJvHlanRaEUWnKABzrFY4N+24JAUQWQ01C6b
rBtqV66UHAeRwSzngzVUMdYvtahz3B9088gxKGeM70WiyjRXp8zEjVaJ6zz0w1KX/FhYPUqoBKLL
0+RPS9X+paI9txNl3pgovSa8mxBOvtEmS2iRJDHIX19PJlyMm0r/q3Tq8RMvR3KQApRmdia5PXTs
SGFDQcMVBPRarb6yS2eaRhoU6UTt4+CUVvuvJIfzl0aaESu7v6Lb2dELoQMDk4OYlpzx+jPWpaxH
Jrg5P58kqfRUtZGrw1jNUo0knBVhG2Tk9Z5tw/YzQrYGESNg3uRZa3GjxNEz08w7nFsWA4fOZULk
MJv17pNK+Oh2yRQi59jHys5bsT3zOjIbnHcafURIa/ATOow9Iom0HZxxAZPqJMAzJ6t5OCyCnQmz
l1xLdFbXalxmARxvsehgptbyE+fj+FdWFP0fNmbSgFFpoX++/wVX24UeMSkdlsECBYw0yvrEL6Ah
W0ktp1fu1MBTRP/ORugPF0hrT5h5tYBiKHakSvsK2KsFw+Z6s8iAp+TKNufXAkHvz01cmlRUl3gn
7ro1Co0Y7Ff4xZTbVoe8W5AtLLp5epX1lnoJ788x0bVsZ+OvBX3FZMSBpkoMNgUy6OoNNYJxasrI
wHqKIDf1NCWp1WPhNIjRxjVn5eAMrTV5Vm3Nv8JOrUoXqIv5PiQ51PwRZdm/lLC0PpVyV0/Htsg1
1Y21LEChMG7xoGQOsoQrFtIMbouhYf88yihevuhlInWv7cAJ8coxr7MT3Wd9PKuzVkYnOQty8yJN
2mwenEWunkO8vqNjHYykfu6sW2H4PjGtNnpNK7stjk41N6MXyo3MSukkb08ysJv5uXDq/GuaRhaG
Zk2lTY/t8be1A8pP1E+FiyO1+kSLqlRoBtrya90X7XOQVc5RybPkhEy3cEmu1ccIQWI8iubAe2jJ
kOuvqzJKnkq6lI/KqzbWuqdolXEU4Eas0LVkb1+wh38LKP83lEq4w6stbPdWe5zOxGBixKm8ymnX
uX0I6mFpw73XUyzQehRA43Qb2YKIWa0WULeiDPmqSXvF9UJCI7aZgtNotcoxVFLJU+f+V5coZnma
Byh09++LG8eLhRQBlgV4adP216RxyOMpm15ro8gPhVSEH2U1s3Z2yOqKZxkpa4K5onBHM4RS5PVV
wUGQzQmZhldHH7+YMZqOky27dRH9DBHBcOdgL7PZTktXOXm0CAWAghbu9YBS0Y9mU0jKa2IW1VOb
FF9nvdqjxN0c5E15iiKJCOuuB3HKtu8SE3u9sAPC34dKdOK+WA73v9D2Rqc2rlLBpcLk0ElbRY1d
VnWaRO/8FRBEUJ6GamkNF3A19XH0tHfZhDc+FUU0SPGonQHMXU/Ksro6mINBf50iR/mrR0j3WYMW
/wJiIXytoeafpnROdt7iG3MED8uwb2bW9CWvV1IylHZGN1Z/JSmWfuh2E3xdxhiCF5Yb9WNROHsR
UDenTRdGL3SqVu0iY5yVuEls/RVJI7QUJSM96FUEuwxF2kNAU27nhK1iqv+NJxpwQkuBuojYRb+F
xmlujmFAQeY1CVL8CAMj96ypRdK4HHoXpePp4/39sv2AIiJ+s4hA75/G4/V4cRlDHEQr45VY2Bq8
YNaq7tnC1Lp5VpzWqt+18HQA62d5auzEqtt7zEDsmWeAIBII+xp22cmEeOOiGK9xPZdeMMnBPwCh
AUuBkzpPTTh/0mEzepMy7Eke3VhkgSoFmksFAJaodj3phI52ONuI2tFPHTEJDDr0jefABW1qu0Ux
mQ9/VKom3NQGjQjxOqw2ETqBdQURlmqXFRbYOubpOV3iyNPiLB2wG5yHX/e/6vauYTw0FkmEAdCS
ClxPcHYWbFHjTnpl9XW36zBznOx6r/2whniyWRkGCpWYGH2PjaDetOiplZrSqyFhZ6qny6Edqr9H
Q/5ldFro2nH3OY7s9mDJ82VUjCc7maadTbSq4fzvJ0Bd4ZAyW+6965mCGwfwSWTj97rZRwdzCszx
c1qSDKBk7NgdhqHoCuCK6aRR8LNXFESMLRlt3517d3uOAEHSiCHnIq2li379OxZdraM0TkPfqQPH
nZu+UujTY4JqVhBwqwTmoh5NWFLe/9Db6QuTPJIvKpUkRWs5z8FyJhqleeyX5mw+QQ5o56Ne5ZXs
tpFqzogty+bfmjobhlstWve1UGr95/2fsN1rtDIorGqiEcVjvbqNLauRrXgEnhahBffapkqC32o9
7uzo7ZGlliRK/zjzsOHWGKtksoI0Ay/sF5Iqu2MyvtA7wnV1kF7AEezVCm7MiSuRSirxgE4usTqw
XFZdnYRd7uO+UvyVaoV+tJ1kfLq/cm/ZyHUkx6TATyLzpiBHua67R7gh6IsqlX6c2IupujWrJ8xz
KYye+16Jf5aFLi8Hpxgr1LAlbB3GlxBFjPFgF2jrmZU8WJ6ZY7LzGVEq50dIl0RxFQf4sZe0cl0e
ZsUJtWduHCvZ4W7cWiKqzby+tA1E6+B6w+dJb5VF7+R+ovSmR/Nf8qwSwfn7S7R96gE4CfM9CEfg
jTfFygnZydkJCt/C4gorSNs8jEFmehUw6NP9oTYToqgHekvoJrO9NozMPljMqrCC0u8UJ/bGIZI8
G93ynWbq5p5gFM4Ke4ociP7f6r4qg6QvlGysOLB5fMLdmVCimU3JDQIUNF3A8MOpN9UHdWmFQJTQ
swDCBV2baa42tKaNmYmSSe13Zrd4rdTDutWV6fjwEpJfkQ9jqUrVcl2yzHDmTmdsXPwRt3qva7uQ
tLOKD/dH2ewJ5iJuWTqBvKfoNF/vPPwpjLiOR+aCIv3TMpvJa0Zoc6Dys9d03A6FQNJbrAlPF9rb
atmmBenpwVkqjMVb89z2uoUjsgltUYoefkAIgKCeQM+geicQcNezohKTYhae1H6vTOo3vk2KCgpu
dceknqfYrcc+QPZmUR+Nb8WwWD5hAfiGJFzNUO6SQo2qpvYTVYNQ183JcRiD5a8gjfKTk2fSg2wl
diIDAloglCbX2hTP464WlYii9mU7q55sUNrnKE27Y59aD7b93oZiMQX2k44xVcPrJZ0MpdezRmGo
WKme5ARhwTbW+2NKbehdgvDkx/sbc3uDoKlCMETljgwPuenr8XSrShwp0GofeLJ5LHOjOOWK9CDI
9H+zokLIEQDyTwnlehSj7vU4G5zaRzBRPoS2krvZaC4nQ52rnbj15oQoQ9Imw/kUMtv1UJaSmmO3
2LW/GErwN0ir8UPbzcvOHb+9Elm230ZZfSZaXmEgIb2EQTxo4di0usnTEhXfeGK68IdkjP/25pB8
/Q8fC5MUcVfxydaJXW0VhgKxu/GX0A5fRmEAomHJ8/gKst0BsZBHorGwdv419C6QosZs/B4hUo5y
giFUFM8P34hEJALaLKTHoB2u3uIAb5i6sdnobZCkno7YpW/X4fRiKb324f6y3bgRMZ+mgSZ4xzwR
qz0OcDGEuLbUfjg44eesWeTnWYnehXM87ERHN0eipgAcVmBv16XcmLKdUXRWjRiz3B/s1o5dJUow
oo/pL9yf1I19LjT4uXdBywj49vU+J4zptCFPGr+bQsnLK7U4qaH26T8MQiVSVBPovq4j2Fw2e7ON
isZXRGbf5cvodrOyd5g2cfLbTiD0FWwRipCr+7wZsH2p+oENx0l9ritsZ+oZEyaCtfo5zIs9w+Jb
X0kVQBkRxWJ6Kg73b/UKK6aq5fQzs4qDKSEOnHvpVEhxd+kHo+x39sStDwVyEDSaEBGhYHc9mgbV
NMjnpYH+rVXnOJTxqzVwL7v/pW7P6f+NssaGBQ7UNDRWG7+N4+ZAmb/w6gR3rTIKf94f6dZ86CAQ
xBCYaWAArucDB7FbKEw2fiPFw3MyLroXtlNw/A+jkCHykdh+G8hzqBYlQoRO41dI2x0aZf5XyTE5
+g+DCLEcuiFE7OtIPW7qUQrHtPUDNcKMduzGczQbjwfpBM+8fHwcEIIb7C/Kg7bT22XrA5iwvyva
YDjPOt6O6vk/zAYCrOC48Zavk1rM9DpzCfIWpdhmWVwnnWTTbYqi3pNOvbkDgNW+ccpohoi9+Nv5
6Ryjg9AVs2z5PB9IDSwXi8WH81nubAFZAGSPOBZv3vUoWW9M8aAjLYdbn3YMqhb7OwsoxsOLRo4m
RHWQooLHoK5GGcBGG42JgF02KF6SxNJBq/rHbziCEfAkws1D/Hc1SjgkJpZFBqwBnJE+qHEs/wsT
TvsYLl36PHEJ/X1/ViKeukrSKSsxH/p8lLuoqq8eV7sYSmuyAWMvViX3T2XU1dLnMZr75TUY57J+
LaYgME+xhcHzE43oLnw4RKdySCUYh3tSEKDT18s65iz5pA+VnzYtJdooDJWfVYaLjQc7TPoTgaF+
7wbcviJkPYwo9JLZM+uAQncS3P5mnWNGBNN7RSHp+Qkcw3LGnQ/asqXm+V45eDum0L0SoG0qN0RK
q5Mg9xBFE2ByfjjLY3Rw5Kw2v2WLNoRfJb2RtL+rNAl3ihji37z+ttdjit/02+kL23GYqPl2ftfL
6vuU4tjBjPLuzzklBr2/jbYHXVwnXPV03IWb7+or2vbS6hIajz6MLekwNaCoszqsdh7IW4vIVsV0
hFoZNZ/VhOJB6Qa5rXt/1tI/cr3t3SVJ3veL+twn5V5we2v1hLsWPW7ox8h5Xq9eWSpLSkm397HK
bF8QFPsHZPN8the8rO8v3mYkcXuxo+Eg0NbiibkeSdKo/FXd1Pl2WUmHBLVQCEla68bL3OwMtflO
3Fu8yKClhVP8hnuRz3UZm1gD+0GB6leaOP0h6aq9A3ZjQkSBAMCBWQn09OpCbutpUGK1GFA+iWvV
Dbv4x5QGOR7ZBo7VDy8e1XETwAJnmUbnak/omCzXo60OgJDMEpZ6BVcVRz5Hqbwa7929qW3uyzdE
Peg4shFxf6x2BXGT0bS5PvqqPfIM9EANCw9tf7N5whzToG08t9g60qob/qhJ+fqdQGS7tASiQo2T
d4hi1wY7OuM1wCeWfTPL4uNAqcVrlaA/j4uxp7ewyVypELMxIepxtum7roJtwE1LVI+5BsoXm2SF
OIvsxE5OWMHpvpo11j+ZFsSPdj9pmHE38yYJ6WdS5+uzYIdTTSe3sfzehhtxpgMUGmc02RVswwZp
3lNe2p4Hqq7IL7N36JbRA70ebhr7IQ270obcPMheFymmK6u7t+P2owmLBprwcOQ4e+u0RdLQN3O0
ZPGzCGr5obE7dqfVtXaBdy3CYTuHXByvq3sfYVj6VjTjoBQIsu71pColEX47s+ZjfagfohLIkznb
zUk1JhkXu1r12j6mn0wR+Kmt1b23YLNvEB1808+mGcgts5a3MSMwHHlvLT4ib014sseGIVqt7bJ3
tLkaA2tkPHUxzsUd43T/MticToYGNAI2hdozaZR2PXNdiXAIDkoFlXK7qk7JoEXKyamiSD1yUofp
wLNr2J4RTdlyrKRWf1BsRyCmQNKx+uCuhYXZKmGsTaKoUhl0P1kwQzVSx/6gRMRS0dgqn3GT3muy
bD41sDMFcpRN1EufcH3Tdn3uxMtiGnCkpOZJlYLUfDZKI6NNyRt5TIsYH9mxtoBG6J2KEadOpqwd
76/65hCJHyFMDAVbyyI0vl51CZREPmepQYEB4R2upOxlKQx1p7ewOURQAJCPJl+hxqoCy7weJW+r
xR5sxNHGSClfxtlKDxV1/0Nv7Npe3hxKtFuBznPJOqsDRKeEpEWxA99wOn0+dZid5V6IE+7i6T16
sO6j64ekMFVq/hAGU0K+npml1VY+DZ3lT04VumaI1HIdx9VO0rcJnoS4HckeyFKqKBtp7Ep1aDal
tuUP1Okult2o/1oAWZ6rES9EJy/k7/dntV1ENgXZMrhLFpIPdz2rbJC0pettx49mO4WGghyCR0M3
+2giu/bojcfrRNFddOsFl3/tRdKoRobrdBv4cOkLVNaluTlIVVMd5VY3cK/GpByopGTn6lGRIjND
/F5fdtb3xnxpPtHxFLLvonlzPd+kMmz6KWyaEs33p1Lp+0Ocl/ZxsPr54/2lfeOOX93wGtEvNWte
Z9rOYKKvxzK1TLAtxvTSBErduREO7tU54cNrl1Su++Zoxly4B9x98UxpiBS6k9w0jX6uhnmWnrgR
M3IBI2xhYozCrjrRomT+isZL0ZykJB4DVy06M33XLFozgNt0jF9NWxulWxqDMo/QyPNhcM26QoQ6
Sh2t/6OZY51REERvDkmf9d1hzpISgaaZ06S7adhAq4TlVQRfUl0Pxic5Le3QbbhQJHdUzPY8U6AO
PGSFdO2c6t10UfLOHD8GjhkEz0kPXO69Mkp186qEddMcWqdCT2MqYl17LlSjTDC91rscAF2m59/g
t83LqdGbYPLmZJnyL70FOffchHIYHhO1a5eDbJAXuXZmTn+j71IknqxxII5xniMQWCUQd492Hk62
O9qLVn9MW3XAqL4xDekJVeFg8DhnY3hiXWX9uKTI9XzsC1p3ravM8+icZAxdm28R/u924mZkYxoS
InXd6ZdGGmuMBmVl+JoMjZ1/n9S+zz9IcUMdOKzCNPgy1fg5DR5e8VHwYmtx0X8IJlWePzla2c5g
UmIlfF7GRqncCnmq6gzAySD+JfI0PwKctcun+5tue8v/XyNGAjOqk2s/q8GKuWBKrbpEiMIfW0yv
3EoN2+Ojo8C0h61HLQBNAUKz652dG21eZX02XkjE+49Vrg/HJFL3ukzbEIXuEjmXBkVWaEKsRgk0
vZ0HSVzwZqYesDIqvzQy6rvHopfw1dHbwjEoKifDn4/Ojto4a4ekFntDWxPn0ICIG4yOkotUJ+Pk
JfOou5Fdm8VOlrC96+ksINeKRD2dOlq816tYl6ku97xalzHtOGRDqWa/MgjBf7D7wRE1mWJUOx9O
/JPXVxJDMiOmR+kSdPr1kFqkYjVaa+lFSpdSPaltHWTHAkrw8B5diMV+eDeS5iAJySZ5w+uuXpe4
pEhjy4gj5MhXH7NhVk5B/ijnnXCOPj8oGRFS8hdnFXMU0xgusB0DP9X07lyBjfxU9svwJKN5d8QP
GjzfoxuEAflgQjFEdAJW8aOqJ3qCK0zgQ5tTz06CfwVuUA9axolpQacEpcFr9Sa9df2tckpQhWnG
ycUZdf2iLZHpWVJo7Xyi7SakGUTxH6IHSAaSn+tRAKu3GCHm6YX8VPs+1vXyR6ThyqJVdn6S5KrY
SR3tzQ6k3EVHnH1BMxfR4OvxiklZUG4bqks5ZsY7hRB/OAT4IXyjWxW9MFP5lUth+NlOyrRTabs1
tGhBsFcEZn1dwUmzMJ+aQa8vBWzc4akqMgR1ESRZMCyaNas8z4iWdC+jApHuvNAp22EBbO9m+qJI
MuEIBfQAuuf11LNQXagamONFV4v5Ba3rwM0pzOx80FujIG4v0isxyBrSGqQU8U0jmy5v8M46l+Kf
U1Ute/og25uEmgNXCSEjRwC58uvJFEDGYAQN0yVpindRIFle2oUJ1jmQau6ftjeb4utLS0C7ychJ
XUAHr6s5S6zXWqMl8wXPyaUAiR9Gn2pz7jvPyha1OAzquNgfqjZs5CPxh1F/mFKzU9wRqsr4d5hL
1M/qcSlCNzF6yT4agTW+N8ZQMn44EWYwD9+xKPPB6jGFgQK/d3XpSVYWKkQ984UASFQiM/lpUrr+
YltEM/eXZnt40f8jvuQssatpRFx/hFCTh36BVnchoh0at4U3/FRE4/CjpP36RTLHpj3dH/HGZ+f4
ISsK/1qgtldZkBakzZgayXIZ0n54ga6YezP1xYO9WMrOOt7YyA5ZpODmI7MDguZ6ckGTSqHepflF
nmXlqQuXyIPwmu4s4TbIIMDgikX5nkooqdf1KFYsa4sEmfbS10P/pCZ69QeMSeMoURd0HdQsD1nf
zzvtlFtTA4ItJNORK9qkrkIRPpycjkEriPhVXOSeSo107+Dc+FjcOFS0EE7hrV8HMmEz9ImUFMUl
rignODQyzmCRCm+UtfSDPi/V9x4hgNyFNDaeg2Z8mWR9/K4nYfaS4dP4ju55cwxLYG6mnu+pW2zW
gGKlEFcWmBHIeG/yrr/3PZx4VmerVy5DXlAkMOzWlSVLfb6/X7ejiBI60FDQPdQs1yeErhwEsxDH
+GgGs7vEqXK0wd3vbNW1UiVHT3iJAeinmCSQqKtdlJDzlqna9X6m5rPpOjqB608kHvr2fbgYtfxa
9KS0T7SkZyh5i2VX50yyF/ulDotQ9YI+SbojvtHL5E7mOFA+WeZ8T9htsx2EqhLPKLucoiPoz+ut
bio0Cfum6X1VUms3iTVwdoj6uJKaqjtbb7vsgmZAiQ3sP7XidbEEFAEJGDxun05K4w1WVJ61JHUO
j35ccWQZQQwixGyuJ5QhNozLcj34k96CMXHU6Ez1NH802hMMY4HLAWlMufDtefpto8p62ipg6WV/
kUzlpRzS/CD3s7SzhTZX+dsosEGoE+JOucYy13DawMk3jEKO4/aJ8U+vLU9ljfGMGYR7hq3brUAR
i41Af0I06dZlOmNMSD4zTaHW7QSxq6XQQYy2Dql0Z9q3+1/p5liiVy58qbA1WZ2NMmihcCJ36UtF
grp4E+leKfFuOCYF3/tDbbcd0xKWOqiWAWNdU8/xy8t6RBgUf+xC01PkMDjES73XJd48GXwqsL8Q
iFEg4RJfvbpLmo2durB4eMqVh7EvZuozvfS506DuNFpZnRQz3iOB3ZwalVtZJIrbZHgy7aildKj4
yzy3J62gJhil/V6J7uYohBRwSMA3885fnyil78I2KnXFjzQz9/q2qN9pfbhnbHF7FCA0iJML0saq
82h20zzV4DnxteoML0iS+lmS2j2G1c1R4HlzC0Gg2KArUyNConO22XeNhX5/wr1cd9IeFOTmZoC/
JagvZNRrMGI+p4U5kGz4uEgtnprHF1MOvuCS/iUpq9ehCB6z6uSlYfP9//HWZfxITgz8cfhCSdV9
L0KsTnonrA5G0e+hwTddCzESOAF63iSGG2ueFvnkXp8lxddGzDgH1X6Kw+LJihAC0erla72U34M+
+Ijfw4MKEm9zZDVhwlI+oKspvuxvN26bNUaXxOwPhBCCs9oPMxhjp3jKSBkfjWeZpIBXAa4hvaAA
fj1U2rEtloVNEvWO6mGUbbulo1GNHLu9PObWfuTCBQjOM0JEsroHZQrOLe1aFVtPB1dCJ5deTFjU
5/tX4K3b1iSzFjA4svk1NCme9N6YUWL2m8Cyj9jw/AyARxzsMN1rsq8N1fhMIIIobNPXBVJC0+J6
7SBztFXQl4tfaGmEfukE9miuVC8rreI8Ymdx6Zdoeu0HZThVShecqHdWT0UXjpRBrT0lpe3yAhIn
jkSOg2gMktb1r8kLbTb0RV/8yQhnr8gcxLaXQns4sCERBYMlMDv0b9cmQPR+mhCZUdUvWNZD2A3f
janekyfYToVrkf2I6A4NhI0KJi3flKKMNvuhVEknJRzwQbM7fWenbCIOpEvAYtDuFoRzHufrBQuC
qFciJ7L8uDbfz7bxOkDldCPku2g/722WzZQMui3IUsOQBBMEJON6MGdCTnRIWsNHUks/jLmO7U2u
7Ulu3hoFWqWAGNLd4RtdjwLwd0icaTB8ozFq11QH56Sn/R4/+uYoFG3hrQJHAOFxPYptN4Bx4An4
0NxjSMOShsN9GHy+f5BvjCK0KcQjiSwADbPrUSpgF/oCSdQPtXI5YASvHIdOmg73R9lcF7Tk4MIg
0yvw2psQepqdrp2kxEYhq+0+1xldo1hLu3/RRel3js6todB2gqDJ5xEQzesJ2TGCzg0/xM/7oXDL
RR3Olk6TMXaS5tEuNLMC0CQcUImJyH6vh6JsmqEkldNplNLogP8q2iMy+uRtvuzBwm58JgyPBCuU
/jrbbjVUXJZdLrU0NUMZw9c+UPpXxe7mR199MSHYQ/ACSHTo1F5PqImo98VazIQc/a8YW+hnrXeQ
HbCnR6uHQrgBZBIWcsSaCBxcD1R06LjEYR5eNNSGjnal/lsiSvdoRkVAwfvH8yFEqTapf1+HMXUL
hZrzWHzCSDH6KiFq9+n+zt58GA4I9SmF3M2iQ7XuNtPZ6eMhXYrLINPEaVpEjC1VGnc2NZxCVuSq
OklSQ8+BNJTS5JZMJheEharZ2/7YNHN5qFQ7/FBjuTd5PW0/HcS2WloXFqTODtGcjuEf8VxO9kcL
u0v1JUQ/a/yWxXJaHOeiRifOJBKuPPqlql816RB8U8axWtxI6+jlloo0GK6aDKb2XBmS3bh4HsC6
cTuznfB+Rj65OOPhmraH3JnnzC1tOZQOKnY/k5eaBPenoMta01XUZNSPpTyN2il3xq4+OUo75ucQ
o8fppR9ssz47VpCfYpTRrNmlUzSpn+a8XMY/we3RKzbryX4J00ivn9CTdaLn0UnLXxnXyU9icU05
LWNih++dItLjk9DK7zt30hc5PowV0JxP00QK8jFI9Sg6z6PSUG6S4rl5r462gXMDBWYcb5Uim1yt
DZzvZd5zdom1HRn1Asws3Lgs8s9mBJbVmypdTd0S3ePiPVHJ1JxqPVk+yVlr/ZUqY1bya7MqOkyL
pH+3deogR3suFvWzOWhG9xTj7at6sNgk1UXookan2QoqUz2agDGqH23epx8BvSgKiiZEkaeiM3D9
zRvMwC6JgmTby9xU43ieWpyjTmkCw/0pINFFywKNt+HjGCvDXxIFa2A/POtG5jmRFOg/qaSGsmcu
Uzb/wnPOUr0EV5XOK6a8ar3MTALr00K06JzqQa8Gr8iHZTgbSmEkT51pTSgL5OU8Sq+87lAz9UYP
P5QsUfyPY41BepQpAEan2k61PyOj0DUPnmJWHZ0xza2PcjpnENeHIPoUjpKTeZXZVhIKUnJdHwYr
GWU2Rj+oh3GKImxRoaHr79J0SJWXfAzmmJx3dpIPHYTr+UlvinRx+RgSiILWqm0vR6tg9sAtJNGv
ZQ4723PCJv83CNvikxlioOYahI2tV4Vj8qmftUn+ki299jrLU4aJMztNcZBWM+XEmwtDKg84w5bL
c9fJeYcDA7Wej8aiZ8mhi3Qpvih6JiXnhDQ5PAN4MaPjIpW2epyjrgdgIj7Dt7pSWvVErUM1PDlJ
xuo0lUkln4G79KqnpFZUu/TunelMeyiZ3SjOlu/oEZqDcC/hPLl6HejZIUYy5/ugYLx0aIF3VC76
A5N6sLVaMQ4V7vbGsela2fypKHUue5HWqClQE0f9UGtybH5Q5LItUxdyWftnyrlVPNNIQxUgXKZ0
p7LV5X/vX4Wbl9ekoiRU8aEqgxVdFyyUUR7HTCqbS0gJ69Q5VfxkxJL6R9Mh6Xt/qBu3rkAwgQtF
Mx6n7FWch/OIEalt21yMqjOfomHMPW1QtMP9UTahqwiJRI8LnjfX7rqTVnS0vTDAbi41edALiPYG
xiFZDtDzE8LnP+6Ptp0ToCVqmKwc8TgR3/WbWEtOIGdj0l+ccpzRIzNLVw7l+nh/lG0NWVR30NiE
bSgEH9aoREhkVh/yqS6zlBejq0gFpkF1FUKuDRJF7d3U1uzo2KZ5n/9QnFloV6ZSAIwoHcv2fZGl
5XTKasiyr6mVGb2Li3XwcOcC2AddadikJM0CvXq9FgguBDRihu6SOoNtHPJxlN8ZkzM9aLgOdwsO
Ov0B3nD60xSrr8dRW22aKxh2yHNCIq3SaMhdoKHJVzo4+nECB3UKzb4IdzbWpkWM6ijQfg2gpjBR
WvNcsjiagm4kJ6qtIXi2rH8SZcS7LWyhHqcFUImoM1216aWH2VEgMyHBgypAIhoVpNV8QxmxqqUy
Tb+olOmsC7M6FJ8+399i29kRD1MSeEuODPCZ14vaaIuWC600X7MD6WRKuvYuoQt6MCpbP2Wp+i6L
kcxx2lF7OKokEicpR++TeIYI83pgra95CLXO8cea9QvBur1rsaLbifo3twI6dJQ+yJWE+d7GY5Hs
r65HU3L8pg+Sj05qJSdFr6RvXQQACnWG5ev95dxeqxxYyug8JwI5seZoKhWHLAqc8cLtK/PUN8kh
IX50o37a8429MRQJHt0lon/uoXXbNQxZt2iS+0tuzMMBXbr0K6qZ2ruqlPqd3uTNoagwg1qkYwjV
//pbSVE9O2Ok95cmDifL47hR0jHCsCfAkpvaPN1fxLWNIy8FdXSac8IohuRDF7/nt2LfXGWdrM7W
eOm40fIL1E0Je6wlM1CEtLF289qe/+25MBpLdUttkOuvto5nL+jGKrGQ/1bi8AlHdDomoxLFe7WY
TXjPzwO0zW3ElSzsZq9/nj1KXQcuf7hYkhJ72pgQ7NFGex+rDi0no4aeOUl7HYYbLw4FSVhAUM4p
rKniR/22JpGGysdM4/XCNdVHLo43xoeANdlZ++2nFu8aO0rQGLcZ+Zyhu5nmy3RRe1rCnvZ/uDvT
3ra1LU3/leB8bqY4D426BTRJSZYnyY4zOF8IJ/HhPM/89f1QJ/cei3Jb5QYK6Grce4IkdrzFzb3X
8K53vUvIpx1jWK3QbcdJ9c+EBq+s9lfXizHTjU/gwjENJwnsbNrRIDlehGELidULw2t6gX68faZO
39ncKQnMOmfLiFIt7JyVM9g2Hb1hh+cW7tBq9LUtmLnsZqmppGvkYMrRSeK+Cpx3L0yxHRQZN37Q
sz1+b4nhQzmBqboDfihcIHXBDiShd1vRyndSWSYX/RwEv73oidlDApxwCJVKHAi/zl9/cViMCVHu
vPPHXZaM1n3YTf5VJmgWcn1hd12nMYryby/4yosEnCSrxUQw53WpniqpbU06lbEgm3/jGxGaJmiC
f/a8Jty8vdTpRcBtgFPyIsH6rWWdUs88SZmMdNzVohlcyVGMCmEanpuU8NoO4pfoF0bN9BRqy1XF
l0hpxp3qBeMXQwtr15e0ZCO2kee2KGSfIYK9soGMj0RDTOYmcFIX7rCZ9BoZiUzcSYmlM5O1aIla
GWYXVcO5wTmvbCBLIXMz66nPjMLjw8Eoni4P61LcKX7vrZA0Vy9UJXo3Igr6wW0DqqRmiK1cPJCS
JkmQIXi90/pG3ca9Nd4AgJzTeXjlWdD4A2/FEMMMWlZ3+6yuKU9X0q42YEvESTPQWTqk7ttH7jAJ
7QjQ4WFmdBcBWAw/xcPjLeuN0BdMwxN3HTVDxfUKBfJcDlqBiGA+iD+EwYTS3kBKvhuroLTWUP9r
3wdqKQTrYqxEOXZkzxq+jMYwTk9ynyXGKhONVnMYD9qbu0rOxMQRdSjTl7FXVT8NL9Sby7wMO/Mz
gFkhoi0WUqlUtCCI1mPQCe8cD4/TpXoxj2mGTcd2LpkTDepsSZeV0k5NQ+OW3AZd/7gIZ1aiJH19
e0NfuV1zsyNXmLwQKGxxOIYqxYhEorRLcpG+bUmDNGvTW6fsAYqrelUlkayfCQVPjwo+kcIyENI8
g25ZJTUb5MuGIWNujBDLG9kM4TFNan3mqMyf/PikgGbTRs02zu268uLJYlnqshiRhp2l592PRKu7
NQdXuc8mwKBxqPSvKnO9t9IoqmeorKcWhPwIIimJNjoU2JHjM9p6CpShgDOKiEZxnVSj9KWNIez2
I8jf26/vla1kKerAAKm0Py3pjDicRqhzlvKUpL9ROCqXodwa27dXOXXZRAQzb5KAk+RyqVtlNGhW
MwZe2YGWVm6m9do6HTLzZpAr/1Mc6skvi9nx67cXPX00FLlRVYPDSucnrQzHu4jSclLlmazsqMJY
jl7F4RfTCrR3B9QzE4q3hCQ8ZfTlhLSxiNQxZ3TUjqGO4TWTebnqZq/f6KVxjvt7eiyAXSCdYiQJ
qvn98QOlg2EVAkXQnSUGP6rJarZiW4zrPqjP1fNesZKo0dEAQn0KuUIM5vFSgQ4qq5aKtoO9HgvM
NKbBL1rFEcJPW0ll3qMbqn1B9xFDlaRLPZim2i31Mt+JVmlWKzkcivFrGA4WSqWdOle4BlWMLnyj
C/flGPujO1ZC+YuZz354Z8AT8S9kJDbSlZ6JYUCLksnAZ6lNQ8uGs1J6tD8l9Xgu1Jk37PiGc8Hp
w0MjjjMA2HT8lOizZ15v5squqsM/86ZUHENtt4VHA5Ac1k9jF2zHuGKmmXAmhH3laM6kfFJZQpKZ
EHa8sJ7UUw9ULO8UK9evJ1UQnhKtks5cgAMPb/F8VNpxAmiysM4SrutQZKkms9J2tESZDqC5dpuY
euv6UdPcSUZd70RUfDej1ubOMPbFnrEDoZvrzbk5cacndx5bjE8nqKQcKc324UUQSxLXhsgQmDuD
sRM2aKXgVEOZA3lP8eq9t37u/JsvIw5wVts6XqrRcz/1qKXtVMEMVwrDLSglUE94e5VXHghKMTkj
ABYDO5bc23GKi0IwE42QCOA41UJ/08kTE7EDzs7bS526IWOu4hO4zrjcST0acbfYaota20m+Ibij
3zafdSnuHL8yQQElM6AjcJDGyB2UpDjTznF6TlmbSh6Gm9MKLHu8mX0iFqEos3YUhpY7MUGCZEcO
3bef8NXNZJ4BjbfU7dCqPl7F6BIm1tSdtgunot34DO29DkjE1gyjP5cLnN54HsiYieDzqAaYY8dL
lZUwMFJV1HYjlEy0Q/ER91aY1l8Djq0bK0r6K6mi9psH0ubbvq9b5xRMX3vYeUAvp4ba6Im/UEM1
6Dg72q6g0+HTIATdDVqL/lc91c4hZq/cf1wuYn0cUJjYJ7NK8kpFqsKT9R2CPp1x4U2dYNhxqVt0
RxpRZDi5FfRf8jqsUoLXIek2olWH5Y1eSUycKiFkZWcyvtf2n4AZL0YGP4NDx/uvxqOBAmil71S/
HsHZk5Ra5fhQ1OVKzXXNrj3pR235aylP3i30C1eeNihoIxIwFMz846UnRp7084SaHaGz6XSh6MFI
96tNWDXtmad87R3Puiv4ULafLoDjpWoKJ4CUgbHrskG24TQxNKXR0SiJPfX+7btzStPisRCu4UAR
gYD2LNZqemayl35vcJ6aTnDpjOufo6REpTEV0umul+pxtI2pTXZjH4eDS5etF6+bvGnv6yjVh40S
y8E5pGRe9NjxzCk9gRcoAhDikkfVZX5Tl3lg7nqxUm/zLu1uBthkD28/+yurkOMg4Ige6jwiavFG
9dAv6CFprZ3RtwOck6zOv3eaPp4xwK+8zbmPgUYosmxe1oJ2pOeB0U5CauJR0hja0Tje95rUr6VA
V8880RxwLPYNMzhvGTEyQsoLP2lE6mS0nWjuErPpPnda4F1Br6PmaSSiLape++XdO4iQDXRg2keg
ZKgLy5sJeSmDaZk73fASu2gSGvXM5txA9Nc28FDMA0qf/fJiA9uuVnzLjK1dnGbtyjPb1pFyI0WQ
Vzw33uqVI3HoWIMUNEuLLTVXNc03fKNMrF09lKPbN0XhoHh3TmbgtVXmaQvw+Ng1tLCO73dQVcPQ
gv7stIbZJw3iem4EzHPx7pdDvQO565kjSx1iYSsHKcioXMb+Hq+obbK8b21R8c41t7zyLJCpOAWc
N+zHMjTT0RNGZgNJqKJXEqcNjXgbYyHPYWInUQz39CDyS9mY4Gw5INWMeslIGam7V1OzndwRozV9
luI6AxdrBsFklBSzz1z6tQvJKWtZpLdXb2B2J4Op1neomMvDPUMzYSwADFSJQ3DO9O1ZZkKIbA0z
9xiKiK7YJTNsLZdxTxa/j9tMuEg8wKob0+xzWBCikVFXCTUt/VwhZLJvsC0hA3f1RrSttkeGC3WF
MfmRM7GzuskNJBVsyfeT+2kINWYFCV1TRDZ1KI/JSyUCM1dF5UGkUXwhRGGBeZ6WHcta9LOPmS96
H0Zak19Uci5rKxVlo/5qQNPKsEUJpPixr8RwQrNKGvUrQQ0lYxdaSV5uQwYpeLSh9ChLZfJoUbqb
6mm0mYbRFbaARGlcuT58QfWH1DCL5/mdB4/QiIZDSqQUEemEWKRFnVLBxCY/28ly2qybmmaL1Ic1
/c5VDAjMBxgf03qq4tURaKBJMpq7ljDD1ZXUd5sUsfq3VzmxqPMqtA/RhzeHQcuArxYESabxytyZ
eRvtdYYi2Wnnq1eJMgwrr0/qb2+vd3KdZmV/jTov8A2buHQWllpaOV+VdlEb5utSRhg3qFTt3U81
dzUSyoJuAKDrCwOk0RoiIm8h7yrfqNzciIo1fW/ClVYMwlaTy3NaDae7SKY6a0LAwZZw7fPtfpm/
RaLQ6lWt7JjypO6ZsmcFdgAj/IvvKYJviy1jo9/ex/kJjjwhoBvU6Fk7Yab7LiGwsbaaIlY6AsUq
TQ1XM4ryWe3HoNjoGUZ+U2rCoK0Z7TDoZwCdg6jgYmmaf+DNwp6eAfyFU4ToN0++s6xdWg/teFsM
VvIzNrL4W2X0sb82Yrn9zlAj6oVJPPgDOpIWGi6t5bXPRZPWwtZKGFBlK3oiWC5n0oTSp8D3+Bzo
Zi1vSEuryQ1D1aBVsxya4lExUh+5ujYaNaeIqzZc5WBKlduGWt58sjxd/9OTO+MrLaxKZ4cjOoi2
CEnwqaspEK/f3viDN148PnRF6mp0hZD0LfWWJUEaWx3pkR26AYVdUtXbRVavqXY0WtoPpRu/ZGbn
jqj3/6zyrn5UK7045y2WL3+GCYkcQZWgkxM/Hh+3KoBrhbyDtROiONz0TSVVVKdlP3bGJo7PgK0n
nskk3gIdnEXo537rxev2eqXJ6qq2dpYPy7AnNbPpkf2uD6lqZ0K5yTL5zjdxNW/v84mhMIFD4AKB
h5Lc6yfPWBmpqMVhtO/DvP3WC3lio2Ysf3l7lZPQa16FngkJ6hGGfAnvauXEWK84i/Z1J8QbI5XE
62yY4jUQ17n86sRGkLizEFABkAFw2tJGWH2dIrMG8JJYTJPQh8ch9g3HoyW/abvgjH04fTC6XGdw
Cw8iI7qwWM0PsiH3i8LfV31XOCAIVJqTQrmV0vbdIwmBP+BnA5DzUKBK8vFpTIcBlTxmWOyjIafI
U1bpuksQjXn7TZ2eB54CEUXACdBIssbjVQTAulzOSnxU5SUOcUewzSPf2ry9yivbNmdMOA/q2MDV
C+CxDIzciPsgZttixXeL3Cq+mxPtvHZUZ4Hovr3aiRGnaIIP5IkMNIKpaBw/k+aFvZ72+F1R8ydb
S1FWs0rhZ1V0V0LU5RtomOd0F195QHwUVG1kaWbfuFiyxVboU9zEe2juxdbTGkpfYyMk3K7G6x7f
fr5X3pk1V09wxHMn4oE8/sItBsbgq6JfIBqV1/6NhTj1Q6Sm+er9q1B8lfG/s4rLchfBSAKhEYx0
P0kTNLlUEFaoc+Rn3tVrzzKXX9Gt5FqBSR+/q8CPpAzhgnQvt6a3pj9Ff/IDLfr+3mdBG0aFJjUL
kQMFL1YRrCL2I81jxwoVLjGCeLbflecGYZ6adFbReCk0iyFnubyxkyFOcl5n2T5PlGmT0tW1ssZ4
WiM41WxVQR7sEv3wq6ZM9XM0mNMjr8x6BBgkMpK5oeN4G71eKiAdB+k+l4yuv5erVI9u6Y2Rh31F
Kpk9jHLR/tALT4veLfR+mMigoKJC1RCEa/5oL05jXSS1FPV1vk8CvTedvLAYRMeQ3fdfMarnFIUI
WniDCBgdr5OEo2dMpp/vvQ69Fij2qaOliJ9ZiW682yjOkgv4LzwXuq3LKFCJ0hzadpPvs2Jq16Aj
+j6PmvxMxHeKk87KDrRIIXVDXAHP5viJwjpSWkFI8n0Xxf2FHqvxOjAEb0MuFq7kvtDdNIWXCj5u
OgODp1ad2au3GTbvjHk+9aF07XPVqWvPFYzl6RnRZwWnNPJ9waidTV9mup32QbZShMpzpZg62ruv
I9pdvELQaFq1l/h+6qvaUFRRsS+rLnchH95lzL74v3goclr89awIclKHzeRETcy0LfZ0xPjOpFiR
k1keLaWyV6zSSawv3n6oV64gXYLwiskf4DgukxVyiqkaK6PYc1MUB++krEKq22srgeRoTiAL8FT9
p7cXPTWfyEcQ/pAjQb4AxDs+QphtD5HFWZzIky3HQwxTc2RCS/PMG3vlhIBsgWDTxMWEpiXdQoI2
PGijWO7zJhP/DPUsv09jPftSM+BvJRfhu6mpdIrR4oQrhdCEbt4iLDHlqteU3iz20NWVy1lSe530
g+mK+jks8qQ0wEqYFeBIrBcB6yIOr6oS3qfPk4HCKKvaT8rOIQ2hO6mUY3RMwiQVP+sjjdtWFzRb
Tm3+7e13+MrBAUymyQsqGgZ0CevVrVx20xTVe0xcrqww15W8UqS+TS+tXCrKLdIGwn2Wi1p+Jp8/
tC8fJV0zdYYCKb5jjgCXCupBEEZwglptn5TM0TDwT1qBiCriB4V/if5nGW6tAmLUdYDAefVnYQyT
sRH7NKo/ZcZE25kd5/qk/ynpdV5eMaHdGjfNIJf13NMjZtu3N2p5CGkN4CjwjmZ+xZw7HR/2tqf1
oJukZN8ZWe12U3zpC94+U/2v1I7fixPNi0HAAcSZ07QTnVVZylvJmKJsH+S1xMTXpGMGq/je7IVV
kG7GSM1UJlKlxSPVSSE3adZUe6YX6o6mCdaGo/ZZs4rcgSnRnHE5y8M+LwdjjwSbxIIa3bzDL3x1
ocLcNM2x3oeFYGwaFReTWJ20oqOqc3pzSDb12JurqtJ9Rx7L4IwVWVorlqefjRiJ6Ag3vhS96bpS
iqe6aPZB53nArTQ8VJ7Yrd8+JqercI8PSg9YRUzywnboNfK/yuS3e1RqzJuSZrH0YkjL/lyAfCiL
vLw9Mq3uDIhg5sVcUtWXYYJeJ0JmtW2/B7dhio6sRIO5qa1JvERvdsrWiTlFj6omlNJdUCE4Mbm0
LyEfCzOgQSvJFNu6BFqQafFNCj98iDpFnDb0tUWDY3Y9EjNjh9oMLZZWFNltrJvTxvdS/UdsiOlD
6AEa2GkVRExaNn3r24gWLG0+ovBZ0Ws9emdMxMOCGpD2Qtia5w4uqilKTKvfUGbDPreE73KnBpsg
j/QzN/ykXWlexcQKIiHAUlzz4wOqlL5spmExApl2krSqBq1R7RLS2+hOQobqkzUMwFXC0Fio9fqD
n+0Thdu/iTTfrNfMuY4QZKlA+ewBbRvBpdCk9O/MjObZC5xkri2FXUCURbJXlGYPGjcV+84yibVT
ybgV0pbC/eEc/9vP4X/6zzlJAGT7rP6Pf+fPP/NipPMhaBZ//I+bEDSrzv9s/n3+Z//6tuN/9B+7
4jn71FTPz83NU7H8zqN/yM//vb771Dwd/WGVNWEz3rXP1Xj/XLdJc1iETzp/53/2ix+eDz/lYSye
//HHz7zFdPHTfLpm//j9pe2vf/xBcWPWKpm9DsIXM9MLQ/VvL9f7/c23Tyk/53MWNs+/Pnxqnprn
+sNNmOXVhx1zBccw8z9s6+Qp+1Wf/fHPT3Xzjz8EQ/uISiiaEzA+CJSxvn986J/nL1E3/0j4O49g
nrXWUJT44wMrNcE//pDNj2R1kNMpjMmATLNqYJ2385cE8SMQP+11xClz6Ie8r/HHP5/k6B3//c4/
ZAg652HW1Kx6bL0IQyhLEBoT+OCRCZAXHkFua6pNoe4/ll2R2V0VaPdSHd0W9XSFeuBzX6QrxhR+
8sZh3MSm6pD5rxqzrGxceb+qMuXXi63+/QFffqDj6OT35wFbI1Ig8kA45PhG9lWjCuPY+Y9pXJRr
wdcT+/BLTFuMK8SGaaet+PXtNRdg8CxbPA80IMoCp0T/aCkgXytyRoEtVB4YIHylSdUqTXtQ/5Fe
2qYKklVVDqqTlWnqlFnwBeL7mcDo2E9SlKRXch4iARo9DwhdNiSm8M7Z0sG8n7TRtsLODkplRPUj
hHm4hZ2l2ajN3yL+N50xgKcLU78h4wRIoHOJ/x3vNoLGwdx1q9zLuiC5ihF3NkBtZite94kWunWt
6p80Zr6Wufp4Zs8Pcebf7owTzAsmF5uDHZBAgpHjtaOOsZS4k/SOLmJb4b+bm+/bbeoYDiwz27vW
bq0V8iQXjBTZ6ttwo2+rK32L7VsFrulajrUSnPnv5+8rLhiKc9HY++qi4bfWSt7K+8ZubJ1v/Nk5
P/e6m12Ij9WVtVJdgy9HP/rHcZ9cTZvhbrjXbvxtsUKX7JZm/8/DXU8Cbo97edvZgtPYhsOorlW1
+rnnh/78icrhCmUEl31yQvdOc1vHXAlrz/Gcnt8ptnChrypX3IibfCVuunW1Tv+MtuWqcXvHurAu
NDfa5BeMRTIye/ol3krb8X7Y0epzlV7pK+NavhEuxM14SXPWqnVyfpq0rQ4/H+HXrbBWbOti2qu3
ynb+Sa3tOX9eXOV2a5uO4c4fw3IRNLiqLxLnU2ojV+8o22DjOWjK3wYb66G+6O3szBk+AHQn75NB
LKCS2DPO0/H7DK228ahXJXdrd/dAOfmK4Ugb/677ETKGlskBDJknEcZRXk0X/mqywxUj1u1kPV1Q
CdrwravSidbPm9tLutbtyvk02v2F78InsvmLFbxcd+RTJ2x5Nv93M0pOb98xz51KdWNnny1icxta
reD2F4LrrzNn/rcXF28f3ANbZPGcs3AeMnWzFhAm/fg5CzXtwViV9G5ILN9RtN68HBh0sUXXf9OH
Qe3mI333vm/+aMSmvP7rlzS4DNo02B7+RND7mPldvYGd19iFkberMBsR+UcCgkgMtNrWpVLcelLv
VPKQXx5+kaLmZyAXvmO03FBUpBikCCPO5hqpV43U77wsEi89Lt6l5de/f8lyvbCZI2a4f//d4fvK
oTXPnIDDCJjFziBSwvgh/BrOa0nS8qZsiEY6SO+IYy8FVbhWs+A+aoJrM32mA/GT5CF1H8a3yLLc
0Mn6qQ7N9VRuO99aTYSm8nQZib/8QLnO1P6BjqynPLfuSiO8lGLrqk2br20+OF7dJ3b2A2L2Y92k
F/kQgOhU6xBJUFjGm1D6YkqTuUJNYg8YtimLYbK9KdjoSuh67XA9NDEQW7jqVW+VBzuKzKumKVae
j5KIoTuN3kGlsFYw+1xVba4iLdwpSWBLZXIPzfZTDy4HheRMtLvwQAdjCE+alBjeHix7ZQELpJGJ
dJucBiha4GqaiB4Tcji7F/8UG6O+CpuNpO1J1daDb52bvjW71BevjTfGC8MD0jlGKEKd6fhAm16v
jUMjeStNQ/CltPrQiaa+sFXSmpVWN819oQYrpYZJ+fZVOvY+h6jsL0LODJaj7bu4SVpfmfXQa9Mu
quXnOEVQLujKdD358g6JDQ3KjKLZE0oPthXV0ubtxQ+ihn8/NhUbmOKQZGnPpwZPbLjIMAq19fys
1cQHskSZgZP+fZSa8ZXU1pDQPCFZU17q7EbLb/Iih6wStjexlq87Kb0KaDu+0dXsSVWnDAE1eqv8
ofgJJl4/pEYVvS+N/v1JgYapJFA7W6JTmSmGeUL88NBK4SOy9JqTikzsDRXjKqvDxzbW7DwsGbNF
w/GZg3ngi77YJcACtgZePVZ9Bm2XAmtSn1YmmsD5XZK1btLTf1d003bthoiJbIIKVjaZiLpNSbRv
0zAo7NTIPo9Z0l4xmz60+7K1ro0ci18FzVWnSt/QrOnvml6uNlWFdMrhj5APy5UG8cHJRiPcNOL4
ufXT5Bbiyc6E0H9nNIX3WW1up7QfryP/0jKC7lMuBZUTFP5g05wiuqhAR07dZx0joTLRnbK6uTd8
71ZE2tL1R+Xz4fy8K116yFP+v8yAjjKn/265ElyQF/dozsWOcqP9U/LUvkx+Dt//V7IDhf4jzbsw
3w6l+EMY/TvXUaSPBPOHoptGUXYOcH/nOubHuW2DU00fjkJlXflXqiN/5NBRJUbyWiXT4Rvek+gc
G7n54oD9A0Ghw0FN7oTb08lMDstzY7yGB9+4zK2r7UA1IZtJIaNyihE/rIwrNaQ558X+vJLQsH0v
rOu8sMbSQOb0Gc3TAxcJjVj4o4V8U3VtBlNsd3qk06MuZxfSILxPxu33UmQxkLLIC8Hrjg15l5RM
0+2z6jr3kEKKmw53oenhmQc6SGL+bRIOy5Aw0Lc3jyoBoV+Y7dCv/Zbpdu21icyXLVZmsK5FLfls
jHp32YRiv9biRJJXDRnNqpEjNOgHXQ0QjFKt/ilERRHnW+u6O8lltREm2WscXcLI2vJkyLtSadFL
6lWxfMzD+Ibz1rZ21ozjZ6kb669xV/a/ujAQHg0BP6xNpaXZ4RB1t10l5ITUTdw/xnHePsnjEF0K
nmheMHC6d+VuaOmF8MQysz0lHb5bkyS8j+9y2JsZV6V2AcrAZJBFECxLdSojVdRcx73Rrq0+T+eg
49zA2GNk+q9VuDScKv6DSL14A3ok0ljQm/W1NgVfutJV2lvmZxYbRffOdU4egrbF254zxFl+eB5L
sxysXbc+lNDCq6+Ry1qXo+jIfuqWnrKOkB9of/rRupA1BnujgoU666hV67ZrwHVF22yQbK2otD/F
YrQNy/zZF9RV0JvUqndKPdi9fKvVFqKroxP0iqulX0zGmrZlavcT+LByLVX7LrwUG6eo7z0xsgPx
uxp+jbrLOneSzBEQUwsMceXH8opxqY4ZtWuhi+xo2kh4okH/Wnu7KB/v4rhxLO86YgL5EN2N+rPX
fBmn6KoP74Fd1ol06XWpU6B/bIxOr68V01/JXc9vnwwl2aEgeJG191VUuW/bhkMR+WRzqYTOvArC
kOXgU2ZjMhW7lurrPAilDX9c62YmrqM4ew7jfKSVQgqv5SBKkDHz8w29D8GDFMe3YVaIa80LBDcN
PP0qr9LeTj3Rlpr2G0TRdac+g2dWTkIx2U27rLqLajHce8g5O0wHvRqEMFk1gaI4Uj2EjtlLv5JC
a7axoXVXVt4ZRDd1ORPDJLdCJuGTEuvFNh7CnreUjRs5K4Lt23txCDNP9mKGYoBjIT2ZeIKXxQK6
LsUiavXmWqtNxaWdPFxjgsbLqZg0R82U7k+rH7DaRtLZKL8r31Bhk7cZomu231u603l6aYdSJLka
bSmOAIpuS2JnOSjNtY6HfbkYvJqf3MbpSlXhFr/9AIsY/q9biTIR0Bxi9DiuBZgstIEWNMxDvU7H
HqCs8Uun9i190xSjuqrNPtsk5hhfUfcY7EJqvyJtNZ4Jal9xNjDo57lYUHXgnyzSiD6DXh7LcXst
mLSKeJYQXTEkS9uYmndOCfrVpfCms8QAEP3SC2RqUJb11LbXVlmhOKiO0iqVY/ExgAV3bmdne7Y8
GmQn1K0MadYImb/+oo6UKjRLyXQHXtPc7d2kZmq6kCaUu75r+is2A/QomMA++iq+DiSxWBVtpdpw
KuiAa3N9LTdRfSvVTX6GVHmoIB1/MFQB8IP0R/LrSYt+zdx6ucCjXIuy8OBXnryqYaXYmi4GMP7r
wkQ8kMHMhm8iHdgo37wyVNwYlYk1w4zSbatn0YWe9NMFvIzeBg7Ivr59KE/DHsDdQy2FShxZziL6
UD0/oJVHKa7zoaGGnlX5KoiH5FKfqmxjjEG8jdAGvJZgh55J7k7eGYgqEtM0dhAjgLovssrSF6XW
CLLsim5+c2WMceH6cK7O5SfLkwELgW5byNM0dhCULEKeorOKrhwi9SoVq2EtpiHbbmTCmRLfib+l
WopiLaVEQjkM9eJa6b6oT8nYTVfpKG2Uoqou2kmkSisZJQqSv+Xc35VZ/P9ZiKEL/cXxPUkuPj1R
pPhw8Zw8Z0//48P/qn8+k77m2QcKLh8eqrBunrIPv54+OG0WPL3MQQ4/9nfBRf0Ifk+fD6wY5FwA
oTh3fyUhgqR+pIYGPXhuJjjOQgTjIzPVCHGYS4H9ZNQfR+CfJRdV/Ig9Z0IvATx3XHtPGrJwEhxW
ptegx0I5aFaypOZ/bMoYDzowqzW4FFEDTNa1AeE7cZnnXmZEqVKXfqZBoch/+LE6FB7jVpWq+6FI
rZwzSdQIgnMDjBaNlbpOysUjzQ8Nk1RmZ44/Dz3ETOq1ssZO4HnamclIV8/poiKtFEdXxjz8KXS1
2QTrXEu7liGrk2bVFwjMKgIioigpZsJq0CdZR1PSMs7Z1/li/W1fkS1QLbjPSK7M9VmEbBafzrfS
xDI6pbXzJpKHCbn1tkRvpjEC+vkb5hORGdB4EkSORxKpTk6jJWa5j1DctdbQFgXjjrYmUzz3uY7N
6mzw1blkMxs4tOBxgotdU0olE/Twssq0JB9Xk9iqw7VAB7ter0oa/+l9qnQm5al2i+Ri+QWFYrXb
xpIVGqYjdZGnA8n3wjghtGchYeOq+lhHD6mUGF+ljikEnRtXUciUmarT2touPGlEbudwuf4L7Mx/
Auf4Pxqs+eP8q5D8/0Y9mPjoLTP0kMfPC5Tj8C9+WxjKZB+hYdBjjR4KDcmzmt4/LYwhf8QdwWA2
qSUebMU/cQ7B/DgHZjA851YF5nXMN/+fFsb6COcewwSPhPYMEYWwd5R0D33Xf18aYFVgZIJQShO0
IoKoLKIlmTrvOOmF+EmW7hQGRfqut46yu1G+yuWr3t8q4n3hX4+ZYjOxONVvKfHW0Xq6VC27+mrF
zhRcJ9Zlm23y4tLnQHuD7f+ZuylT5h+qdZ+7pYSF2BvDrV87beL66i4NnAGmsb7v2hur3/jjalCu
S1gRsrrVJzxl5MSjzW2NvM9B9SiGTlo45QY4v+nMB0Ev3KYMHSm61LJ9GH4XpEc92w0iZHNU2XaJ
vMsCkAZUik39RmK2rIqYlTXZo3ox+teJ/6kbKBkFdrmry0uM+JkgY2Ekf+8oXoZXTr2SCtfxde9F
ucnNIBWpWGjftM4PXSjxxhWqbt+NAU3bxnLzUlj3XyGKaDeGgrxl1LfFuY9xHFLNH4Nsn8ZfRK8Q
FaCR4vhjZFltFkqtTp/iQP4itZJ5j/R2eJUrV1oYfUPi5Ukv1M+pOAiObFYb8ilEL5Vk/ETzszt1
0ucXt2L/14l6Wao/NoJ8HKq3HK9ZdHH+PEs2X440NbCq2X+q5Epct0VoretJ/dYo4yaN9EsYWcIW
oOT3SMX/ArP13w17paPyxRt4JTxK8+O4Z/7+F1YJvAnIFKrzbJRexD1YJUJ/8ibOjYrC3b/AV0FS
PhKfEzYTCPzFT/nbKBEu4Xhnq0Q4RcZCk8k7rNKh0+ulVQJ05cDM7eQH/ajloB1aPkg5GAjzgHBl
KTwKAY3l4eA3lZ1STt0ih2/oVCqzp6yLgQLLtNTWVVZFdAl5U/GrCL1gFTQapQ45AIUyxZL2aEp9
HkXeUI6NbdaJZb8O8yITnNSw6pXf9+lk14mu71UtmGgyFpU6Zv7mKBsuuXf+KZqE71VXgyxlcp//
YIomVirLlbpfeQQ49+QEU2B7aJmktoxef7FqRS34leoF3Y59hvO3owDtoXXaJMU+VNR0XTZ9Vzr9
DDauXrzsV67b8vbT5gG4rsw49mHq5KJeVfFimQOXSA+JGDK8XkYvPGVoufv2KsepDgeHVeZ5E7BR
SN7I7I9tTFIlTVsWofSQZmqNVHRerQelBldDPmOl0JZzJrV65VyQV8E+AmSc1S2WlNRWTjOYv9r4
oIvFSNEo7x4HxRSUde9ZpW4XbQyDUZYia0NKGfCaJaNP7VopSqcbcnWlFI0H5Kdm6s80+9/sXcly
21h3fhVVNkkW8E+AGDepMsBJoijLoiy7vWFBIox5ngikUpVNHiLrrP5Fdllm12+SJ8l3ScHNS9KS
LNzESlfUXS5LlA8u7nDuGb7znUFhrQaxhlJ59HFQjEKpi1C3m1hciq6KrSQkIlJLSoP29ZshrNsx
upiGetTUoPArQ00uDZjffjxqSbG67pd1WyDDpKBAQQxF7wMidVo6EodJIyBFuLritLbkR7KYJHNh
paQ3srPafEXTehSjcHk5NCVXzr6Joe8B2SAmSqiL1ap8rrXj0YrB0EDNCGmUBf6Eo+seMTFE/Tby
5rawo2+rNp6j4VJqtOjJzPkrd7dc/698/wb8otCQSEIBwIANicQnYvc/BgkagZskVlbAPd1BAvcd
0pOyOkU90N6B5Io4Xo8O5R/mIz4CnoQgsgBGwyHEUj+myXjg/lCHBF4xECcgoEMAAo/WIz4iZOtQ
42gAh0JYxHh+Qk/DmsUJ31PUh9NwiOMBTgQ0ZqXonZdIdIuervBWCP0ngsifcyKdb658ZSTUILcw
mvZTak8G0VjLRp40Vh1DWqHrro5WGyJOHxAV/kx58HF6BueafJOm1/LqqtWm8GzFYKa0n9Xy0lPW
qAlF4pfX3eIhFT/y4uXKvgVzvWOPUFnL+wYvma6zVP0rrrxSkotUmOeokFIvRe+6AvQff8651bx1
QYcyVVVAhFZzEvwW3CtkhHSlaY22uFLEqQ0A+MC/V6LZanVTa3eAdsSc5WeRXopXGZgnckAQIvR5
Cxahdw2HTeYn1WouxeDru91Iuj80BAR8vJmAvpW1KVSpnsWAhqxywytvwmbpDG/bwTnnf+bRW8M/
V5zFKp+FxbkMxVZPEXuT64mczLxgKmmXMr8C/fedJo3AtQoa2Nj/AIyl7E5E6YOjXQJd6YFhPplt
nIthvWiqa6RU8tXIcS5aNGKJJ0EOFFA1GcIS55DQminVLGu/jMAxyG0uyP/xpBU/O5uPpX+b1APA
pOZhuIikq0xcpvlyFSw8Z8ZJhuePHRUAJD1Kdb8dFd60kS8ybqYkuuAvEn4iJNPU2dW+/5QeOe1V
vkF/kYBQf6wJplac2S5lmJF/sDvuooyUOKl9ALMwLGSYPt1pR1QJRXho0qA+uoP45PGwi0MEnADL
Ia0pgAfdAj4eD7vIv4O1Bh8TxbiwAqBDfuawYyjUYUftJuxBhH9gvsOvITXZ9HWPVo7b+Eo2btUi
9adB42FL1Uoi37lSLqIRCSg4ciO1q6E8kcVs80moAtXEiDfnKzX2BL1qZcdB+L0ETbiAOFB5gVg5
2bjo2vhFWpUIyBZFCK9SdTUf/D62X2dI2lbVh42gIMVk2wJwx6Gdq19BT4NIT64NGmnSaulqEala
XuhZXThoHaXEXGyEvpIg2I9mWJdFwQ9XCMGi642tIGbyAR2nvZlbDbTLQg7QdlBIY1OUvPQbLMIa
zEXOwGzbZmjrmav6v8VaFKBwtAnqSFcCZ3Dluv7mtyKtlE9aFNbu1Fk5HpABnqOFutzYrquvahGo
gToIW4AY7TA3ZT/l104U8qLOtW74WSiw1PqgsYe1viraMAK6oCKsng44A5Cby/wvkiO3c9DnyPI5
J/Ap4GrBB0HM1NQoay27EBxYC9Mwjzj0DJHqWNdiz1s7ns81OorlmotMTjTAk6pCkZFJbXIk1X3U
wBiSUNSBIWZcVY2AwMjB7byKhq4OekhBgyIZDlfjVVQmSDBGwwSIJteu9IQrha9iHvGeHstB9hEX
pM0B6DWIv3hFm9ujgS8CUZQKBfie/aHMGYENFIORgjIkQ8oHfTjGHCdmn4expN0jaOUP9HTo29BT
Yc2bFUe0sO2E6mrkO3VxUTmZKs/A6QJtNEw8BA1QKlyUepCKqaoraI51LefAU+hRDZrOmeqJXq7b
CkpBJlwdCTPYe7Uwkgd1gLpfgPw+ocWMGxrcylNsgAt8D4WPBY+uTpESudy03GigkgR/vZJepHnS
4EHSAJjqNIpTZHtjLS+RNCyR3C3SIJ1sRHDu68Ddq9UYLSULHxslU1HL72XCUq0L5SbaFA7sz1a9
Afs/8KyugH6diJJij9m22+QGuEarTxs/Q/ZaUbwGa66VoXzROhEykB6oWMzAbhD8WIEZYZ6qJfre
NLIah3DXVzmwDKCBDscgEBi6htNy6kJpY9k3xFoBUAV5Jp7XVwEnq7qv5G0789JmZeuim0nSLFZJ
DRViOpGqO6HvuONG5Ddfo2Kj/ZZwApcaYqGCbFDNgbxAYrCp8PegbiZoLa+BZbeApLQs0TqzSbIF
GGN5yUAudQCm+irwx7UX49gO5U0t6Gh5rThjjds033ygZ34DbRyAXkpVFEPd82DJnzuy5kqGNoCG
0Fv4ad94Ww2Ghhdzoj/iJZ+3R2CBwNsE6NZA2LhW0mcljCPfGIoblB4VmphiMkUxu8sjN/gWVDWH
HlZgrtXrLFlZRZKgfRFOYH0lgY/UGwUJqYEt8zjkDcRNASDwQZ4FXLTLO59BySYglT9MZd5QNs7A
NorCATmb7/J2q2uBF6CnYgvWWCMAH+TAaPgobnWfbB6SOs6Vi0gsUkEX0aTLMYZ+tQGHnFiTZuMa
116roJR10UTDCdFSXS3CASK/SD/qispFqxHiVsrgXEb215sWgMaujCRA7HASt7FQTxrOhmqSvVYe
zoASAlVn3BRQh0NbzFB1AIdZRBO9BLGyNqm5bOK0AIZOVimQx5NB5YtfYgn1pAY6KIL0uYi1NSiu
yy8omRGBgR64eTWFW4+mXAA5FLfapkGXOS+ofHlWJoWAeuumzPnJivOUegL7y06geQZD7wHD2ZTn
rox27pOBnItfN5pY1jpevLxBob3tjMOEq+pZFoNbeGoHLV/ciJmDHcJxjSRflxsYkOeYRs6MkFHz
J3Wd18lI84N0PXDrwsDjEZIMZQBJEvejiNZ7UMJpCUp/B4x52JlhMUNsSdOlFcCOWetiWVGrieWT
QMlkE1IBWQqnLvy/yzaOFl4NrGwars4lLL3qRnM1bq41YTjWbNTVujwaUYXllW8PRzKOcZhUH8R0
8JDj2SCnqXT0ErgAIdF0WKLGZLWqdUfGACq/Hg3VaC5v8aehpw/R9iNHNRYKwZJ5nklfkPlcN3m0
3MAwFNGJreIFk7evqyJdhGhMBw6j2TB3zvPCO0+AcW5gRbeDyODt4MPGbcZh6nzJKpUbFVKazpSs
vi3RKsLVPXczA61SaUTRDRxuqLZU0oOVuoicIRoTp9J4gKJhpXxA6VpkVChpBztvoAcDe+plwIHU
K/VCG3qfpWboTIpgALiEF4wE0LdxrayDEUUcof37KB82F6Ci9S/EfMhdoHT9FkmnUJfAMJ/EdTyr
/ZkA+FIVN9k5qKxt3YmApLJD1BlWNzlfnleydqGhOCRWPdsQN/dtBaROVCvNOf7951Vmf849MdfB
Gr4MfPeiUpw5uvhd+lVT6QMV/QkHg2ZapcBvcAOITWzxI9i2HiTOi8Zh5QAZBAJKVAlLWX4XDWw9
AndanhVjThQmTgUauk07BwvFRRDx8xqETkYY8XoiiR9Kp8augcZB7uXcXuWAwKtq+gXOwCj0fCuW
tXE6CGalJ8wGjXqX5Mh8yS3ApA0AwHfI2qCvQfIhF1Ch4A6HequGC+iioQ6yJHfsbDzk0NvaN5yI
vwPPa6QXPDFkguLBjYWbLA1Vo8RhNJAjHinAEadxelsJ3heoUwPIPeccNDsfK3CGwjKKoQNcCfd0
ihT0BKbPMlXiOZqsmELgfEYfLxUFezx/i66fRi4KpY6cp6aHDl/qgHgs8npQjjzNMUop3nysHMhE
mMEfx2VauziNAhLjZfagipxnxErFL2qeb/Ri80VMggg3m2zhcWjS5V85bhYpo6KSwCoorWCihfzC
4xFecVbpVIW5MRISbt2i0VaU1OM2aFcXQpIly1xE6TpSXQjGcBecfy16taNHwxtvkCD0ppUu4nVy
g2ZzlfhbmVXtZevbIz9FnQwQhGASbD4KYj0JPWfERwK8LxVr6EXidRglAAhfZXZln4NW6ipqfQON
Gc+zINIw8+596zqLNkR7zRWujY19xcnSedHI10qBZotQfuinOUCvnOFSkCKCLwMAULbHjqiUYydp
wW4IVlUduU+4hGkhjNDEFw0d/HBWlANd4PxFk9moKpevBT68iZSVnis+wPDV1B5o16jBNCT4ij7P
IwOy8mcaSNXBCY/Ex8hRUc0UfHV8YcJl+ScYGV9QV6hrzkOUwGUNProN/NgM2zleliAbkFdYfqky
YQRyaCOc4x+7s6Hd1telfRcErqHwKP3Jigl65XJxcdnI3hiVNqsFGszPB4U34QLUpanNCkBsq+aH
AMaJ/Dh1/FTPnU2i445JpnkrtHqUlTMeXcQ8REpHFXlU7kZfV1p8LSZAa0xXqGLWwaA6slEBPKlq
/4NU4Y7WZLiaK2hmoX3w08YFzk9qRwhGoR9xBmNk0BZrkEBOYjDlj7wW2UrAkGaaHF7VUj6PNlk0
8gOok9z9ApYPMDq2sGvjmjBISqkJ07qaabG5EUjUSkbnShS9FaHzFZBvzj6324GyHgYFuuyuUgdu
QVGoYwfNN3I0OVUH0ST2y6yZZXLof9UGvqYanhyo3iSLQWkNRMHAGTmxXNdGsSq5CSJxuAvypHSv
xApEXuBHdsUILF6h+JBJXmjyYthUY0GTwdkBslg501dowYyiE0kKYGpFkZuNqjLgZ5JcDUDRsJFx
IxbI2+giIJLzBI28Yh3k28MLODClhbn1q3NBXinuSEYBtYdNqcofPTsMvwVAC6MyZZAlNxmXtbA8
1RQEBxvUGN8NAuDbL7kNzKsP8sotrhWQQaBrYlCJy0SweVUH7Q2aeDpgbxPAWLdJ1jhaA6AbswCp
mLBS2hAoirIB8hbE+N4oUQrQbfG4Gj7WtZDnBl8UzYeAS6piHPIZYhCbItzUM1w9A3XUbOwy1WvR
wwDDCAbSxSCRRVyLqkAMSy0Q5IvYd7nPdRtzVzBMmnTuN7I/DvNGWfNoJoK4bVIi9Iqu3O391rn+
qcjBD5PN+7nm/7Ey5cehkvzMUZ3yrqD6sYp5W3R7G7/ul7oYHnnMsaBHUP4zhc8Eb0oFLraCtjXX
TwkITJRml2uUQsvIZwP6pMJMREYZX0gHBHFkP37MaaSGGfF7gFq+f44H7s3Q8dCPq71f9ztPvYG1
LQsntd8k29VrCkTtHXijNVKhtHtF4FL3poCX3hGmGlQDgjqGfCGc+rZmAHGivlOgYgp4NIQjyZn9
d9feoUEAUEzg+Hib704AQ71Wfyi/QyAOHRsAMNx90TMwGL4DaR3pb/LWlv0offHTZ3/4ThBlUCcg
Orj9ohdfkN5pQF4CEbf79O1tfGRJeq6+LL4jXdRIB9Hd4iMltLf/NQXnAqXOgH5/n6G3dfZJT7Re
+19CvBkcEYABnJwBkpYiGDiQqOxm4A1qv0Os18+eA0l+h5I2QhN8UgUIKHojFGWIsr41FQAyqb7L
r71DGTeYPwH0334hsbF3AAiiFpgEYNeQNN1+vb0p6KsDkMEhGE9YACfvf1C1QD8QMrzHGdhljV9k
Ab3gl77bk4bjBuutJela+R5rzrO/0NmRxwIeDShiJZFGQfz3TNL2V4lpuRO+M6bI9//wsE+xszXz
9j4kzEJ731K/mx/98uPL7z9r/0fUq558h+6HM9fKzOzBabb/pHl8qx2Vj2FG5trcT80Tk/iPQR6R
Bn1Xlk9JnYL6KCI0QJ0oMoXEAugreGFt3Ie4k0OkgiWo+/akrf+i8e5w9deYp8zagukXLpxPnONO
9HYLELRB3xegqJM6cVvphPior3QDAjIzOHsfWpn7QC0rKPpIX90fPiHfU4RPLa1hZu79vWVSU4OD
T/K0uEiekX9qA3/3ho4PIO0J/fznj8Mh84uwH0CYYIYjCV1A7UBv/Cc8zo8LH50tzQMoJKmz+OHi
vHDtdSsLS1pbkJ6rfcUu4yBG8uoUcxjBofcVb8QPcX72d3PLChBH/PtTjyFVX30fc0WoyawsOlvg
hECrnnoOqfHq+xwjjv2Tshm8w8T13G6E5NAQ9vm+451Ya1w/e3xx8TdQxiEoH1n5ASiEwWJPMit6
cM4IWvRYPoPZf5S/JGRzZLFJ5dX7qMD1WrgPZ5eHzHekGLzvBE5LM+ykkEUhPGF9Zc4sM1s/7qLd
hfcwiiMz6H6G22D3CPJAYJK7b19/xc7R2PMeYbNO0lbwkIFJYDik8C0088fXoR/AYORXVn1mmIG1
jiN6vwII2D3s9fNy5ZZWJ2U7JwRu2Hd578yoNIuyE7STy8C+uDLLjJb65J3/wmuFTPBXC7wptL2I
AqLuBV4/vdeARJrIzJ3SmNtGv32n+tpMSvOMvAJhH7AomwsxMQZvcJpQ5se0ni+yeHFJ5Y4ZBCfn
hZTv9J2XfqWqPd/uhwVqveVGhBD+D9WIEp3u29fv0duyMgPqWKEMrr/Yz1heN99q90lZlBE9cELh
2X+ND4zMbX1OX6mvAI73XFbKKXs1n+2Tg/h1jg/qLBF462IB+9GEJ6IRvyYYoZtOhgr3bmPurq3u
u9efLwOIvJKyaLZlYU+uF+YGOcqnHOGp2ZpnIHl2k26E2/GSBGDfE3CeHbjXPIPDep5nphV0g9uO
lWdgSWKsKSWUhFT7TsBFnK0PpkBgMAXzEuxZRTe87RSwULSX1r0Z0bEikGd2j3n9vv0QHsyBzMCc
+IhsedaNbTsFLPyJpVmu3bP3mXlPm8go9e6e9fp5WIKKnb68CDVS3z32qPTJmM/GoUtcVEpHgD20
/0M+g8n8TDcjvxNFZhzlBN23r5+U36zQojSlQJoc952Uq/gMm+5v87NDYxz9IfpLn8YQe7Ys79fw
2BCgpI4iajdZqGVAQO9PGrWEjhidmvu/xfv78mxR5tSOJPAGSGcwR/94M16Ob+7Go386I5uHxBiO
9j+yTWCQHMq8QGrtSXOGZ7XNr7M/doHn/xv2ByKErdXtkO1RZaADjBi8PGc3B/F4iYHkcYA4b1CZ
65jS6ASE0lcRIOhUWCFcz04UmQ0WfuEsjtZlZlKqFqene8zrFeIVJjgz7ZIaMf9kzuOF8YlrRHND
WuzzJ/3XHTgkYhGYesmBgwUcYaMcGfu0YxA/INvzzO+8hVTm+2+HOa9tsw76JDy+8gtX/ntkl179
Lb9JL7kHkW/0tDrS4D830nGZxQmluhC1Jcz8fYa5TWmcTCZus+G9ZL8vYQKYwYFhhyRlz4nYRuZP
jRlcLIRwss98fCAngR7xqbRir2dcwz5HG6KDp8hgVRCBQRBRgYomJCAJOXyT8o/OPtCtL4oBYs+Y
BxsRnWXBJAbWJnAlkIY8IAxk8CDdDEh2ZNcvqJNHLpRtXx2QRKEmH1TJQA89aRm/9L0WVg6u0sIM
6UkkZbzgfEYLGRADozE1mpp3Yzlx67z4YWh/m1n3naTtW6GUmfxHqGHQgBK83iwe9D3xjmAzyT0R
C526RcFcA3IGzOIQfUPRUkmTht2ofvh+v+6WIrr5JXfU3r7+v3AHBTaQF9RtwcDOex/Z8Jy6xdxa
Yt03J1b2hacfjIB5Dcumk0TEkhYQtILcm/6XyrUiOoRHujH0Foq8U7R2O0FkrIQfqa9YwzHXnRQi
8/jC/Pn3v7GS8j6AukOeG+f0zEA1AIVYImjzvgMfWWH8gJAFHvP88xjsQAN937KYjnE973Q+H0Q1
APxAP71uQsgakDYjfafnOw5qaxJG3+eok7x9zlM32wv3umEm1tmdla0py+vJy/mFkkeeew+MAbXj
SVOIvjMztpuk6MSQaSBdxXoLTeEtxtB7wYkkKGkl2PsBmYtuipSqYpEmB4E72M5oda0wOJ23OPZT
MzyIhapH1mf5h832wm0xNe/pQ0jIh/rO7tQ5uAaObfBXjPQ4Gz5gcbJ//4/COlv/7XkVuxl16tCl
qP9UzK2oobbZCcfs5+fi0r0/tAp40key78JdwtAtHOpyQdtbBnLd+4NZYAGQWwBobJs5ojTdCIn+
4VlcIwuziYuC3g5PWr8vPG4LBMBqSgdve/b0XTeIPRDK4BQvcJE+HGCjWQTUF8D8uIVLJ1BRy9ct
4ust0J3kQ4+aZ3HNLeKW6F+AuLthbveazMBmvHJh4lNSWVwZW6n0TcSTysy+W20HSuJ0N88P21Ix
UBQ3v/+1jA56CaMWqv+wb+CZHAKNGZixS6t5cKwgOMj0DRiM+DHudBSDRAVg/+lYWpFlm1TyXmAB
6F6Sigfz7NICGLcbJTkoAs/AClrGyB/QWxr0+d1jXq82loCg05lPFjf/bUx7aVti176nb/n7v8Vn
YPH7/a9bGNZ19vu/Rw8uHacVWIBgkfV0D0J54MnsP9e3ZtQeKmhUevUX/Mk+OuAigytFLzPfBfZ+
YuaUWSSQOue+q4mKKffApgc9YH+5Y8RhkImhTAI0HO0v+OuRDyLIDA72Vze8N+9rWmOwwKbsdOjx
+VYYaA3dzc5uYcxRShQ59P6z/P6+sai1QxcmsMyi546qgMUWivp5f+rXxWF3aaI/YyQWoCz69mGx
1hFy7RnlITKwHba5MHqsPAO9oluB7ZZU7QgLcJ4eg1PQ3F5oMytrLTuuoHK7c7Q1HxgoWwzePEBt
HudIy58OoOhlYJP6rP3hDhkMd2RFoZlRMC8WeKzzDNNAl0Ww8GHG6OR2cDhY1LIYrfXg0HPLwoeZ
uEe1xIS7o+91PjGz2DoFFXsyL/jCyMEEEN4H6oYkxMZ9hzx175EzPwBwagwshWkJoFluNd0QySl+
HuPyfHx/iopRM6LFspgH1JfTs8vC6TSyGHYYpRpwd3dT8nqHZVaiaiSjJoFn4RWePxwpB1Aw9R/v
eWEG9GhJT+a+e/fCyg42GDgjGIgFohThPxoLy6MHXe8BX5pFdbAbWLgoly7Icw9NE55F5nEZxJXp
Hw6ZwRxfutDrBXoNFhad2uVZuFWX5cYKkezK7G7NtrE6ELf3XsJFHKwxJ52grVwWNdgL1MoehloZ
HBHEhQt6sCzctR/ARXgWXhUQYrVJ6woWVzPKtw+snm1L0b4q6Bol+uVBHI1nQUtyg1DXgT0Fwqtu
273+5iAnGnAKak8AK8hA8FZrZm5ER0lYeB3L5KCEC2gkBgNGieQ9atY7SVs3gwn5RA1+AjqcyMJJ
WtZu0e5AWvSQGajjTz6pkqOMS+D1use8frd9ilxC0zAHS8Y6pt1GFtnKOwJXwb4z3ILSGAKTTF0c
4YKy7Ize0Cy8mqWVHUb9WIAP0BTJIhihBR3M5iWeRanbDrq7MB9O0BYgKMXgsprHeVxRs422UGih
rfXfiL//C1H/p1wzEI2CFgCNgdFpEiVJaOX07ON+ZWjtkRWpb3Rt/xXI8Qbr2P6PxqSStSM9o57V
fdL98Kl61vdZeU9dNAw0CvDzLioytrEi3czuD8mD+m8VQCPRIYcGR/IMjH8yWtTV5N0It6Yjg1ND
oEEoc0Y9CSWaRUGjYTawQk6dGhamtHGwO1jwB4xi9F84qItiYfF2ck8D/0gH776WJAjuDnnzWJQW
oupqDdq5ks4QHpctlD8d95yh8Nnt3nu7mQn3a99puMA+Plg/0Nr3lwt2EpIQO4RvsICGwnUrcpL1
Lrph7rxCBpviGkG0IiaVftS1KLAond3RqczdotgxelxZlUtrkAELKxt2ZXF2WT4cuhwsNB+8DXdt
rreXwW18jyqX/RUQWIRsbpH+3c2PgX0J1rdd50l6olikEXbLcecixosJI8YKgXrvtAJMc/qBLMBz
aKVVuLlzdueild5JJY+a4G4+e7gAyyefwMDz1BE6OUBuot96/5EbKGZ6MOktxQKYtTRpqwgdxvsP
dkmO2RgVcHCJSnqzsEiY7HYnTJjC+f2vgRVS7pbEIkS8fYGFiSfQvjNh+mWmh3a3wNnf7XIpf99N
O9HXQ1Q4PZvOPWUjP2E5MyQb5UmFaGd0v5Zyh67CfRMVth3RIeUnSG95JbaVtX/ClfhmA7QPFg06
eDDszsjrb4D3iFrdm65HC2ZgHb3PQFhC2xUMNAW4VewARnPudK9O1AOLxNKiMUlKnxLLYsBOebho
DC4UHeVxNAhpyGCsqPq6j9f0mrFIgS0z9+wSpDiUGmERYoSqpZEoLPJTYKywz+bkj+X7m/3twA8Y
rNw5EEVHTLU8aZXQ1zmDZHrpeBao3gszoVUDzyJ2MUezuKY9VGcA0fWfhl0kdB4f1I/xLJgbd4DF
E7IZbIw5+OV853hKGJzrS/MgsMWilhaxZjM+OiISg40Mlx31zwd7mQXwFvnWtVvR3hrPIjwEwWZz
gMfmWRjGV1ZClwHwLCi6r0GcAyzJKW+Z33ZqJwHm5vU2xTVQCUcbmQVs6Ro9P9wkOfK4nyRceCGC
Cy6ObSZQG50K2hoWLGLLt47pHua3BYHBub41Pfd4poFG7l7h9Ut4a7ooyenk7GwsFiNGwIaYhYe7
Q2ChkT6199aJ6WARDb9zrQKkUNR8sFB1H0CKE1dn5wX4DpKzv5yNUVYdF+Xjydx/HI++QgwW4PGB
c9AD5+hgi0d2f3VPPVQRWcTnlwnCr0FzSt8MecJW29v2WbjrNdKrYzMvOmFkz+64cH8sHaGYFzHn
PM7a0nF98MxEmLXvf91FHPcfilgA6GaezVM+D6bc3iomFihzg//653/NfbMxEXNsUFeLEcxQGo5o
/KlJBauSPGRRGHzrgq6BQ9kxXWuroPfVkEU+AXVuvul32z3/y8g14wb+knv2EfQfdHRPUyS0jWXg
8Y5ifx1jAm9NH26kSzO9aQqhXmKweHOzRAcECiDOo2GWrLDhiOcCl3sA9prL83J/8z0+49lY2fO7
bwlP+4RkBjro0kwKcNGfEP7sxfXrQnyE1vJPGeM7xcvGAnIGP+xbHHSta/YXG50BBXSP0mQZABJV
Bbfcs5vq1637KcqyvvHF/bchJtrT+I793x7vQz8YBrB3ZHl93+sNRrAzm4RV6CARC4NDh4N6gBZn
AePSM7OlSxaHLHJlcJsot4aFbWCQLl4HQDkWJvH4AaAImuCWRcu/x0ZO4Ec4IL9hAYuemIH/Qwgb
A2NiWiI4TUVPcc93KvX1Tt4SliW8Gmpr8CyqoUiAATiwphsiscV5Fr2xrq3DfkTPXh3PWzqfsvJw
sOjz3I399dN7B4Bqi7aS1MKBr/E5yacU/v9OHlM+wTva91LYf5u3cdmdIj39333L3Z409jvYdgN4
CrI5tWKgQajtxCJcd1PmB7HLbaPwvvmI29//E+QMDaVdQGn7dnf/KcLYblm2a/W4fZ8wc44oS9/e
7ldOsNX++d7yFDnuG3vL/a1xwq5/dAoeArRu/If/BgAA//8=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98424</xdr:colOff>
      <xdr:row>1</xdr:row>
      <xdr:rowOff>101600</xdr:rowOff>
    </xdr:from>
    <xdr:to>
      <xdr:col>14</xdr:col>
      <xdr:colOff>12699</xdr:colOff>
      <xdr:row>20</xdr:row>
      <xdr:rowOff>107950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1078749-DC16-6A40-64DA-4DE7D3ADFB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5524" y="285750"/>
              <a:ext cx="6619875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38100</xdr:rowOff>
    </xdr:from>
    <xdr:to>
      <xdr:col>9</xdr:col>
      <xdr:colOff>542925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19F9F-DC5E-C3FB-4CA0-84BDDE4D7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339725</xdr:colOff>
      <xdr:row>2</xdr:row>
      <xdr:rowOff>12700</xdr:rowOff>
    </xdr:from>
    <xdr:to>
      <xdr:col>12</xdr:col>
      <xdr:colOff>79375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2FD490-451E-D4F7-B09B-80E39BD81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1038225</xdr:colOff>
      <xdr:row>2</xdr:row>
      <xdr:rowOff>120650</xdr:rowOff>
    </xdr:from>
    <xdr:to>
      <xdr:col>6</xdr:col>
      <xdr:colOff>301625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8D907-BAC7-4562-E472-BEEB10A9C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377824</xdr:colOff>
      <xdr:row>5</xdr:row>
      <xdr:rowOff>152400</xdr:rowOff>
    </xdr:from>
    <xdr:to>
      <xdr:col>11</xdr:col>
      <xdr:colOff>114299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8C676-6C68-5A3F-66EA-ED1F083A7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530225</xdr:colOff>
      <xdr:row>5</xdr:row>
      <xdr:rowOff>82550</xdr:rowOff>
    </xdr:from>
    <xdr:to>
      <xdr:col>10</xdr:col>
      <xdr:colOff>225425</xdr:colOff>
      <xdr:row>20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1CDE0-5654-F904-AD28-42DC3F2E4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teven Fox" refreshedDate="45810.944911458333" createdVersion="8" refreshedVersion="8" minRefreshableVersion="3" recordCount="100" xr:uid="{7072B066-8260-4D89-BA62-7A9FA44616B2}">
  <cacheSource type="worksheet">
    <worksheetSource name="Table24"/>
  </cacheSource>
  <cacheFields count="32">
    <cacheField name="YEAR" numFmtId="0">
      <sharedItems containsSemiMixedTypes="0" containsString="0" containsNumber="1" containsInteger="1" minValue="2025" maxValue="2025"/>
    </cacheField>
    <cacheField name="ROUND" numFmtId="0">
      <sharedItems containsNonDate="0" containsString="0" containsBlank="1"/>
    </cacheField>
    <cacheField name="PLAYER" numFmtId="0">
      <sharedItems/>
    </cacheField>
    <cacheField name="RANKING" numFmtId="0">
      <sharedItems containsSemiMixedTypes="0" containsString="0" containsNumber="1" containsInteger="1" minValue="1" maxValue="100"/>
    </cacheField>
    <cacheField name="POSITION" numFmtId="0">
      <sharedItems count="3">
        <s v="D"/>
        <s v="F"/>
        <s v="G"/>
      </sharedItems>
    </cacheField>
    <cacheField name="TEAM" numFmtId="0">
      <sharedItems/>
    </cacheField>
    <cacheField name="LEAGUE" numFmtId="0">
      <sharedItems count="15">
        <s v="OHL"/>
        <s v="NCAA"/>
        <s v="HockeyAllsvenskan"/>
        <s v="WHL"/>
        <s v="QMJHL"/>
        <s v="J20 Nationell"/>
        <s v="USHL"/>
        <s v="NTDP"/>
        <s v="MHL"/>
        <s v="Slovakia"/>
        <s v="Czechia"/>
        <s v="USHS-MN"/>
        <s v="Liiga"/>
        <s v="U20 SM-sarja"/>
        <s v="SHL"/>
      </sharedItems>
    </cacheField>
    <cacheField name="NHL_EQUIVALENT" numFmtId="0">
      <sharedItems containsSemiMixedTypes="0" containsString="0" containsNumber="1" minValue="0.08" maxValue="0.55000000000000004"/>
    </cacheField>
    <cacheField name="GP" numFmtId="0">
      <sharedItems containsSemiMixedTypes="0" containsString="0" containsNumber="1" containsInteger="1" minValue="9" maxValue="68"/>
    </cacheField>
    <cacheField name="G" numFmtId="0">
      <sharedItems containsSemiMixedTypes="0" containsString="0" containsNumber="1" containsInteger="1" minValue="0" maxValue="62"/>
    </cacheField>
    <cacheField name="A" numFmtId="0">
      <sharedItems containsSemiMixedTypes="0" containsString="0" containsNumber="1" containsInteger="1" minValue="0" maxValue="72"/>
    </cacheField>
    <cacheField name="PTS" numFmtId="0">
      <sharedItems containsSemiMixedTypes="0" containsString="0" containsNumber="1" containsInteger="1" minValue="0" maxValue="134"/>
    </cacheField>
    <cacheField name="PIM" numFmtId="0">
      <sharedItems containsSemiMixedTypes="0" containsString="0" containsNumber="1" containsInteger="1" minValue="0" maxValue="88"/>
    </cacheField>
    <cacheField name="GPG" numFmtId="165">
      <sharedItems containsSemiMixedTypes="0" containsString="0" containsNumber="1" minValue="0" maxValue="0.9538461538461539"/>
    </cacheField>
    <cacheField name="APG" numFmtId="165">
      <sharedItems containsSemiMixedTypes="0" containsString="0" containsNumber="1" minValue="0" maxValue="1.1076923076923078"/>
    </cacheField>
    <cacheField name="PTSPG" numFmtId="165">
      <sharedItems containsSemiMixedTypes="0" containsString="0" containsNumber="1" minValue="0" maxValue="2.0615384615384613"/>
    </cacheField>
    <cacheField name="PIMPG" numFmtId="165">
      <sharedItems containsSemiMixedTypes="0" containsString="0" containsNumber="1" minValue="0" maxValue="2.5925925925925926"/>
    </cacheField>
    <cacheField name="WIN_PCT" numFmtId="165">
      <sharedItems containsSemiMixedTypes="0" containsString="0" containsNumber="1" minValue="0" maxValue="0.89086859688195996"/>
    </cacheField>
    <cacheField name="PIMPPTS" numFmtId="165">
      <sharedItems containsSemiMixedTypes="0" containsString="0" containsNumber="1" minValue="0" maxValue="10.428571428571429"/>
    </cacheField>
    <cacheField name="PEN_EFFICIENCY" numFmtId="165">
      <sharedItems containsSemiMixedTypes="0" containsString="0" containsNumber="1" minValue="0" maxValue="14.5"/>
    </cacheField>
    <cacheField name="NHLe" numFmtId="165">
      <sharedItems containsSemiMixedTypes="0" containsString="0" containsNumber="1" minValue="0" maxValue="0.6184615384615384"/>
    </cacheField>
    <cacheField name="GPTSRATIO" numFmtId="165">
      <sharedItems containsSemiMixedTypes="0" containsString="0" containsNumber="1" minValue="0" maxValue="0.7407407407407407"/>
    </cacheField>
    <cacheField name="APTSRATIO" numFmtId="165">
      <sharedItems containsSemiMixedTypes="0" containsString="0" containsNumber="1" minValue="0" maxValue="1"/>
    </cacheField>
    <cacheField name="GAA" numFmtId="0">
      <sharedItems containsSemiMixedTypes="0" containsString="0" containsNumber="1" minValue="0" maxValue="3.05"/>
    </cacheField>
    <cacheField name="S_PCT" numFmtId="0">
      <sharedItems containsSemiMixedTypes="0" containsString="0" containsNumber="1" minValue="0" maxValue="0.94199999999999995"/>
    </cacheField>
    <cacheField name="NATIONALITY" numFmtId="0">
      <sharedItems count="11">
        <s v="CANADA"/>
        <s v="USA"/>
        <s v="SWEDEN"/>
        <s v="CZECHIA"/>
        <s v="RUSSIA"/>
        <s v="CHINA"/>
        <s v="SLOVAKIA"/>
        <s v="FINLAND"/>
        <s v="SWITZERLAND"/>
        <s v="GERMANY"/>
        <s v="LATVIA"/>
      </sharedItems>
    </cacheField>
    <cacheField name="FLAG" numFmtId="0">
      <sharedItems/>
    </cacheField>
    <cacheField name="PLAYER_W_POSITION" numFmtId="0">
      <sharedItems/>
    </cacheField>
    <cacheField name="BIRTH_DATE" numFmtId="164">
      <sharedItems containsSemiMixedTypes="0" containsNonDate="0" containsDate="1" containsString="0" minDate="2005-12-19T00:00:00" maxDate="2007-09-11T00:00:00"/>
    </cacheField>
    <cacheField name="HEIGHT" numFmtId="0">
      <sharedItems/>
    </cacheField>
    <cacheField name="WEIGHT" numFmtId="0">
      <sharedItems containsSemiMixedTypes="0" containsString="0" containsNumber="1" containsInteger="1" minValue="154" maxValue="234"/>
    </cacheField>
    <cacheField name="SHOOTS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7072B066-8260-4D89-BA62-7A9FA44616B2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m/>
    <s v="Matthew Schaefer "/>
    <n v="1"/>
    <x v="0"/>
    <s v="Erie Otters"/>
    <x v="0"/>
    <n v="0.3"/>
    <n v="17"/>
    <n v="7"/>
    <n v="15"/>
    <n v="22"/>
    <n v="8"/>
    <n v="0.41176470588235292"/>
    <n v="0.88235294117647056"/>
    <n v="1.2941176470588236"/>
    <n v="0.47058823529411764"/>
    <n v="0.17883211678832117"/>
    <n v="0.36363636363636365"/>
    <n v="2.75"/>
    <n v="0.38823529411764707"/>
    <n v="0.31818181818181818"/>
    <n v="0.68181818181818177"/>
    <n v="0"/>
    <n v="0"/>
    <x v="0"/>
    <s v="Picture"/>
    <s v="Matthew Schaefer (D) "/>
    <d v="2007-09-05T00:00:00"/>
    <s v="6'2&quot;"/>
    <n v="183"/>
    <s v="L"/>
  </r>
  <r>
    <n v="2025"/>
    <m/>
    <s v="Michael Misa "/>
    <n v="2"/>
    <x v="1"/>
    <s v="Saginaw Spirit"/>
    <x v="0"/>
    <n v="0.3"/>
    <n v="65"/>
    <n v="62"/>
    <n v="72"/>
    <n v="134"/>
    <n v="45"/>
    <n v="0.9538461538461539"/>
    <n v="1.1076923076923078"/>
    <n v="2.0615384615384613"/>
    <n v="0.69230769230769229"/>
    <n v="0.42578644217988482"/>
    <n v="0.33582089552238809"/>
    <n v="2.9777777777777779"/>
    <n v="0.6184615384615384"/>
    <n v="0.46268656716417911"/>
    <n v="0.53731343283582089"/>
    <n v="0"/>
    <n v="0"/>
    <x v="0"/>
    <s v="Picture"/>
    <s v="Michael Misa (C/LW) "/>
    <d v="2007-02-16T00:00:00"/>
    <s v="6'1&quot;"/>
    <n v="185"/>
    <s v="L"/>
  </r>
  <r>
    <n v="2025"/>
    <m/>
    <s v="James Hagens "/>
    <n v="3"/>
    <x v="1"/>
    <s v="Boston College"/>
    <x v="1"/>
    <n v="0.32"/>
    <n v="37"/>
    <n v="11"/>
    <n v="26"/>
    <n v="37"/>
    <n v="24"/>
    <n v="0.29729729729729731"/>
    <n v="0.70270270270270274"/>
    <n v="1"/>
    <n v="0.64864864864864868"/>
    <n v="0.15181932245922208"/>
    <n v="0.64864864864864868"/>
    <n v="1.5416666666666667"/>
    <n v="0.32"/>
    <n v="0.29729729729729731"/>
    <n v="0.70270270270270274"/>
    <n v="0"/>
    <n v="0"/>
    <x v="1"/>
    <s v="Picture"/>
    <s v="James Hagens (C) "/>
    <d v="2006-11-03T00:00:00"/>
    <s v="5'11&quot;"/>
    <n v="176"/>
    <s v="L"/>
  </r>
  <r>
    <n v="2025"/>
    <m/>
    <s v="Porter Martone "/>
    <n v="4"/>
    <x v="1"/>
    <s v="Brampton Steelheads"/>
    <x v="0"/>
    <n v="0.3"/>
    <n v="57"/>
    <n v="37"/>
    <n v="61"/>
    <n v="98"/>
    <n v="74"/>
    <n v="0.64912280701754388"/>
    <n v="1.0701754385964912"/>
    <n v="1.7192982456140351"/>
    <n v="1.2982456140350878"/>
    <n v="0.26895874263261299"/>
    <n v="0.75510204081632648"/>
    <n v="1.3243243243243243"/>
    <n v="0.51578947368421046"/>
    <n v="0.37755102040816324"/>
    <n v="0.62244897959183676"/>
    <n v="0"/>
    <n v="0"/>
    <x v="0"/>
    <s v="Picture"/>
    <s v="Porter Martone (RW) "/>
    <d v="2006-10-26T00:00:00"/>
    <s v="6'3&quot;"/>
    <n v="207"/>
    <s v="R"/>
  </r>
  <r>
    <n v="2025"/>
    <m/>
    <s v="Anton Frondell "/>
    <n v="5"/>
    <x v="1"/>
    <s v="Djurgardens IF"/>
    <x v="2"/>
    <n v="0.41"/>
    <n v="29"/>
    <n v="11"/>
    <n v="14"/>
    <n v="25"/>
    <n v="16"/>
    <n v="0.37931034482758619"/>
    <n v="0.48275862068965519"/>
    <n v="0.86206896551724133"/>
    <n v="0.55172413793103448"/>
    <n v="0.38170347003154576"/>
    <n v="0.64"/>
    <n v="1.5625"/>
    <n v="0.35344827586206895"/>
    <n v="0.44"/>
    <n v="0.56000000000000005"/>
    <n v="0"/>
    <n v="0"/>
    <x v="2"/>
    <s v="Picture"/>
    <s v="Anton Frondell (C)"/>
    <d v="2007-05-07T00:00:00"/>
    <s v="6'0&quot;"/>
    <n v="196"/>
    <s v="L"/>
  </r>
  <r>
    <n v="2025"/>
    <m/>
    <s v="Roger McQueen "/>
    <n v="6"/>
    <x v="1"/>
    <s v="Brandon Wheat Kings"/>
    <x v="3"/>
    <n v="0.28999999999999998"/>
    <n v="17"/>
    <n v="10"/>
    <n v="10"/>
    <n v="20"/>
    <n v="40"/>
    <n v="0.58823529411764708"/>
    <n v="0.58823529411764708"/>
    <n v="1.1764705882352942"/>
    <n v="2.3529411764705883"/>
    <n v="0.5"/>
    <n v="2"/>
    <n v="0.5"/>
    <n v="0.3411764705882353"/>
    <n v="0.5"/>
    <n v="0.5"/>
    <n v="0"/>
    <n v="0"/>
    <x v="0"/>
    <s v="Picture"/>
    <s v="Roger McQueen (F) "/>
    <d v="2006-10-02T00:00:00"/>
    <s v="6'5&quot;"/>
    <n v="192"/>
    <s v="R"/>
  </r>
  <r>
    <n v="2025"/>
    <m/>
    <s v="Victor Eklund "/>
    <n v="7"/>
    <x v="1"/>
    <s v="Djurgardens IF"/>
    <x v="2"/>
    <n v="0.41"/>
    <n v="42"/>
    <n v="19"/>
    <n v="12"/>
    <n v="31"/>
    <n v="37"/>
    <n v="0.45238095238095238"/>
    <n v="0.2857142857142857"/>
    <n v="0.73809523809523814"/>
    <n v="0.88095238095238093"/>
    <n v="0.71485148514851482"/>
    <n v="1.1935483870967742"/>
    <n v="0.83783783783783783"/>
    <n v="0.30261904761904762"/>
    <n v="0.61290322580645162"/>
    <n v="0.38709677419354838"/>
    <n v="0"/>
    <n v="0"/>
    <x v="2"/>
    <s v="Picture"/>
    <s v="Victor Eklund (LW)"/>
    <d v="2006-10-03T00:00:00"/>
    <s v="5'11&quot;"/>
    <n v="161"/>
    <s v="R"/>
  </r>
  <r>
    <n v="2025"/>
    <m/>
    <s v="Caleb Desnoyers "/>
    <n v="8"/>
    <x v="1"/>
    <s v="Moncton Wildcats"/>
    <x v="4"/>
    <n v="0.27"/>
    <n v="56"/>
    <n v="35"/>
    <n v="49"/>
    <n v="84"/>
    <n v="39"/>
    <n v="0.625"/>
    <n v="0.875"/>
    <n v="1.5"/>
    <n v="0.6964285714285714"/>
    <n v="0.33783783783783783"/>
    <n v="0.4642857142857143"/>
    <n v="2.1538461538461537"/>
    <n v="0.40500000000000003"/>
    <n v="0.41666666666666669"/>
    <n v="0.58333333333333337"/>
    <n v="0"/>
    <n v="0"/>
    <x v="0"/>
    <s v="Picture"/>
    <s v="Caleb Desnoyers (C) "/>
    <d v="2007-04-11T00:00:00"/>
    <s v="6'2&quot;"/>
    <n v="172"/>
    <s v="L"/>
  </r>
  <r>
    <n v="2025"/>
    <m/>
    <s v="Jackson Smith "/>
    <n v="9"/>
    <x v="0"/>
    <s v="Tri-City Americans"/>
    <x v="3"/>
    <n v="0.28999999999999998"/>
    <n v="68"/>
    <n v="11"/>
    <n v="43"/>
    <n v="54"/>
    <n v="48"/>
    <n v="0.16176470588235295"/>
    <n v="0.63235294117647056"/>
    <n v="0.79411764705882348"/>
    <n v="0.70588235294117652"/>
    <n v="6.1421319796954317E-2"/>
    <n v="0.88888888888888884"/>
    <n v="1.125"/>
    <n v="0.23029411764705879"/>
    <n v="0.20370370370370369"/>
    <n v="0.79629629629629628"/>
    <n v="0"/>
    <n v="0"/>
    <x v="0"/>
    <s v="Picture"/>
    <s v="Jackson Smith (D)"/>
    <d v="2007-05-13T00:00:00"/>
    <s v="6'3&quot;"/>
    <n v="190"/>
    <s v="L"/>
  </r>
  <r>
    <n v="2025"/>
    <m/>
    <s v="Jake O'Brien "/>
    <n v="10"/>
    <x v="1"/>
    <s v="Brantford Bulldogs"/>
    <x v="0"/>
    <n v="0.3"/>
    <n v="66"/>
    <n v="32"/>
    <n v="66"/>
    <n v="98"/>
    <n v="18"/>
    <n v="0.48484848484848486"/>
    <n v="1"/>
    <n v="1.4848484848484849"/>
    <n v="0.27272727272727271"/>
    <n v="0.19033457249070632"/>
    <n v="0.18367346938775511"/>
    <n v="5.4444444444444446"/>
    <n v="0.44545454545454544"/>
    <n v="0.32653061224489793"/>
    <n v="0.67346938775510201"/>
    <n v="0"/>
    <n v="0"/>
    <x v="0"/>
    <s v="Picture"/>
    <s v="Jake O'Brien (C)"/>
    <d v="2007-06-16T00:00:00"/>
    <s v="6'2&quot;"/>
    <n v="170"/>
    <s v="R"/>
  </r>
  <r>
    <n v="2025"/>
    <m/>
    <s v="Radim Mrtka "/>
    <n v="11"/>
    <x v="0"/>
    <s v="Seattle Thunderbirds"/>
    <x v="3"/>
    <n v="0.28999999999999998"/>
    <n v="43"/>
    <n v="3"/>
    <n v="32"/>
    <n v="35"/>
    <n v="46"/>
    <n v="6.9767441860465115E-2"/>
    <n v="0.7441860465116279"/>
    <n v="0.81395348837209303"/>
    <n v="1.069767441860465"/>
    <n v="8.7124878993223628E-3"/>
    <n v="1.3142857142857143"/>
    <n v="0.76086956521739135"/>
    <n v="0.23604651162790696"/>
    <n v="8.5714285714285715E-2"/>
    <n v="0.91428571428571426"/>
    <n v="0"/>
    <n v="0"/>
    <x v="3"/>
    <s v="Picture"/>
    <s v="Radim Mrtka (D)"/>
    <d v="2007-06-09T00:00:00"/>
    <s v="6'6&quot;"/>
    <n v="216"/>
    <s v="R"/>
  </r>
  <r>
    <n v="2025"/>
    <m/>
    <s v="Carter Bear "/>
    <n v="12"/>
    <x v="1"/>
    <s v="Everett Silvertips"/>
    <x v="3"/>
    <n v="0.28999999999999998"/>
    <n v="56"/>
    <n v="40"/>
    <n v="42"/>
    <n v="82"/>
    <n v="77"/>
    <n v="0.7142857142857143"/>
    <n v="0.75"/>
    <n v="1.4642857142857142"/>
    <n v="1.375"/>
    <n v="0.47562425683709869"/>
    <n v="0.93902439024390238"/>
    <n v="1.0649350649350648"/>
    <n v="0.4246428571428571"/>
    <n v="0.48780487804878048"/>
    <n v="0.51219512195121952"/>
    <n v="0"/>
    <n v="0"/>
    <x v="0"/>
    <s v="Picture"/>
    <s v="Carter Bear (C/LW)"/>
    <d v="2006-11-04T00:00:00"/>
    <s v="6'0&quot;"/>
    <n v="176"/>
    <s v="L"/>
  </r>
  <r>
    <n v="2025"/>
    <m/>
    <s v="Malcolm Spence "/>
    <n v="13"/>
    <x v="1"/>
    <s v="Erie Otters"/>
    <x v="0"/>
    <n v="0.3"/>
    <n v="65"/>
    <n v="32"/>
    <n v="41"/>
    <n v="73"/>
    <n v="57"/>
    <n v="0.49230769230769234"/>
    <n v="0.63076923076923075"/>
    <n v="1.1230769230769231"/>
    <n v="0.87692307692307692"/>
    <n v="0.37855822550831791"/>
    <n v="0.78082191780821919"/>
    <n v="1.2807017543859649"/>
    <n v="0.33692307692307694"/>
    <n v="0.43835616438356162"/>
    <n v="0.56164383561643838"/>
    <n v="0"/>
    <n v="0"/>
    <x v="0"/>
    <s v="Picture"/>
    <s v="Malcolm Spence (LW)"/>
    <d v="2006-09-22T00:00:00"/>
    <s v="6'2&quot;"/>
    <n v="201"/>
    <s v="L"/>
  </r>
  <r>
    <n v="2025"/>
    <m/>
    <s v="Lynden Lakovic "/>
    <n v="14"/>
    <x v="1"/>
    <s v="Moose Jaw Warriors"/>
    <x v="3"/>
    <n v="0.28999999999999998"/>
    <n v="47"/>
    <n v="27"/>
    <n v="31"/>
    <n v="58"/>
    <n v="4"/>
    <n v="0.57446808510638303"/>
    <n v="0.65957446808510634"/>
    <n v="1.2340425531914894"/>
    <n v="8.5106382978723402E-2"/>
    <n v="0.43136094674556213"/>
    <n v="6.8965517241379309E-2"/>
    <n v="14.5"/>
    <n v="0.3578723404255319"/>
    <n v="0.46551724137931033"/>
    <n v="0.53448275862068961"/>
    <n v="0"/>
    <n v="0"/>
    <x v="0"/>
    <s v="Picture"/>
    <s v="Lynden Lakovic (F) "/>
    <d v="2006-12-12T00:00:00"/>
    <s v="6'4&quot;"/>
    <n v="190"/>
    <s v="L"/>
  </r>
  <r>
    <n v="2025"/>
    <m/>
    <s v="Brady Martin "/>
    <n v="15"/>
    <x v="1"/>
    <s v="Soo Greyhounds"/>
    <x v="0"/>
    <n v="0.3"/>
    <n v="57"/>
    <n v="33"/>
    <n v="39"/>
    <n v="72"/>
    <n v="68"/>
    <n v="0.57894736842105265"/>
    <n v="0.68421052631578949"/>
    <n v="1.263157894736842"/>
    <n v="1.1929824561403508"/>
    <n v="0.41724137931034483"/>
    <n v="0.94444444444444442"/>
    <n v="1.0588235294117647"/>
    <n v="0.37894736842105259"/>
    <n v="0.45833333333333331"/>
    <n v="0.54166666666666663"/>
    <n v="0"/>
    <n v="0"/>
    <x v="0"/>
    <s v="Picture"/>
    <s v="Brady Martin (C)"/>
    <d v="2007-03-16T00:00:00"/>
    <s v="6'0&quot;"/>
    <n v="174"/>
    <s v="R"/>
  </r>
  <r>
    <n v="2025"/>
    <m/>
    <s v="Justin Carbonneau "/>
    <n v="16"/>
    <x v="1"/>
    <s v="Blainville-Boisbriand Armada"/>
    <x v="4"/>
    <n v="0.27"/>
    <n v="62"/>
    <n v="46"/>
    <n v="43"/>
    <n v="89"/>
    <n v="61"/>
    <n v="0.74193548387096775"/>
    <n v="0.69354838709677424"/>
    <n v="1.435483870967742"/>
    <n v="0.9838709677419355"/>
    <n v="0.53366960907944516"/>
    <n v="0.6853932584269663"/>
    <n v="1.459016393442623"/>
    <n v="0.38758064516129037"/>
    <n v="0.5168539325842697"/>
    <n v="0.48314606741573035"/>
    <n v="0"/>
    <n v="0"/>
    <x v="0"/>
    <s v="Picture"/>
    <s v="Justin Carbonneau (RW)"/>
    <d v="2006-11-25T00:00:00"/>
    <s v="6'1&quot;"/>
    <n v="192"/>
    <s v="R"/>
  </r>
  <r>
    <n v="2025"/>
    <m/>
    <s v="Cullen Potter "/>
    <n v="17"/>
    <x v="1"/>
    <s v="Arizona State Univ."/>
    <x v="1"/>
    <n v="0.32"/>
    <n v="35"/>
    <n v="13"/>
    <n v="9"/>
    <n v="22"/>
    <n v="6"/>
    <n v="0.37142857142857144"/>
    <n v="0.25714285714285712"/>
    <n v="0.62857142857142856"/>
    <n v="0.17142857142857143"/>
    <n v="0.67600000000000005"/>
    <n v="0.27272727272727271"/>
    <n v="3.6666666666666665"/>
    <n v="0.20114285714285715"/>
    <n v="0.59090909090909094"/>
    <n v="0.40909090909090912"/>
    <n v="0"/>
    <n v="0"/>
    <x v="1"/>
    <s v="Picture"/>
    <s v="Cullen Potter (LW)"/>
    <d v="2007-01-10T00:00:00"/>
    <s v="5'10&quot;"/>
    <n v="172"/>
    <s v="L"/>
  </r>
  <r>
    <n v="2025"/>
    <m/>
    <s v="Logan Hensler "/>
    <n v="18"/>
    <x v="0"/>
    <s v="Univ. of Wisconsin"/>
    <x v="1"/>
    <n v="0.32"/>
    <n v="32"/>
    <n v="2"/>
    <n v="10"/>
    <n v="12"/>
    <n v="27"/>
    <n v="6.25E-2"/>
    <n v="0.3125"/>
    <n v="0.375"/>
    <n v="0.84375"/>
    <n v="3.8461538461538464E-2"/>
    <n v="2.25"/>
    <n v="0.44444444444444442"/>
    <n v="0.12"/>
    <n v="0.16666666666666666"/>
    <n v="0.83333333333333337"/>
    <n v="0"/>
    <n v="0"/>
    <x v="1"/>
    <s v="Picture"/>
    <s v="Logan Hensler (D)"/>
    <d v="2006-10-14T00:00:00"/>
    <s v="6'2&quot;"/>
    <n v="196"/>
    <s v="R"/>
  </r>
  <r>
    <n v="2025"/>
    <m/>
    <s v="Benjamin Kindel "/>
    <n v="19"/>
    <x v="1"/>
    <s v="Calgary Hitmen"/>
    <x v="3"/>
    <n v="0.28999999999999998"/>
    <n v="65"/>
    <n v="35"/>
    <n v="64"/>
    <n v="99"/>
    <n v="39"/>
    <n v="0.53846153846153844"/>
    <n v="0.98461538461538467"/>
    <n v="1.523076923076923"/>
    <n v="0.6"/>
    <n v="0.23021988348054878"/>
    <n v="0.39393939393939392"/>
    <n v="2.5384615384615383"/>
    <n v="0.44169230769230766"/>
    <n v="0.35353535353535354"/>
    <n v="0.64646464646464652"/>
    <n v="0"/>
    <n v="0"/>
    <x v="0"/>
    <s v="Picture"/>
    <s v="Benjamin Kindel (RW)"/>
    <d v="2007-04-19T00:00:00"/>
    <s v="5'10&quot;"/>
    <n v="176"/>
    <s v="R"/>
  </r>
  <r>
    <n v="2025"/>
    <m/>
    <s v="Cameron Reid "/>
    <n v="20"/>
    <x v="0"/>
    <s v="Kitchener Rangers"/>
    <x v="0"/>
    <n v="0.3"/>
    <n v="67"/>
    <n v="14"/>
    <n v="40"/>
    <n v="54"/>
    <n v="44"/>
    <n v="0.20895522388059701"/>
    <n v="0.59701492537313428"/>
    <n v="0.80597014925373134"/>
    <n v="0.65671641791044777"/>
    <n v="0.10913140311804009"/>
    <n v="0.81481481481481477"/>
    <n v="1.2272727272727273"/>
    <n v="0.2417910447761194"/>
    <n v="0.25925925925925924"/>
    <n v="0.7407407407407407"/>
    <n v="0"/>
    <n v="0"/>
    <x v="0"/>
    <s v="Picture"/>
    <s v="Cameron Reid (D)"/>
    <d v="2007-04-08T00:00:00"/>
    <s v="6'0&quot;"/>
    <n v="174"/>
    <s v="L"/>
  </r>
  <r>
    <n v="2025"/>
    <m/>
    <s v="Braeden Cootes "/>
    <n v="21"/>
    <x v="1"/>
    <s v="Seattle Thunderbirds"/>
    <x v="3"/>
    <n v="0.28999999999999998"/>
    <n v="60"/>
    <n v="26"/>
    <n v="37"/>
    <n v="63"/>
    <n v="18"/>
    <n v="0.43333333333333335"/>
    <n v="0.6166666666666667"/>
    <n v="1.05"/>
    <n v="0.3"/>
    <n v="0.33056234718826405"/>
    <n v="0.2857142857142857"/>
    <n v="3.5"/>
    <n v="0.30449999999999999"/>
    <n v="0.41269841269841268"/>
    <n v="0.58730158730158732"/>
    <n v="0"/>
    <n v="0"/>
    <x v="0"/>
    <s v="Picture"/>
    <s v="Braeden Cootes (C)"/>
    <d v="2007-02-09T00:00:00"/>
    <s v="6'0&quot;"/>
    <n v="183"/>
    <s v="R"/>
  </r>
  <r>
    <n v="2025"/>
    <m/>
    <s v="Cole Reschny "/>
    <n v="22"/>
    <x v="1"/>
    <s v="Victoria Royals"/>
    <x v="3"/>
    <n v="0.28999999999999998"/>
    <n v="62"/>
    <n v="26"/>
    <n v="66"/>
    <n v="92"/>
    <n v="44"/>
    <n v="0.41935483870967744"/>
    <n v="1.064516129032258"/>
    <n v="1.4838709677419355"/>
    <n v="0.70967741935483875"/>
    <n v="0.1343402225755167"/>
    <n v="0.47826086956521741"/>
    <n v="2.0909090909090908"/>
    <n v="0.43032258064516127"/>
    <n v="0.28260869565217389"/>
    <n v="0.71739130434782605"/>
    <n v="0"/>
    <n v="0"/>
    <x v="0"/>
    <s v="Picture"/>
    <s v="Cole Reschny (F)"/>
    <d v="2007-04-06T00:00:00"/>
    <s v="5'10&quot;"/>
    <n v="187"/>
    <s v="L"/>
  </r>
  <r>
    <n v="2025"/>
    <m/>
    <s v="Bill Zonnon "/>
    <n v="23"/>
    <x v="1"/>
    <s v="Rouyn-Noranda Huskies"/>
    <x v="4"/>
    <n v="0.27"/>
    <n v="64"/>
    <n v="28"/>
    <n v="55"/>
    <n v="83"/>
    <n v="32"/>
    <n v="0.4375"/>
    <n v="0.859375"/>
    <n v="1.296875"/>
    <n v="0.5"/>
    <n v="0.20582830139144132"/>
    <n v="0.38554216867469882"/>
    <n v="2.59375"/>
    <n v="0.35015625"/>
    <n v="0.33734939759036142"/>
    <n v="0.66265060240963858"/>
    <n v="0"/>
    <n v="0"/>
    <x v="0"/>
    <s v="Picture"/>
    <s v="Bill Zonnon (LW)"/>
    <d v="2006-10-03T00:00:00"/>
    <s v="6'2&quot;"/>
    <n v="190"/>
    <s v="L"/>
  </r>
  <r>
    <n v="2025"/>
    <m/>
    <s v="Kashawn Aitcheson "/>
    <n v="24"/>
    <x v="0"/>
    <s v="Barrie Colts"/>
    <x v="0"/>
    <n v="0.3"/>
    <n v="64"/>
    <n v="26"/>
    <n v="33"/>
    <n v="59"/>
    <n v="88"/>
    <n v="0.40625"/>
    <n v="0.515625"/>
    <n v="0.921875"/>
    <n v="1.375"/>
    <n v="0.3830028328611898"/>
    <n v="1.4915254237288136"/>
    <n v="0.67045454545454541"/>
    <n v="0.27656249999999999"/>
    <n v="0.44067796610169491"/>
    <n v="0.55932203389830504"/>
    <n v="0"/>
    <n v="0"/>
    <x v="0"/>
    <s v="Picture"/>
    <s v="Kashawn Aitcheson (D)"/>
    <d v="2006-09-21T00:00:00"/>
    <s v="6'1&quot;"/>
    <n v="198"/>
    <s v="L"/>
  </r>
  <r>
    <n v="2025"/>
    <m/>
    <s v="Cameron Schmidt "/>
    <n v="25"/>
    <x v="1"/>
    <s v="Vancouver Giants"/>
    <x v="3"/>
    <n v="0.28999999999999998"/>
    <n v="61"/>
    <n v="40"/>
    <n v="38"/>
    <n v="78"/>
    <n v="44"/>
    <n v="0.65573770491803274"/>
    <n v="0.62295081967213117"/>
    <n v="1.278688524590164"/>
    <n v="0.72131147540983609"/>
    <n v="0.52562417871222078"/>
    <n v="0.5641025641025641"/>
    <n v="1.7727272727272727"/>
    <n v="0.37081967213114753"/>
    <n v="0.51282051282051277"/>
    <n v="0.48717948717948717"/>
    <n v="0"/>
    <n v="0"/>
    <x v="0"/>
    <s v="Picture"/>
    <s v="Cameron Schmidt (RW)"/>
    <d v="2007-01-19T00:00:00"/>
    <s v="5'7&quot;"/>
    <n v="157"/>
    <s v="R"/>
  </r>
  <r>
    <n v="2025"/>
    <m/>
    <s v="Milton Gastrin "/>
    <n v="26"/>
    <x v="1"/>
    <s v="MoDo Hockey J20"/>
    <x v="5"/>
    <n v="0.27"/>
    <n v="40"/>
    <n v="18"/>
    <n v="24"/>
    <n v="42"/>
    <n v="18"/>
    <n v="0.45"/>
    <n v="0.6"/>
    <n v="1.05"/>
    <n v="0.45"/>
    <n v="0.36"/>
    <n v="0.42857142857142855"/>
    <n v="2.3333333333333335"/>
    <n v="0.28350000000000003"/>
    <n v="0.42857142857142855"/>
    <n v="0.5714285714285714"/>
    <n v="0"/>
    <n v="0"/>
    <x v="2"/>
    <s v="Picture"/>
    <s v="Milton Gästrin (C/LW)"/>
    <d v="2007-06-02T00:00:00"/>
    <s v="6'1&quot;"/>
    <n v="185"/>
    <s v="L"/>
  </r>
  <r>
    <n v="2025"/>
    <m/>
    <s v="Blake Fiddler "/>
    <n v="27"/>
    <x v="0"/>
    <s v="Edmonton Oil Kings"/>
    <x v="3"/>
    <n v="0.28999999999999998"/>
    <n v="64"/>
    <n v="10"/>
    <n v="23"/>
    <n v="33"/>
    <n v="36"/>
    <n v="0.15625"/>
    <n v="0.359375"/>
    <n v="0.515625"/>
    <n v="0.5625"/>
    <n v="0.1589825119236884"/>
    <n v="1.0909090909090908"/>
    <n v="0.91666666666666663"/>
    <n v="0.14953124999999998"/>
    <n v="0.30303030303030304"/>
    <n v="0.69696969696969702"/>
    <n v="0"/>
    <n v="0"/>
    <x v="1"/>
    <s v="Picture"/>
    <s v="Blake Fiddler (D)"/>
    <d v="2007-07-09T00:00:00"/>
    <s v="6'4&quot;"/>
    <n v="209"/>
    <s v="R"/>
  </r>
  <r>
    <n v="2025"/>
    <m/>
    <s v="Sascha Boumedienne "/>
    <n v="28"/>
    <x v="0"/>
    <s v="Boston Univ."/>
    <x v="1"/>
    <n v="0.32"/>
    <n v="40"/>
    <n v="3"/>
    <n v="10"/>
    <n v="13"/>
    <n v="33"/>
    <n v="7.4999999999999997E-2"/>
    <n v="0.25"/>
    <n v="0.32500000000000001"/>
    <n v="0.82499999999999996"/>
    <n v="8.2568807339449546E-2"/>
    <n v="2.5384615384615383"/>
    <n v="0.39393939393939392"/>
    <n v="0.10400000000000001"/>
    <n v="0.23076923076923078"/>
    <n v="0.76923076923076927"/>
    <n v="0"/>
    <n v="0"/>
    <x v="2"/>
    <s v="Picture"/>
    <s v="Sascha Boumedienne (D)"/>
    <d v="2007-01-17T00:00:00"/>
    <s v="6'2&quot;"/>
    <n v="183"/>
    <s v="L"/>
  </r>
  <r>
    <n v="2025"/>
    <m/>
    <s v="Ivan Ryabkin "/>
    <n v="29"/>
    <x v="1"/>
    <s v="Muskegon Lumberjacks"/>
    <x v="6"/>
    <n v="0.27"/>
    <n v="27"/>
    <n v="19"/>
    <n v="11"/>
    <n v="30"/>
    <n v="70"/>
    <n v="0.70370370370370372"/>
    <n v="0.40740740740740738"/>
    <n v="1.1111111111111112"/>
    <n v="2.5925925925925926"/>
    <n v="0.74896265560165975"/>
    <n v="2.3333333333333335"/>
    <n v="0.42857142857142855"/>
    <n v="0.30000000000000004"/>
    <n v="0.6333333333333333"/>
    <n v="0.36666666666666664"/>
    <n v="0"/>
    <n v="0"/>
    <x v="4"/>
    <s v="Picture"/>
    <s v="Ivan Ryabkin (C) "/>
    <d v="2007-04-25T00:00:00"/>
    <s v="6'0&quot;"/>
    <n v="201"/>
    <s v="L"/>
  </r>
  <r>
    <n v="2025"/>
    <m/>
    <s v="William Moore "/>
    <n v="30"/>
    <x v="1"/>
    <s v="U.S. National U18 Team"/>
    <x v="7"/>
    <n v="0.28000000000000003"/>
    <n v="64"/>
    <n v="27"/>
    <n v="32"/>
    <n v="59"/>
    <n v="8"/>
    <n v="0.421875"/>
    <n v="0.5"/>
    <n v="0.921875"/>
    <n v="0.125"/>
    <n v="0.41585852823730746"/>
    <n v="0.13559322033898305"/>
    <n v="7.375"/>
    <n v="0.25812500000000005"/>
    <n v="0.4576271186440678"/>
    <n v="0.5423728813559322"/>
    <n v="0"/>
    <n v="0"/>
    <x v="1"/>
    <s v="Picture"/>
    <s v="William Moore (C)"/>
    <d v="2007-03-24T00:00:00"/>
    <s v="6'2&quot;"/>
    <n v="174"/>
    <s v="L"/>
  </r>
  <r>
    <n v="2025"/>
    <m/>
    <s v="Jack Murtagh "/>
    <n v="31"/>
    <x v="1"/>
    <s v="U.S. National U18 Team"/>
    <x v="7"/>
    <n v="0.28000000000000003"/>
    <n v="56"/>
    <n v="22"/>
    <n v="31"/>
    <n v="53"/>
    <n v="36"/>
    <n v="0.39285714285714285"/>
    <n v="0.5535714285714286"/>
    <n v="0.9464285714285714"/>
    <n v="0.6428571428571429"/>
    <n v="0.33494809688581317"/>
    <n v="0.67924528301886788"/>
    <n v="1.4722222222222223"/>
    <n v="0.26500000000000001"/>
    <n v="0.41509433962264153"/>
    <n v="0.58490566037735847"/>
    <n v="0"/>
    <n v="0"/>
    <x v="1"/>
    <s v="Picture"/>
    <s v="Jack Murtagh (C/LW)"/>
    <d v="2007-08-22T00:00:00"/>
    <s v="6'1&quot;"/>
    <n v="198"/>
    <s v="L"/>
  </r>
  <r>
    <n v="2025"/>
    <m/>
    <s v="Joshua Ravensbergen "/>
    <n v="32"/>
    <x v="2"/>
    <s v="Prince George Cougars"/>
    <x v="3"/>
    <n v="0.28999999999999998"/>
    <n v="51"/>
    <n v="0"/>
    <n v="0"/>
    <n v="0"/>
    <n v="0"/>
    <n v="0"/>
    <n v="0"/>
    <n v="0"/>
    <n v="0"/>
    <n v="0"/>
    <n v="0"/>
    <n v="0"/>
    <n v="0"/>
    <n v="0"/>
    <n v="0"/>
    <n v="3"/>
    <n v="0.90100000000000002"/>
    <x v="0"/>
    <s v="Picture"/>
    <s v="Joshua Ravensbergen (G)"/>
    <d v="2006-11-27T00:00:00"/>
    <s v="6'5&quot;"/>
    <n v="192"/>
    <s v="R"/>
  </r>
  <r>
    <n v="2025"/>
    <m/>
    <s v="Jack Nesbitt "/>
    <n v="33"/>
    <x v="1"/>
    <s v="Windsor Spitfires"/>
    <x v="0"/>
    <n v="0.3"/>
    <n v="65"/>
    <n v="25"/>
    <n v="39"/>
    <n v="64"/>
    <n v="74"/>
    <n v="0.38461538461538464"/>
    <n v="0.6"/>
    <n v="0.98461538461538467"/>
    <n v="1.1384615384615384"/>
    <n v="0.29123951537744641"/>
    <n v="1.15625"/>
    <n v="0.86486486486486491"/>
    <n v="0.29538461538461541"/>
    <n v="0.390625"/>
    <n v="0.609375"/>
    <n v="0"/>
    <n v="0"/>
    <x v="0"/>
    <s v="Picture"/>
    <s v="Jack Nesbitt (C)"/>
    <d v="2007-01-12T00:00:00"/>
    <s v="6'4&quot;"/>
    <n v="183"/>
    <s v="L"/>
  </r>
  <r>
    <n v="2025"/>
    <m/>
    <s v="Shane Vansaghi "/>
    <n v="34"/>
    <x v="1"/>
    <s v="Michigan State Univ."/>
    <x v="1"/>
    <n v="0.32"/>
    <n v="37"/>
    <n v="6"/>
    <n v="10"/>
    <n v="16"/>
    <n v="30"/>
    <n v="0.16216216216216217"/>
    <n v="0.27027027027027029"/>
    <n v="0.43243243243243246"/>
    <n v="0.81081081081081086"/>
    <n v="0.26470588235294118"/>
    <n v="1.875"/>
    <n v="0.53333333333333333"/>
    <n v="0.13837837837837838"/>
    <n v="0.375"/>
    <n v="0.625"/>
    <n v="0"/>
    <n v="0"/>
    <x v="1"/>
    <s v="Picture"/>
    <s v="Shane Vansaghi (RW)"/>
    <d v="2006-10-11T00:00:00"/>
    <s v="6'2&quot;"/>
    <n v="216"/>
    <s v="R"/>
  </r>
  <r>
    <n v="2025"/>
    <m/>
    <s v="Cole McKinney "/>
    <n v="35"/>
    <x v="1"/>
    <s v="U.S. National U18 Team"/>
    <x v="7"/>
    <n v="0.28000000000000003"/>
    <n v="60"/>
    <n v="27"/>
    <n v="34"/>
    <n v="61"/>
    <n v="61"/>
    <n v="0.45"/>
    <n v="0.56666666666666665"/>
    <n v="1.0166666666666666"/>
    <n v="1.0166666666666666"/>
    <n v="0.38673740053050398"/>
    <n v="1"/>
    <n v="1"/>
    <n v="0.28466666666666668"/>
    <n v="0.44262295081967212"/>
    <n v="0.55737704918032782"/>
    <n v="0"/>
    <n v="0"/>
    <x v="1"/>
    <s v="Picture"/>
    <s v="Cole McKinney (C)"/>
    <d v="2007-03-16T00:00:00"/>
    <s v="6'0&quot;"/>
    <n v="198"/>
    <s v="R"/>
  </r>
  <r>
    <n v="2025"/>
    <m/>
    <s v="Jakob Ihs-Wozniak "/>
    <n v="36"/>
    <x v="1"/>
    <s v="Lulea HF J20"/>
    <x v="5"/>
    <n v="0.27"/>
    <n v="40"/>
    <n v="23"/>
    <n v="34"/>
    <n v="57"/>
    <n v="18"/>
    <n v="0.57499999999999996"/>
    <n v="0.85"/>
    <n v="1.425"/>
    <n v="0.45"/>
    <n v="0.31394658753709198"/>
    <n v="0.31578947368421051"/>
    <n v="3.1666666666666665"/>
    <n v="0.38475000000000004"/>
    <n v="0.40350877192982454"/>
    <n v="0.59649122807017541"/>
    <n v="0"/>
    <n v="0"/>
    <x v="2"/>
    <s v="Picture"/>
    <s v="Jakob Ihs-Wozniak (RW)"/>
    <d v="2007-02-01T00:00:00"/>
    <s v="6'3&quot;"/>
    <n v="185"/>
    <s v="R"/>
  </r>
  <r>
    <n v="2025"/>
    <m/>
    <s v="Eric Nilson "/>
    <n v="37"/>
    <x v="1"/>
    <s v="Djurgardens IF J20"/>
    <x v="5"/>
    <n v="0.27"/>
    <n v="37"/>
    <n v="12"/>
    <n v="26"/>
    <n v="38"/>
    <n v="56"/>
    <n v="0.32432432432432434"/>
    <n v="0.70270270270270274"/>
    <n v="1.027027027027027"/>
    <n v="1.5135135135135136"/>
    <n v="0.17560975609756097"/>
    <n v="1.4736842105263157"/>
    <n v="0.6785714285714286"/>
    <n v="0.2772972972972973"/>
    <n v="0.31578947368421051"/>
    <n v="0.68421052631578949"/>
    <n v="0"/>
    <n v="0"/>
    <x v="2"/>
    <s v="Picture"/>
    <s v="Eric Nilson (C)"/>
    <d v="2007-05-11T00:00:00"/>
    <s v="6'0&quot;"/>
    <n v="154"/>
    <s v="R"/>
  </r>
  <r>
    <n v="2025"/>
    <m/>
    <s v="Ryker Lee "/>
    <n v="38"/>
    <x v="1"/>
    <s v="Madison Capitols"/>
    <x v="6"/>
    <n v="0.27"/>
    <n v="58"/>
    <n v="31"/>
    <n v="37"/>
    <n v="68"/>
    <n v="18"/>
    <n v="0.53448275862068961"/>
    <n v="0.63793103448275867"/>
    <n v="1.1724137931034482"/>
    <n v="0.31034482758620691"/>
    <n v="0.41244635193133045"/>
    <n v="0.26470588235294118"/>
    <n v="3.7777777777777777"/>
    <n v="0.31655172413793103"/>
    <n v="0.45588235294117646"/>
    <n v="0.54411764705882348"/>
    <n v="0"/>
    <n v="0"/>
    <x v="1"/>
    <s v="Picture"/>
    <s v="Ryker Lee (F) "/>
    <d v="2006-11-08T00:00:00"/>
    <s v="6'0&quot;"/>
    <n v="181"/>
    <s v="R"/>
  </r>
  <r>
    <n v="2025"/>
    <m/>
    <s v="Benjamin Kevan "/>
    <n v="39"/>
    <x v="1"/>
    <s v="Des Moines Buccaneers"/>
    <x v="6"/>
    <n v="0.27"/>
    <n v="51"/>
    <n v="13"/>
    <n v="30"/>
    <n v="43"/>
    <n v="43"/>
    <n v="0.25490196078431371"/>
    <n v="0.58823529411764708"/>
    <n v="0.84313725490196079"/>
    <n v="0.84313725490196079"/>
    <n v="0.15809167446211411"/>
    <n v="1"/>
    <n v="1"/>
    <n v="0.22764705882352942"/>
    <n v="0.30232558139534882"/>
    <n v="0.69767441860465118"/>
    <n v="0"/>
    <n v="0"/>
    <x v="1"/>
    <s v="Picture"/>
    <s v="Benjamin Kevan (F)"/>
    <d v="2007-01-03T00:00:00"/>
    <s v="6'0&quot;"/>
    <n v="183"/>
    <s v="R"/>
  </r>
  <r>
    <n v="2025"/>
    <m/>
    <s v="Adam Benak "/>
    <n v="40"/>
    <x v="1"/>
    <s v="Youngstown Phantoms"/>
    <x v="6"/>
    <n v="0.27"/>
    <n v="56"/>
    <n v="17"/>
    <n v="42"/>
    <n v="59"/>
    <n v="36"/>
    <n v="0.30357142857142855"/>
    <n v="0.75"/>
    <n v="1.0535714285714286"/>
    <n v="0.6428571428571429"/>
    <n v="0.14076960545543107"/>
    <n v="0.61016949152542377"/>
    <n v="1.6388888888888888"/>
    <n v="0.28446428571428573"/>
    <n v="0.28813559322033899"/>
    <n v="0.71186440677966101"/>
    <n v="0"/>
    <n v="0"/>
    <x v="3"/>
    <s v="Picture"/>
    <s v="Adam Benák (C)"/>
    <d v="2007-04-10T00:00:00"/>
    <s v="5'7&quot;"/>
    <n v="161"/>
    <s v="L"/>
  </r>
  <r>
    <n v="2025"/>
    <m/>
    <s v="Kurban Limatov "/>
    <n v="41"/>
    <x v="0"/>
    <s v="MHK Dynamo Moskva"/>
    <x v="8"/>
    <n v="0.2"/>
    <n v="46"/>
    <n v="8"/>
    <n v="15"/>
    <n v="23"/>
    <n v="44"/>
    <n v="0.17391304347826086"/>
    <n v="0.32608695652173914"/>
    <n v="0.5"/>
    <n v="0.95652173913043481"/>
    <n v="0.22145328719723184"/>
    <n v="1.9130434782608696"/>
    <n v="0.52272727272727271"/>
    <n v="0.1"/>
    <n v="0.34782608695652173"/>
    <n v="0.65217391304347827"/>
    <n v="0"/>
    <n v="0"/>
    <x v="4"/>
    <s v="Picture"/>
    <s v="Kurban Limatov (D)"/>
    <d v="2007-03-20T00:00:00"/>
    <s v="6'3&quot;"/>
    <n v="198"/>
    <s v="L"/>
  </r>
  <r>
    <n v="2025"/>
    <m/>
    <s v="Nathan Behm "/>
    <n v="42"/>
    <x v="1"/>
    <s v="Kamloops Blazers"/>
    <x v="3"/>
    <n v="0.28999999999999998"/>
    <n v="59"/>
    <n v="31"/>
    <n v="35"/>
    <n v="66"/>
    <n v="12"/>
    <n v="0.52542372881355937"/>
    <n v="0.59322033898305082"/>
    <n v="1.1186440677966101"/>
    <n v="0.20338983050847459"/>
    <n v="0.439615736505032"/>
    <n v="0.18181818181818182"/>
    <n v="5.5"/>
    <n v="0.32440677966101689"/>
    <n v="0.46969696969696972"/>
    <n v="0.53030303030303028"/>
    <n v="0"/>
    <n v="0"/>
    <x v="0"/>
    <s v="Picture"/>
    <s v="Nathan Behm (LW/RW) "/>
    <d v="2007-04-18T00:00:00"/>
    <s v="6'2&quot;"/>
    <n v="198"/>
    <s v="R"/>
  </r>
  <r>
    <n v="2025"/>
    <m/>
    <s v="William Horcoff "/>
    <n v="43"/>
    <x v="1"/>
    <s v="U.S. National U18 Team"/>
    <x v="7"/>
    <n v="0.28000000000000003"/>
    <n v="28"/>
    <n v="8"/>
    <n v="6"/>
    <n v="14"/>
    <n v="34"/>
    <n v="0.2857142857142857"/>
    <n v="0.21428571428571427"/>
    <n v="0.5"/>
    <n v="1.2142857142857142"/>
    <n v="0.64"/>
    <n v="2.4285714285714284"/>
    <n v="0.41176470588235292"/>
    <n v="0.14000000000000001"/>
    <n v="0.5714285714285714"/>
    <n v="0.42857142857142855"/>
    <n v="0"/>
    <n v="0"/>
    <x v="1"/>
    <s v="Picture"/>
    <s v="William Horcoff (C)"/>
    <d v="2007-01-23T00:00:00"/>
    <s v="6'4&quot;"/>
    <n v="181"/>
    <s v="L"/>
  </r>
  <r>
    <n v="2025"/>
    <m/>
    <s v="Henry Brzustewicz "/>
    <n v="44"/>
    <x v="0"/>
    <s v="London Knights"/>
    <x v="0"/>
    <n v="0.3"/>
    <n v="67"/>
    <n v="10"/>
    <n v="32"/>
    <n v="42"/>
    <n v="77"/>
    <n v="0.14925373134328357"/>
    <n v="0.47761194029850745"/>
    <n v="0.62686567164179108"/>
    <n v="1.1492537313432836"/>
    <n v="8.8967971530249115E-2"/>
    <n v="1.8333333333333333"/>
    <n v="0.54545454545454541"/>
    <n v="0.18805970149253731"/>
    <n v="0.23809523809523808"/>
    <n v="0.76190476190476186"/>
    <n v="0"/>
    <n v="0"/>
    <x v="1"/>
    <s v="Picture"/>
    <s v="Henry Brzustewicz (D)"/>
    <d v="2007-02-09T00:00:00"/>
    <s v="6'1&quot;"/>
    <n v="194"/>
    <s v="R"/>
  </r>
  <r>
    <n v="2025"/>
    <m/>
    <s v="Carter Amico "/>
    <n v="45"/>
    <x v="0"/>
    <s v="U.S. National U18 Team"/>
    <x v="7"/>
    <n v="0.28000000000000003"/>
    <n v="13"/>
    <n v="0"/>
    <n v="3"/>
    <n v="3"/>
    <n v="10"/>
    <n v="0"/>
    <n v="0.23076923076923078"/>
    <n v="0.23076923076923078"/>
    <n v="0.76923076923076927"/>
    <n v="0"/>
    <n v="3.3333333333333335"/>
    <n v="0.3"/>
    <n v="6.461538461538463E-2"/>
    <n v="0"/>
    <n v="1"/>
    <n v="0"/>
    <n v="0"/>
    <x v="1"/>
    <s v="Picture"/>
    <s v="Carter Amico (D) "/>
    <d v="2007-03-15T00:00:00"/>
    <s v="6'5&quot;"/>
    <n v="234"/>
    <s v="R"/>
  </r>
  <r>
    <n v="2025"/>
    <m/>
    <s v="Eddie Genborg "/>
    <n v="46"/>
    <x v="1"/>
    <s v="Linkoping HC J20"/>
    <x v="5"/>
    <n v="0.27"/>
    <n v="28"/>
    <n v="19"/>
    <n v="15"/>
    <n v="34"/>
    <n v="26"/>
    <n v="0.6785714285714286"/>
    <n v="0.5357142857142857"/>
    <n v="1.2142857142857142"/>
    <n v="0.9285714285714286"/>
    <n v="0.61604095563139927"/>
    <n v="0.76470588235294112"/>
    <n v="1.3076923076923077"/>
    <n v="0.32785714285714285"/>
    <n v="0.55882352941176472"/>
    <n v="0.44117647058823528"/>
    <n v="0"/>
    <n v="0"/>
    <x v="2"/>
    <s v="Picture"/>
    <s v="Eddie Genborg (LW) "/>
    <d v="2007-04-20T00:00:00"/>
    <s v="6'2&quot;"/>
    <n v="194"/>
    <s v="L"/>
  </r>
  <r>
    <n v="2025"/>
    <m/>
    <s v="Charlie Trethewey "/>
    <n v="47"/>
    <x v="0"/>
    <s v="U.S. National U18 Team"/>
    <x v="7"/>
    <n v="0.28000000000000003"/>
    <n v="63"/>
    <n v="6"/>
    <n v="14"/>
    <n v="20"/>
    <n v="35"/>
    <n v="9.5238095238095233E-2"/>
    <n v="0.22222222222222221"/>
    <n v="0.31746031746031744"/>
    <n v="0.55555555555555558"/>
    <n v="0.15517241379310345"/>
    <n v="1.75"/>
    <n v="0.5714285714285714"/>
    <n v="8.8888888888888892E-2"/>
    <n v="0.3"/>
    <n v="0.7"/>
    <n v="0"/>
    <n v="0"/>
    <x v="1"/>
    <s v="Picture"/>
    <s v="Charlie Trethewey (D) "/>
    <d v="2007-08-02T00:00:00"/>
    <s v="6'2&quot;"/>
    <n v="196"/>
    <s v="R"/>
  </r>
  <r>
    <n v="2025"/>
    <m/>
    <s v="Alexander Zharovsky "/>
    <n v="48"/>
    <x v="1"/>
    <s v="Tolpar Ufa"/>
    <x v="8"/>
    <n v="0.2"/>
    <n v="45"/>
    <n v="24"/>
    <n v="26"/>
    <n v="50"/>
    <n v="30"/>
    <n v="0.53333333333333333"/>
    <n v="0.57777777777777772"/>
    <n v="1.1111111111111112"/>
    <n v="0.66666666666666663"/>
    <n v="0.46006389776357826"/>
    <n v="0.6"/>
    <n v="1.6666666666666667"/>
    <n v="0.22222222222222224"/>
    <n v="0.48"/>
    <n v="0.52"/>
    <n v="0"/>
    <n v="0"/>
    <x v="4"/>
    <s v="Picture"/>
    <s v="Alexander Zharovsky (RW)"/>
    <d v="2007-02-22T00:00:00"/>
    <s v="6'1&quot;"/>
    <n v="163"/>
    <s v="L"/>
  </r>
  <r>
    <n v="2025"/>
    <m/>
    <s v="Conrad Fondrk "/>
    <n v="49"/>
    <x v="1"/>
    <s v="U.S. National U18 Team"/>
    <x v="7"/>
    <n v="0.28000000000000003"/>
    <n v="40"/>
    <n v="13"/>
    <n v="14"/>
    <n v="27"/>
    <n v="6"/>
    <n v="0.32500000000000001"/>
    <n v="0.35"/>
    <n v="0.67500000000000004"/>
    <n v="0.15"/>
    <n v="0.46301369863013697"/>
    <n v="0.22222222222222221"/>
    <n v="4.5"/>
    <n v="0.18900000000000003"/>
    <n v="0.48148148148148145"/>
    <n v="0.51851851851851849"/>
    <n v="0"/>
    <n v="0"/>
    <x v="1"/>
    <s v="Picture"/>
    <s v="Conrad Fondrk (C)"/>
    <d v="2007-06-01T00:00:00"/>
    <s v="6'0&quot;"/>
    <n v="192"/>
    <s v="L"/>
  </r>
  <r>
    <n v="2025"/>
    <m/>
    <s v="Jack Ivankovic "/>
    <n v="50"/>
    <x v="2"/>
    <s v="Brampton Steelheads"/>
    <x v="0"/>
    <n v="0.3"/>
    <n v="43"/>
    <n v="0"/>
    <n v="0"/>
    <n v="0"/>
    <n v="0"/>
    <n v="0"/>
    <n v="0"/>
    <n v="0"/>
    <n v="0"/>
    <n v="0"/>
    <n v="0"/>
    <n v="0"/>
    <n v="0"/>
    <n v="0"/>
    <n v="0"/>
    <n v="3.05"/>
    <n v="0.90300000000000002"/>
    <x v="0"/>
    <s v="Picture"/>
    <s v="Jack Ivankovic (G)"/>
    <d v="2007-05-22T00:00:00"/>
    <s v="6'0&quot;"/>
    <n v="179"/>
    <s v="L"/>
  </r>
  <r>
    <n v="2025"/>
    <m/>
    <s v="Haoxi Wang "/>
    <n v="51"/>
    <x v="0"/>
    <s v="Oshawa Generals"/>
    <x v="0"/>
    <n v="0.3"/>
    <n v="32"/>
    <n v="0"/>
    <n v="2"/>
    <n v="2"/>
    <n v="19"/>
    <n v="0"/>
    <n v="6.25E-2"/>
    <n v="6.25E-2"/>
    <n v="0.59375"/>
    <n v="0"/>
    <n v="9.5"/>
    <n v="0.10526315789473684"/>
    <n v="1.8749999999999999E-2"/>
    <n v="0"/>
    <n v="1"/>
    <n v="0"/>
    <n v="0"/>
    <x v="5"/>
    <s v="Picture"/>
    <s v="Haoxi Wang (D)"/>
    <d v="2007-07-27T00:00:00"/>
    <s v="6'6&quot;"/>
    <n v="209"/>
    <s v="L"/>
  </r>
  <r>
    <n v="2025"/>
    <m/>
    <s v="Luca Romano "/>
    <n v="52"/>
    <x v="1"/>
    <s v="Kitchener Rangers"/>
    <x v="0"/>
    <n v="0.3"/>
    <n v="67"/>
    <n v="25"/>
    <n v="26"/>
    <n v="51"/>
    <n v="22"/>
    <n v="0.37313432835820898"/>
    <n v="0.38805970149253732"/>
    <n v="0.76119402985074625"/>
    <n v="0.32835820895522388"/>
    <n v="0.48039969254419679"/>
    <n v="0.43137254901960786"/>
    <n v="2.3181818181818183"/>
    <n v="0.22835820895522385"/>
    <n v="0.49019607843137253"/>
    <n v="0.50980392156862742"/>
    <n v="0"/>
    <n v="0"/>
    <x v="0"/>
    <s v="Picture"/>
    <s v="Luca Romano (C)"/>
    <d v="2007-06-25T00:00:00"/>
    <s v="5'11&quot;"/>
    <n v="168"/>
    <s v="R"/>
  </r>
  <r>
    <n v="2025"/>
    <m/>
    <s v="Vaclav Nestrasil "/>
    <n v="53"/>
    <x v="1"/>
    <s v="Muskegon Lumberjacks"/>
    <x v="6"/>
    <n v="0.27"/>
    <n v="61"/>
    <n v="19"/>
    <n v="23"/>
    <n v="42"/>
    <n v="51"/>
    <n v="0.31147540983606559"/>
    <n v="0.37704918032786883"/>
    <n v="0.68852459016393441"/>
    <n v="0.83606557377049184"/>
    <n v="0.40561797752808987"/>
    <n v="1.2142857142857142"/>
    <n v="0.82352941176470584"/>
    <n v="0.18590163934426229"/>
    <n v="0.45238095238095238"/>
    <n v="0.54761904761904767"/>
    <n v="0"/>
    <n v="0"/>
    <x v="3"/>
    <s v="Picture"/>
    <s v="Vaclav Nestrasil (RW)"/>
    <d v="2007-04-06T00:00:00"/>
    <s v="6'5&quot;"/>
    <n v="190"/>
    <s v="R"/>
  </r>
  <r>
    <n v="2025"/>
    <m/>
    <s v="Ethan Czata "/>
    <n v="54"/>
    <x v="1"/>
    <s v="Niagara IceDogs"/>
    <x v="0"/>
    <n v="0.3"/>
    <n v="68"/>
    <n v="21"/>
    <n v="34"/>
    <n v="55"/>
    <n v="72"/>
    <n v="0.30882352941176472"/>
    <n v="0.5"/>
    <n v="0.80882352941176472"/>
    <n v="1.0588235294117647"/>
    <n v="0.27614276768941765"/>
    <n v="1.3090909090909091"/>
    <n v="0.76388888888888884"/>
    <n v="0.24264705882352941"/>
    <n v="0.38181818181818183"/>
    <n v="0.61818181818181817"/>
    <n v="0"/>
    <n v="0"/>
    <x v="0"/>
    <s v="Picture"/>
    <s v="Ethan Czata (C)"/>
    <d v="2007-05-29T00:00:00"/>
    <s v="6'1&quot;"/>
    <n v="174"/>
    <s v="L"/>
  </r>
  <r>
    <n v="2025"/>
    <m/>
    <s v="Viktor Klingsell "/>
    <n v="55"/>
    <x v="1"/>
    <s v="SkellefteÃ¥ AIK J20"/>
    <x v="5"/>
    <n v="0.27"/>
    <n v="43"/>
    <n v="17"/>
    <n v="22"/>
    <n v="39"/>
    <n v="6"/>
    <n v="0.39534883720930231"/>
    <n v="0.51162790697674421"/>
    <n v="0.90697674418604646"/>
    <n v="0.13953488372093023"/>
    <n v="0.37386804657179817"/>
    <n v="0.15384615384615385"/>
    <n v="6.5"/>
    <n v="0.24488372093023256"/>
    <n v="0.4358974358974359"/>
    <n v="0.5641025641025641"/>
    <n v="0"/>
    <n v="0"/>
    <x v="2"/>
    <s v="Picture"/>
    <s v="Viktor Klingsell (LW)"/>
    <d v="2007-02-10T00:00:00"/>
    <s v="5'10&quot;"/>
    <n v="183"/>
    <s v="L"/>
  </r>
  <r>
    <n v="2025"/>
    <m/>
    <s v="Luka Radivojevic "/>
    <n v="56"/>
    <x v="0"/>
    <s v="Muskegon Lumberjacks"/>
    <x v="6"/>
    <n v="0.27"/>
    <n v="38"/>
    <n v="3"/>
    <n v="19"/>
    <n v="22"/>
    <n v="39"/>
    <n v="7.8947368421052627E-2"/>
    <n v="0.5"/>
    <n v="0.57894736842105265"/>
    <n v="1.0263157894736843"/>
    <n v="2.4324324324324326E-2"/>
    <n v="1.7727272727272727"/>
    <n v="0.5641025641025641"/>
    <n v="0.15631578947368421"/>
    <n v="0.13636363636363635"/>
    <n v="0.86363636363636365"/>
    <n v="0"/>
    <n v="0"/>
    <x v="6"/>
    <s v="Picture"/>
    <s v="Luka Radivojevic (D)"/>
    <d v="2007-01-03T00:00:00"/>
    <s v="5'10&quot;"/>
    <n v="168"/>
    <s v="R"/>
  </r>
  <r>
    <n v="2025"/>
    <m/>
    <s v="Matthew Gard "/>
    <n v="57"/>
    <x v="1"/>
    <s v="Red Deer Rebels"/>
    <x v="3"/>
    <n v="0.28999999999999998"/>
    <n v="66"/>
    <n v="19"/>
    <n v="17"/>
    <n v="36"/>
    <n v="81"/>
    <n v="0.2878787878787879"/>
    <n v="0.25757575757575757"/>
    <n v="0.54545454545454541"/>
    <n v="1.2272727272727273"/>
    <n v="0.55538461538461537"/>
    <n v="2.25"/>
    <n v="0.44444444444444442"/>
    <n v="0.15818181818181815"/>
    <n v="0.52777777777777779"/>
    <n v="0.47222222222222221"/>
    <n v="0"/>
    <n v="0"/>
    <x v="0"/>
    <s v="Picture"/>
    <s v="Matthew Gard (F)"/>
    <d v="2007-04-07T00:00:00"/>
    <s v="6'4&quot;"/>
    <n v="192"/>
    <s v="L"/>
  </r>
  <r>
    <n v="2025"/>
    <m/>
    <s v="Kristian Epperson "/>
    <n v="58"/>
    <x v="1"/>
    <s v="Saginaw Spirit"/>
    <x v="0"/>
    <n v="0.3"/>
    <n v="58"/>
    <n v="27"/>
    <n v="53"/>
    <n v="80"/>
    <n v="87"/>
    <n v="0.46551724137931033"/>
    <n v="0.91379310344827591"/>
    <n v="1.3793103448275863"/>
    <n v="1.5"/>
    <n v="0.20604861503674393"/>
    <n v="1.0874999999999999"/>
    <n v="0.91954022988505746"/>
    <n v="0.41379310344827586"/>
    <n v="0.33750000000000002"/>
    <n v="0.66249999999999998"/>
    <n v="0"/>
    <n v="0"/>
    <x v="1"/>
    <s v="Picture"/>
    <s v="Kristian Epperson (LW)"/>
    <d v="2006-05-16T00:00:00"/>
    <s v="6'0&quot;"/>
    <n v="185"/>
    <s v="L"/>
  </r>
  <r>
    <n v="2025"/>
    <m/>
    <s v="Arvid Drott "/>
    <n v="59"/>
    <x v="1"/>
    <s v="Djurgardens IF J20"/>
    <x v="5"/>
    <n v="0.27"/>
    <n v="40"/>
    <n v="18"/>
    <n v="18"/>
    <n v="36"/>
    <n v="14"/>
    <n v="0.45"/>
    <n v="0.45"/>
    <n v="0.9"/>
    <n v="0.35"/>
    <n v="0.5"/>
    <n v="0.3888888888888889"/>
    <n v="2.5714285714285716"/>
    <n v="0.24300000000000002"/>
    <n v="0.5"/>
    <n v="0.5"/>
    <n v="0"/>
    <n v="0"/>
    <x v="2"/>
    <s v="Picture"/>
    <s v="Arvid Drott (RW)"/>
    <d v="2007-08-11T00:00:00"/>
    <s v="6'1&quot;"/>
    <n v="187"/>
    <s v="R"/>
  </r>
  <r>
    <n v="2025"/>
    <m/>
    <s v="Gustav Hillstrom "/>
    <n v="60"/>
    <x v="1"/>
    <s v="Brynas IF J20"/>
    <x v="5"/>
    <n v="0.27"/>
    <n v="43"/>
    <n v="16"/>
    <n v="22"/>
    <n v="38"/>
    <n v="16"/>
    <n v="0.37209302325581395"/>
    <n v="0.51162790697674421"/>
    <n v="0.88372093023255816"/>
    <n v="0.37209302325581395"/>
    <n v="0.34594594594594597"/>
    <n v="0.42105263157894735"/>
    <n v="2.375"/>
    <n v="0.23860465116279073"/>
    <n v="0.42105263157894735"/>
    <n v="0.57894736842105265"/>
    <n v="0"/>
    <n v="0"/>
    <x v="2"/>
    <s v="Picture"/>
    <s v="Gustav Hillström (C)"/>
    <d v="2007-01-20T00:00:00"/>
    <s v="6'2&quot;"/>
    <n v="176"/>
    <s v="R"/>
  </r>
  <r>
    <n v="2025"/>
    <m/>
    <s v="Peyton Kettles "/>
    <n v="61"/>
    <x v="0"/>
    <s v="Swift Current Broncos"/>
    <x v="3"/>
    <n v="0.28999999999999998"/>
    <n v="53"/>
    <n v="5"/>
    <n v="9"/>
    <n v="14"/>
    <n v="65"/>
    <n v="9.4339622641509441E-2"/>
    <n v="0.16981132075471697"/>
    <n v="0.26415094339622641"/>
    <n v="1.2264150943396226"/>
    <n v="0.23584905660377359"/>
    <n v="4.6428571428571432"/>
    <n v="0.2153846153846154"/>
    <n v="7.6603773584905652E-2"/>
    <n v="0.35714285714285715"/>
    <n v="0.6428571428571429"/>
    <n v="0"/>
    <n v="0"/>
    <x v="0"/>
    <s v="Picture"/>
    <s v="Peyton Kettles (D)"/>
    <d v="2007-09-01T00:00:00"/>
    <s v="6'5&quot;"/>
    <n v="194"/>
    <s v="R"/>
  </r>
  <r>
    <n v="2025"/>
    <m/>
    <s v="Pyotr Andreyanov "/>
    <n v="62"/>
    <x v="2"/>
    <s v="Krasnaya Armiya Moskva"/>
    <x v="8"/>
    <n v="0.2"/>
    <n v="37"/>
    <n v="0"/>
    <n v="0"/>
    <n v="0"/>
    <n v="0"/>
    <n v="0"/>
    <n v="0"/>
    <n v="0"/>
    <n v="0"/>
    <n v="0"/>
    <n v="0"/>
    <n v="0"/>
    <n v="0"/>
    <n v="0"/>
    <n v="0"/>
    <n v="1.75"/>
    <n v="0.94199999999999995"/>
    <x v="4"/>
    <s v="Picture"/>
    <s v="Pyotr Andreyanov (G)"/>
    <d v="2007-01-22T00:00:00"/>
    <s v="6'2&quot;"/>
    <n v="207"/>
    <s v="L"/>
  </r>
  <r>
    <n v="2025"/>
    <m/>
    <s v="Alexei Medvedev "/>
    <n v="63"/>
    <x v="2"/>
    <s v="London Knights"/>
    <x v="0"/>
    <n v="0.3"/>
    <n v="34"/>
    <n v="0"/>
    <n v="0"/>
    <n v="0"/>
    <n v="0"/>
    <n v="0"/>
    <n v="0"/>
    <n v="0"/>
    <n v="0"/>
    <n v="0"/>
    <n v="0"/>
    <n v="0"/>
    <n v="0"/>
    <n v="0"/>
    <n v="0"/>
    <n v="2.79"/>
    <n v="0.91200000000000003"/>
    <x v="4"/>
    <s v="Picture"/>
    <s v="Alexei Medvedev (G)"/>
    <d v="2007-09-10T00:00:00"/>
    <s v="6'3&quot;"/>
    <n v="181"/>
    <s v="L"/>
  </r>
  <r>
    <n v="2025"/>
    <m/>
    <s v="Michal Svrcek "/>
    <n v="64"/>
    <x v="1"/>
    <s v="Brynas IF J20"/>
    <x v="5"/>
    <n v="0.27"/>
    <n v="30"/>
    <n v="14"/>
    <n v="16"/>
    <n v="30"/>
    <n v="10"/>
    <n v="0.46666666666666667"/>
    <n v="0.53333333333333333"/>
    <n v="1"/>
    <n v="0.33333333333333331"/>
    <n v="0.4336283185840708"/>
    <n v="0.33333333333333331"/>
    <n v="3"/>
    <n v="0.27"/>
    <n v="0.46666666666666667"/>
    <n v="0.53333333333333333"/>
    <n v="0"/>
    <n v="0"/>
    <x v="6"/>
    <s v="Picture"/>
    <s v="Michal Svrcek (C/LW)"/>
    <d v="2007-01-26T00:00:00"/>
    <s v="5'10&quot;"/>
    <n v="176"/>
    <s v="L"/>
  </r>
  <r>
    <n v="2025"/>
    <m/>
    <s v="Tomas Pobezal "/>
    <n v="65"/>
    <x v="1"/>
    <s v="HK Nitra"/>
    <x v="9"/>
    <n v="0.28000000000000003"/>
    <n v="42"/>
    <n v="15"/>
    <n v="8"/>
    <n v="23"/>
    <n v="24"/>
    <n v="0.35714285714285715"/>
    <n v="0.19047619047619047"/>
    <n v="0.54761904761904767"/>
    <n v="0.5714285714285714"/>
    <n v="0.77854671280276821"/>
    <n v="1.0434782608695652"/>
    <n v="0.95833333333333337"/>
    <n v="0.15333333333333335"/>
    <n v="0.65217391304347827"/>
    <n v="0.34782608695652173"/>
    <n v="0"/>
    <n v="0"/>
    <x v="6"/>
    <s v="Picture"/>
    <s v="Tomas Pobezal (C)"/>
    <d v="2006-09-18T00:00:00"/>
    <s v="5'10&quot;"/>
    <n v="179"/>
    <s v="L"/>
  </r>
  <r>
    <n v="2025"/>
    <m/>
    <s v="L.J. Mooney "/>
    <n v="66"/>
    <x v="1"/>
    <s v="U.S. National U18 Team"/>
    <x v="7"/>
    <n v="0.28000000000000003"/>
    <n v="51"/>
    <n v="10"/>
    <n v="41"/>
    <n v="51"/>
    <n v="25"/>
    <n v="0.19607843137254902"/>
    <n v="0.80392156862745101"/>
    <n v="1"/>
    <n v="0.49019607843137253"/>
    <n v="5.6148231330713082E-2"/>
    <n v="0.49019607843137253"/>
    <n v="2.04"/>
    <n v="0.28000000000000003"/>
    <n v="0.19607843137254902"/>
    <n v="0.80392156862745101"/>
    <n v="0"/>
    <n v="0"/>
    <x v="1"/>
    <s v="Picture"/>
    <s v="L.J. Mooney (RW)"/>
    <d v="2007-03-08T00:00:00"/>
    <s v="5'7&quot;"/>
    <n v="157"/>
    <s v="R"/>
  </r>
  <r>
    <n v="2025"/>
    <m/>
    <s v="Vojtěch Čihař "/>
    <n v="67"/>
    <x v="1"/>
    <s v="HC Energie Karlovy Vary"/>
    <x v="10"/>
    <n v="0.47"/>
    <n v="43"/>
    <n v="4"/>
    <n v="5"/>
    <n v="9"/>
    <n v="8"/>
    <n v="9.3023255813953487E-2"/>
    <n v="0.11627906976744186"/>
    <n v="0.20930232558139536"/>
    <n v="0.18604651162790697"/>
    <n v="0.3902439024390244"/>
    <n v="0.88888888888888884"/>
    <n v="1.125"/>
    <n v="9.8372093023255808E-2"/>
    <n v="0.44444444444444442"/>
    <n v="0.55555555555555558"/>
    <n v="0"/>
    <n v="0"/>
    <x v="3"/>
    <s v="Picture"/>
    <s v="Vojtěch Čihař (LW)"/>
    <d v="2007-03-29T00:00:00"/>
    <s v="6'1&quot;"/>
    <n v="187"/>
    <s v="L"/>
  </r>
  <r>
    <n v="2025"/>
    <m/>
    <s v="Jacob Rombach "/>
    <n v="68"/>
    <x v="0"/>
    <s v="Lincoln Stars"/>
    <x v="6"/>
    <n v="0.27"/>
    <n v="57"/>
    <n v="3"/>
    <n v="15"/>
    <n v="18"/>
    <n v="57"/>
    <n v="5.2631578947368418E-2"/>
    <n v="0.26315789473684209"/>
    <n v="0.31578947368421051"/>
    <n v="1"/>
    <n v="3.8461538461538464E-2"/>
    <n v="3.1666666666666665"/>
    <n v="0.31578947368421051"/>
    <n v="8.5263157894736846E-2"/>
    <n v="0.16666666666666666"/>
    <n v="0.83333333333333337"/>
    <n v="0"/>
    <n v="0"/>
    <x v="1"/>
    <s v="Picture"/>
    <s v="Jacob Rombach (D)"/>
    <d v="2007-04-01T00:00:00"/>
    <s v="6'6&quot;"/>
    <n v="201"/>
    <s v="L"/>
  </r>
  <r>
    <n v="2025"/>
    <m/>
    <s v="Semyon Frolov "/>
    <n v="69"/>
    <x v="2"/>
    <s v="Ladia Togliatti"/>
    <x v="8"/>
    <n v="0.2"/>
    <n v="9"/>
    <n v="0"/>
    <n v="0"/>
    <n v="0"/>
    <n v="0"/>
    <n v="0"/>
    <n v="0"/>
    <n v="0"/>
    <n v="0"/>
    <n v="0"/>
    <n v="0"/>
    <n v="0"/>
    <n v="0"/>
    <n v="0"/>
    <n v="0"/>
    <n v="1.83"/>
    <n v="0.93700000000000006"/>
    <x v="4"/>
    <s v="Picture"/>
    <s v="Semyon Frolov (G)"/>
    <d v="2007-01-17T00:00:00"/>
    <s v="6'3&quot;"/>
    <n v="203"/>
    <s v="L"/>
  </r>
  <r>
    <n v="2025"/>
    <m/>
    <s v="Mason West "/>
    <n v="70"/>
    <x v="1"/>
    <s v="Edina High"/>
    <x v="11"/>
    <n v="0.08"/>
    <n v="31"/>
    <n v="27"/>
    <n v="22"/>
    <n v="49"/>
    <n v="10"/>
    <n v="0.87096774193548387"/>
    <n v="0.70967741935483875"/>
    <n v="1.5806451612903225"/>
    <n v="0.32258064516129031"/>
    <n v="0.60098928276999175"/>
    <n v="0.20408163265306123"/>
    <n v="4.9000000000000004"/>
    <n v="0.12645161290322579"/>
    <n v="0.55102040816326525"/>
    <n v="0.44897959183673469"/>
    <n v="0"/>
    <n v="0"/>
    <x v="1"/>
    <s v="Picture"/>
    <s v="Mason West (F)"/>
    <d v="2007-08-03T00:00:00"/>
    <s v="6'6&quot;"/>
    <n v="207"/>
    <s v="R"/>
  </r>
  <r>
    <n v="2025"/>
    <m/>
    <s v="Max Psenicka "/>
    <n v="71"/>
    <x v="0"/>
    <s v="Portland Winterhawks"/>
    <x v="3"/>
    <n v="0.28999999999999998"/>
    <n v="24"/>
    <n v="1"/>
    <n v="6"/>
    <n v="7"/>
    <n v="12"/>
    <n v="4.1666666666666664E-2"/>
    <n v="0.25"/>
    <n v="0.29166666666666669"/>
    <n v="0.5"/>
    <n v="2.7027027027027029E-2"/>
    <n v="1.7142857142857142"/>
    <n v="0.58333333333333337"/>
    <n v="8.458333333333333E-2"/>
    <n v="0.14285714285714285"/>
    <n v="0.8571428571428571"/>
    <n v="0"/>
    <n v="0"/>
    <x v="3"/>
    <s v="Picture"/>
    <s v="Max Psenicka (D) "/>
    <d v="2007-01-18T00:00:00"/>
    <s v="6'4&quot;"/>
    <n v="185"/>
    <s v="R"/>
  </r>
  <r>
    <n v="2025"/>
    <m/>
    <s v="Topias Hynninen "/>
    <n v="72"/>
    <x v="1"/>
    <s v="Jukurit"/>
    <x v="12"/>
    <n v="0.54"/>
    <n v="51"/>
    <n v="12"/>
    <n v="23"/>
    <n v="35"/>
    <n v="6"/>
    <n v="0.23529411764705882"/>
    <n v="0.45098039215686275"/>
    <n v="0.68627450980392157"/>
    <n v="0.11764705882352941"/>
    <n v="0.21396731054977711"/>
    <n v="0.17142857142857143"/>
    <n v="5.833333333333333"/>
    <n v="0.37058823529411766"/>
    <n v="0.34285714285714286"/>
    <n v="0.65714285714285714"/>
    <n v="0"/>
    <n v="0"/>
    <x v="7"/>
    <s v="Picture"/>
    <s v="Topias Hynninen (C)"/>
    <d v="2005-12-19T00:00:00"/>
    <s v="5'11&quot;"/>
    <n v="176"/>
    <s v="L"/>
  </r>
  <r>
    <n v="2025"/>
    <m/>
    <s v="Harry Nansi "/>
    <n v="73"/>
    <x v="1"/>
    <s v="Owen Sound Attack"/>
    <x v="0"/>
    <n v="0.3"/>
    <n v="67"/>
    <n v="7"/>
    <n v="16"/>
    <n v="23"/>
    <n v="14"/>
    <n v="0.1044776119402985"/>
    <n v="0.23880597014925373"/>
    <n v="0.34328358208955223"/>
    <n v="0.20895522388059701"/>
    <n v="0.16065573770491803"/>
    <n v="0.60869565217391308"/>
    <n v="1.6428571428571428"/>
    <n v="0.10298507462686567"/>
    <n v="0.30434782608695654"/>
    <n v="0.69565217391304346"/>
    <n v="0"/>
    <n v="0"/>
    <x v="0"/>
    <s v="Picture"/>
    <s v="Harry Nansi (C)"/>
    <d v="2007-09-10T00:00:00"/>
    <s v="6'3&quot;"/>
    <n v="179"/>
    <s v="R"/>
  </r>
  <r>
    <n v="2025"/>
    <m/>
    <s v="Filip Ekberg "/>
    <n v="74"/>
    <x v="1"/>
    <s v="Ottawa 67's"/>
    <x v="0"/>
    <n v="0.3"/>
    <n v="53"/>
    <n v="16"/>
    <n v="29"/>
    <n v="45"/>
    <n v="8"/>
    <n v="0.30188679245283018"/>
    <n v="0.54716981132075471"/>
    <n v="0.84905660377358494"/>
    <n v="0.15094339622641509"/>
    <n v="0.23336371923427529"/>
    <n v="0.17777777777777778"/>
    <n v="5.625"/>
    <n v="0.25471698113207547"/>
    <n v="0.35555555555555557"/>
    <n v="0.64444444444444449"/>
    <n v="0"/>
    <n v="0"/>
    <x v="2"/>
    <s v="Picture"/>
    <s v="Filip Ekberg (LW)"/>
    <d v="2007-04-14T00:00:00"/>
    <s v="5'10&quot;"/>
    <n v="168"/>
    <s v="L"/>
  </r>
  <r>
    <n v="2025"/>
    <m/>
    <s v="Maxim Agafonov "/>
    <n v="75"/>
    <x v="0"/>
    <s v="Tolpar Ufa"/>
    <x v="8"/>
    <n v="0.2"/>
    <n v="35"/>
    <n v="6"/>
    <n v="8"/>
    <n v="14"/>
    <n v="22"/>
    <n v="0.17142857142857143"/>
    <n v="0.22857142857142856"/>
    <n v="0.4"/>
    <n v="0.62857142857142856"/>
    <n v="0.36"/>
    <n v="1.5714285714285714"/>
    <n v="0.63636363636363635"/>
    <n v="8.0000000000000016E-2"/>
    <n v="0.42857142857142855"/>
    <n v="0.5714285714285714"/>
    <n v="0"/>
    <n v="0"/>
    <x v="4"/>
    <s v="Picture"/>
    <s v="Maxim Agafonov (D) "/>
    <d v="2007-04-10T00:00:00"/>
    <s v="6'2&quot;"/>
    <n v="198"/>
    <s v="R"/>
  </r>
  <r>
    <n v="2025"/>
    <m/>
    <s v="Tomas Poletin "/>
    <n v="76"/>
    <x v="1"/>
    <s v="Pelicans U20"/>
    <x v="13"/>
    <n v="0.22"/>
    <n v="25"/>
    <n v="13"/>
    <n v="7"/>
    <n v="20"/>
    <n v="14"/>
    <n v="0.52"/>
    <n v="0.28000000000000003"/>
    <n v="0.8"/>
    <n v="0.56000000000000005"/>
    <n v="0.77522935779816515"/>
    <n v="0.7"/>
    <n v="1.4285714285714286"/>
    <n v="0.17600000000000002"/>
    <n v="0.65"/>
    <n v="0.35"/>
    <n v="0"/>
    <n v="0"/>
    <x v="3"/>
    <s v="Picture"/>
    <s v="Tomas Poletin (LW)"/>
    <d v="2007-04-30T00:00:00"/>
    <s v="6'1&quot;"/>
    <n v="196"/>
    <s v="L"/>
  </r>
  <r>
    <n v="2025"/>
    <m/>
    <s v="Alex Huang "/>
    <n v="77"/>
    <x v="0"/>
    <s v="Chicoutimi SaguenÃ©ens"/>
    <x v="4"/>
    <n v="0.27"/>
    <n v="64"/>
    <n v="7"/>
    <n v="33"/>
    <n v="40"/>
    <n v="16"/>
    <n v="0.109375"/>
    <n v="0.515625"/>
    <n v="0.625"/>
    <n v="0.25"/>
    <n v="4.3057996485061513E-2"/>
    <n v="0.4"/>
    <n v="2.5"/>
    <n v="0.16875000000000001"/>
    <n v="0.17499999999999999"/>
    <n v="0.82499999999999996"/>
    <n v="0"/>
    <n v="0"/>
    <x v="0"/>
    <s v="Picture"/>
    <s v="Alex Huang (D)"/>
    <d v="2007-07-30T00:00:00"/>
    <s v="6'0&quot;"/>
    <n v="161"/>
    <s v="R"/>
  </r>
  <r>
    <n v="2025"/>
    <m/>
    <s v="Theo Stockselius "/>
    <n v="78"/>
    <x v="1"/>
    <s v="Djurgardens IF J20"/>
    <x v="5"/>
    <n v="0.27"/>
    <n v="40"/>
    <n v="22"/>
    <n v="29"/>
    <n v="51"/>
    <n v="50"/>
    <n v="0.55000000000000004"/>
    <n v="0.72499999999999998"/>
    <n v="1.2749999999999999"/>
    <n v="1.25"/>
    <n v="0.36528301886792452"/>
    <n v="0.98039215686274506"/>
    <n v="1.02"/>
    <n v="0.34425"/>
    <n v="0.43137254901960786"/>
    <n v="0.56862745098039214"/>
    <n v="0"/>
    <n v="0"/>
    <x v="2"/>
    <s v="Picture"/>
    <s v="Theo Stockselius (F)"/>
    <d v="2007-07-24T00:00:00"/>
    <s v="6'3&quot;"/>
    <n v="183"/>
    <s v="L"/>
  </r>
  <r>
    <n v="2025"/>
    <m/>
    <s v="Daniil Prokhorov "/>
    <n v="79"/>
    <x v="1"/>
    <s v="MHK Dynamo St. Petersburg"/>
    <x v="8"/>
    <n v="0.2"/>
    <n v="43"/>
    <n v="20"/>
    <n v="7"/>
    <n v="27"/>
    <n v="14"/>
    <n v="0.46511627906976744"/>
    <n v="0.16279069767441862"/>
    <n v="0.62790697674418605"/>
    <n v="0.32558139534883723"/>
    <n v="0.89086859688195996"/>
    <n v="0.51851851851851849"/>
    <n v="1.9285714285714286"/>
    <n v="0.12558139534883722"/>
    <n v="0.7407407407407407"/>
    <n v="0.25925925925925924"/>
    <n v="0"/>
    <n v="0"/>
    <x v="4"/>
    <s v="Picture"/>
    <s v="Daniil Prokhorov (RW)"/>
    <d v="2007-04-27T00:00:00"/>
    <s v="6'6&quot;"/>
    <n v="209"/>
    <s v="L"/>
  </r>
  <r>
    <n v="2025"/>
    <m/>
    <s v="Jamiro Reber "/>
    <n v="80"/>
    <x v="1"/>
    <s v="HV71"/>
    <x v="14"/>
    <n v="0.55000000000000004"/>
    <n v="47"/>
    <n v="8"/>
    <n v="7"/>
    <n v="15"/>
    <n v="6"/>
    <n v="0.1702127659574468"/>
    <n v="0.14893617021276595"/>
    <n v="0.31914893617021278"/>
    <n v="0.1276595744680851"/>
    <n v="0.5663716814159292"/>
    <n v="0.4"/>
    <n v="2.5"/>
    <n v="0.17553191489361705"/>
    <n v="0.53333333333333333"/>
    <n v="0.46666666666666667"/>
    <n v="0"/>
    <n v="0"/>
    <x v="8"/>
    <s v="Picture"/>
    <s v="Jamiro Reber (C/LW) "/>
    <d v="2006-09-04T00:00:00"/>
    <s v="5'10&quot;"/>
    <n v="176"/>
    <s v="L"/>
  </r>
  <r>
    <n v="2025"/>
    <m/>
    <s v="Dakoda Rhéaume-Mullen "/>
    <n v="81"/>
    <x v="0"/>
    <s v="Univ. of Michigan"/>
    <x v="1"/>
    <n v="0.32"/>
    <n v="35"/>
    <n v="3"/>
    <n v="6"/>
    <n v="9"/>
    <n v="8"/>
    <n v="8.5714285714285715E-2"/>
    <n v="0.17142857142857143"/>
    <n v="0.25714285714285712"/>
    <n v="0.22857142857142856"/>
    <n v="0.2"/>
    <n v="0.88888888888888884"/>
    <n v="1.125"/>
    <n v="8.2285714285714281E-2"/>
    <n v="0.33333333333333331"/>
    <n v="0.66666666666666663"/>
    <n v="0"/>
    <n v="0"/>
    <x v="1"/>
    <s v="Picture"/>
    <s v="Dakoda Rhéaume-Mullen (D)"/>
    <d v="2006-12-18T00:00:00"/>
    <s v="6'0&quot;"/>
    <n v="181"/>
    <s v="L"/>
  </r>
  <r>
    <n v="2025"/>
    <m/>
    <s v="Carlos Händel  "/>
    <n v="82"/>
    <x v="0"/>
    <s v="Halifax Mooseheads"/>
    <x v="4"/>
    <n v="0.27"/>
    <n v="52"/>
    <n v="3"/>
    <n v="23"/>
    <n v="26"/>
    <n v="20"/>
    <n v="5.7692307692307696E-2"/>
    <n v="0.44230769230769229"/>
    <n v="0.5"/>
    <n v="0.38461538461538464"/>
    <n v="1.6728624535315983E-2"/>
    <n v="0.76923076923076927"/>
    <n v="1.3"/>
    <n v="0.13500000000000001"/>
    <n v="0.11538461538461539"/>
    <n v="0.88461538461538458"/>
    <n v="0"/>
    <n v="0"/>
    <x v="9"/>
    <s v="Picture"/>
    <s v="Carlos Händel (D) "/>
    <d v="2007-03-31T00:00:00"/>
    <s v="6'1&quot;"/>
    <n v="170"/>
    <s v="R"/>
  </r>
  <r>
    <n v="2025"/>
    <m/>
    <s v="Bruno Osmanis "/>
    <n v="83"/>
    <x v="1"/>
    <s v="IF Bjorkloven"/>
    <x v="2"/>
    <n v="0.41"/>
    <n v="27"/>
    <n v="1"/>
    <n v="6"/>
    <n v="7"/>
    <n v="4"/>
    <n v="3.7037037037037035E-2"/>
    <n v="0.22222222222222221"/>
    <n v="0.25925925925925924"/>
    <n v="0.14814814814814814"/>
    <n v="2.7027027027027029E-2"/>
    <n v="0.5714285714285714"/>
    <n v="1.75"/>
    <n v="0.10629629629629628"/>
    <n v="0.14285714285714285"/>
    <n v="0.8571428571428571"/>
    <n v="0"/>
    <n v="0"/>
    <x v="10"/>
    <s v="Picture"/>
    <s v="Bruno Osmanis (RW) "/>
    <d v="2006-12-16T00:00:00"/>
    <s v="5'11&quot;"/>
    <n v="170"/>
    <s v="R"/>
  </r>
  <r>
    <n v="2025"/>
    <m/>
    <s v="Hayden Paupanekis "/>
    <n v="84"/>
    <x v="1"/>
    <s v="Kelowna Rockets"/>
    <x v="3"/>
    <n v="0.28999999999999998"/>
    <n v="32"/>
    <n v="11"/>
    <n v="8"/>
    <n v="19"/>
    <n v="28"/>
    <n v="0.34375"/>
    <n v="0.25"/>
    <n v="0.59375"/>
    <n v="0.875"/>
    <n v="0.65405405405405403"/>
    <n v="1.4736842105263157"/>
    <n v="0.6785714285714286"/>
    <n v="0.17218749999999999"/>
    <n v="0.57894736842105265"/>
    <n v="0.42105263157894735"/>
    <n v="0"/>
    <n v="0"/>
    <x v="0"/>
    <s v="Picture"/>
    <s v="Hayden Paupanekis (F) "/>
    <d v="2007-02-04T00:00:00"/>
    <s v="6'4&quot;"/>
    <n v="203"/>
    <s v="R"/>
  </r>
  <r>
    <n v="2025"/>
    <m/>
    <s v="Reese Hamilton "/>
    <n v="85"/>
    <x v="0"/>
    <s v="Regina Pats"/>
    <x v="3"/>
    <n v="0.28999999999999998"/>
    <n v="39"/>
    <n v="3"/>
    <n v="8"/>
    <n v="11"/>
    <n v="23"/>
    <n v="7.6923076923076927E-2"/>
    <n v="0.20512820512820512"/>
    <n v="0.28205128205128205"/>
    <n v="0.58974358974358976"/>
    <n v="0.12328767123287671"/>
    <n v="2.0909090909090908"/>
    <n v="0.47826086956521741"/>
    <n v="8.1794871794871785E-2"/>
    <n v="0.27272727272727271"/>
    <n v="0.72727272727272729"/>
    <n v="0"/>
    <n v="0"/>
    <x v="0"/>
    <s v="Picture"/>
    <s v="Reese Hamilton (D)"/>
    <d v="2007-03-26T00:00:00"/>
    <s v="6'1&quot;"/>
    <n v="170"/>
    <s v="L"/>
  </r>
  <r>
    <n v="2025"/>
    <m/>
    <s v="Tyler Hopkins "/>
    <n v="86"/>
    <x v="1"/>
    <s v="Kingston Frontenacs"/>
    <x v="0"/>
    <n v="0.3"/>
    <n v="67"/>
    <n v="20"/>
    <n v="31"/>
    <n v="51"/>
    <n v="18"/>
    <n v="0.29850746268656714"/>
    <n v="0.46268656716417911"/>
    <n v="0.76119402985074625"/>
    <n v="0.26865671641791045"/>
    <n v="0.29390154298310067"/>
    <n v="0.35294117647058826"/>
    <n v="2.8333333333333335"/>
    <n v="0.22835820895522385"/>
    <n v="0.39215686274509803"/>
    <n v="0.60784313725490191"/>
    <n v="0"/>
    <n v="0"/>
    <x v="0"/>
    <s v="Picture"/>
    <s v="Tyler Hopkins (C)"/>
    <d v="2007-01-23T00:00:00"/>
    <s v="6'1&quot;"/>
    <n v="181"/>
    <s v="L"/>
  </r>
  <r>
    <n v="2025"/>
    <m/>
    <s v="Philippe Veilleux "/>
    <n v="87"/>
    <x v="1"/>
    <s v="Val-d'Or Foreurs"/>
    <x v="4"/>
    <n v="0.27"/>
    <n v="64"/>
    <n v="40"/>
    <n v="47"/>
    <n v="87"/>
    <n v="16"/>
    <n v="0.625"/>
    <n v="0.734375"/>
    <n v="1.359375"/>
    <n v="0.25"/>
    <n v="0.42005775794171701"/>
    <n v="0.18390804597701149"/>
    <n v="5.4375"/>
    <n v="0.36703125000000003"/>
    <n v="0.45977011494252873"/>
    <n v="0.54022988505747127"/>
    <n v="0"/>
    <n v="0"/>
    <x v="0"/>
    <s v="Picture"/>
    <s v="Philippe Veilleux (LW/RW)"/>
    <d v="2007-03-26T00:00:00"/>
    <s v="5'9&quot;"/>
    <n v="165"/>
    <s v="L"/>
  </r>
  <r>
    <n v="2025"/>
    <m/>
    <s v="Quinn Beauchesne "/>
    <n v="88"/>
    <x v="0"/>
    <s v="Guelph Storm"/>
    <x v="0"/>
    <n v="0.3"/>
    <n v="49"/>
    <n v="6"/>
    <n v="18"/>
    <n v="24"/>
    <n v="51"/>
    <n v="0.12244897959183673"/>
    <n v="0.36734693877551022"/>
    <n v="0.48979591836734693"/>
    <n v="1.0408163265306123"/>
    <n v="0.1"/>
    <n v="2.125"/>
    <n v="0.47058823529411764"/>
    <n v="0.14693877551020407"/>
    <n v="0.25"/>
    <n v="0.75"/>
    <n v="0"/>
    <n v="0"/>
    <x v="0"/>
    <s v="Picture"/>
    <s v="Quinn Beauchesne (D)"/>
    <d v="2007-03-01T00:00:00"/>
    <s v="6'0&quot;"/>
    <n v="187"/>
    <s v="R"/>
  </r>
  <r>
    <n v="2025"/>
    <m/>
    <s v="Shamar Moses "/>
    <n v="89"/>
    <x v="1"/>
    <s v="North Bay Battalion"/>
    <x v="0"/>
    <n v="0.3"/>
    <n v="61"/>
    <n v="12"/>
    <n v="36"/>
    <n v="48"/>
    <n v="33"/>
    <n v="0.19672131147540983"/>
    <n v="0.5901639344262295"/>
    <n v="0.78688524590163933"/>
    <n v="0.54098360655737709"/>
    <n v="0.1"/>
    <n v="0.6875"/>
    <n v="1.4545454545454546"/>
    <n v="0.23606557377049178"/>
    <n v="0.25"/>
    <n v="0.75"/>
    <n v="0"/>
    <n v="0"/>
    <x v="0"/>
    <s v="Picture"/>
    <s v="Shamar Moses (RW)"/>
    <d v="2007-05-06T00:00:00"/>
    <s v="6'1&quot;"/>
    <n v="203"/>
    <s v="R"/>
  </r>
  <r>
    <n v="2025"/>
    <m/>
    <s v="Jan Chovan "/>
    <n v="90"/>
    <x v="1"/>
    <s v="Tappara U20"/>
    <x v="13"/>
    <n v="0.22"/>
    <n v="39"/>
    <n v="11"/>
    <n v="12"/>
    <n v="23"/>
    <n v="6"/>
    <n v="0.28205128205128205"/>
    <n v="0.30769230769230771"/>
    <n v="0.58974358974358976"/>
    <n v="0.15384615384615385"/>
    <n v="0.45660377358490567"/>
    <n v="0.2608695652173913"/>
    <n v="3.8333333333333335"/>
    <n v="0.12974358974358974"/>
    <n v="0.47826086956521741"/>
    <n v="0.52173913043478259"/>
    <n v="0"/>
    <n v="0"/>
    <x v="6"/>
    <s v="Picture"/>
    <s v="Jan Chovan (C/RW)"/>
    <d v="2007-01-09T00:00:00"/>
    <s v="6'3&quot;"/>
    <n v="187"/>
    <s v="L"/>
  </r>
  <r>
    <n v="2025"/>
    <m/>
    <s v="Lasse Boelius "/>
    <n v="91"/>
    <x v="0"/>
    <s v="Assat U20"/>
    <x v="13"/>
    <n v="0.22"/>
    <n v="34"/>
    <n v="4"/>
    <n v="14"/>
    <n v="18"/>
    <n v="16"/>
    <n v="0.11764705882352941"/>
    <n v="0.41176470588235292"/>
    <n v="0.52941176470588236"/>
    <n v="0.47058823529411764"/>
    <n v="7.5471698113207544E-2"/>
    <n v="0.88888888888888884"/>
    <n v="1.125"/>
    <n v="0.11647058823529412"/>
    <n v="0.22222222222222221"/>
    <n v="0.77777777777777779"/>
    <n v="0"/>
    <n v="0"/>
    <x v="7"/>
    <s v="Picture"/>
    <s v="Lasse Boelius (D)"/>
    <d v="2007-03-16T00:00:00"/>
    <s v="6'1&quot;"/>
    <n v="187"/>
    <s v="L"/>
  </r>
  <r>
    <n v="2025"/>
    <m/>
    <s v="Mason Moe "/>
    <n v="92"/>
    <x v="1"/>
    <s v="Madison Capitols"/>
    <x v="6"/>
    <n v="0.27"/>
    <n v="51"/>
    <n v="17"/>
    <n v="26"/>
    <n v="43"/>
    <n v="26"/>
    <n v="0.33333333333333331"/>
    <n v="0.50980392156862742"/>
    <n v="0.84313725490196079"/>
    <n v="0.50980392156862742"/>
    <n v="0.29948186528497411"/>
    <n v="0.60465116279069764"/>
    <n v="1.6538461538461537"/>
    <n v="0.22764705882352942"/>
    <n v="0.39534883720930231"/>
    <n v="0.60465116279069764"/>
    <n v="0"/>
    <n v="0"/>
    <x v="1"/>
    <s v="Picture"/>
    <s v="Mason Moe (F)"/>
    <d v="2007-03-26T00:00:00"/>
    <s v="6'1&quot;"/>
    <n v="185"/>
    <s v="L"/>
  </r>
  <r>
    <n v="2025"/>
    <m/>
    <s v="Michal Pradel "/>
    <n v="93"/>
    <x v="2"/>
    <s v="Tri-City Storm"/>
    <x v="6"/>
    <n v="0.27"/>
    <n v="14"/>
    <n v="0"/>
    <n v="0"/>
    <n v="0"/>
    <n v="0"/>
    <n v="0"/>
    <n v="0"/>
    <n v="0"/>
    <n v="0"/>
    <n v="0"/>
    <n v="0"/>
    <n v="0"/>
    <n v="0"/>
    <n v="0"/>
    <n v="0"/>
    <n v="2.41"/>
    <n v="0.89900000000000002"/>
    <x v="6"/>
    <s v="Picture"/>
    <s v="Michal Pradel (G) "/>
    <d v="2007-03-10T00:00:00"/>
    <s v="6'5&quot;"/>
    <n v="194"/>
    <s v="L"/>
  </r>
  <r>
    <n v="2025"/>
    <m/>
    <s v="Jimmy Lombardi "/>
    <n v="94"/>
    <x v="1"/>
    <s v="Flint Firebirds"/>
    <x v="0"/>
    <n v="0.3"/>
    <n v="63"/>
    <n v="13"/>
    <n v="32"/>
    <n v="45"/>
    <n v="42"/>
    <n v="0.20634920634920634"/>
    <n v="0.50793650793650791"/>
    <n v="0.7142857142857143"/>
    <n v="0.66666666666666663"/>
    <n v="0.14165968147527241"/>
    <n v="0.93333333333333335"/>
    <n v="1.0714285714285714"/>
    <n v="0.21428571428571427"/>
    <n v="0.28888888888888886"/>
    <n v="0.71111111111111114"/>
    <n v="0"/>
    <n v="0"/>
    <x v="0"/>
    <s v="Picture"/>
    <s v="Jimmy Lombardi (C)"/>
    <d v="2007-02-16T00:00:00"/>
    <s v="6'0&quot;"/>
    <n v="179"/>
    <s v="L"/>
  </r>
  <r>
    <n v="2025"/>
    <m/>
    <s v="David Bedkowski "/>
    <n v="95"/>
    <x v="0"/>
    <s v="Owen Sound Attack"/>
    <x v="0"/>
    <n v="0.3"/>
    <n v="35"/>
    <n v="3"/>
    <n v="4"/>
    <n v="7"/>
    <n v="73"/>
    <n v="8.5714285714285715E-2"/>
    <n v="0.11428571428571428"/>
    <n v="0.2"/>
    <n v="2.0857142857142859"/>
    <n v="0.36"/>
    <n v="10.428571428571429"/>
    <n v="9.5890410958904104E-2"/>
    <n v="0.06"/>
    <n v="0.42857142857142855"/>
    <n v="0.5714285714285714"/>
    <n v="0"/>
    <n v="0"/>
    <x v="0"/>
    <s v="Picture"/>
    <s v="David Bedkowski (D)"/>
    <d v="2006-12-07T00:00:00"/>
    <s v="6'5&quot;"/>
    <n v="214"/>
    <s v="R"/>
  </r>
  <r>
    <n v="2025"/>
    <m/>
    <s v="Owen Conrad "/>
    <n v="96"/>
    <x v="0"/>
    <s v="Charlottetown Islanders"/>
    <x v="4"/>
    <n v="0.27"/>
    <n v="64"/>
    <n v="7"/>
    <n v="19"/>
    <n v="26"/>
    <n v="32"/>
    <n v="0.109375"/>
    <n v="0.296875"/>
    <n v="0.40625"/>
    <n v="0.5"/>
    <n v="0.11951219512195121"/>
    <n v="1.2307692307692308"/>
    <n v="0.8125"/>
    <n v="0.10968750000000001"/>
    <n v="0.26923076923076922"/>
    <n v="0.73076923076923073"/>
    <n v="0"/>
    <n v="0"/>
    <x v="0"/>
    <s v="Picture"/>
    <s v="Owen Conrad (D)"/>
    <d v="2007-03-10T00:00:00"/>
    <s v="6'3&quot;"/>
    <n v="209"/>
    <s v="L"/>
  </r>
  <r>
    <n v="2025"/>
    <m/>
    <s v="Anthony Allain-Samaké "/>
    <n v="97"/>
    <x v="0"/>
    <s v="Sioux City Musketeers"/>
    <x v="6"/>
    <n v="0.27"/>
    <n v="61"/>
    <n v="0"/>
    <n v="14"/>
    <n v="14"/>
    <n v="30"/>
    <n v="0"/>
    <n v="0.22950819672131148"/>
    <n v="0.22950819672131148"/>
    <n v="0.49180327868852458"/>
    <n v="0"/>
    <n v="2.1428571428571428"/>
    <n v="0.46666666666666667"/>
    <n v="6.1967213114754102E-2"/>
    <n v="0"/>
    <n v="1"/>
    <n v="0"/>
    <n v="0"/>
    <x v="0"/>
    <s v="Picture"/>
    <s v="Anthony Allain-Samaké (D)"/>
    <d v="2007-09-10T00:00:00"/>
    <s v="6'0&quot;"/>
    <n v="165"/>
    <s v="L"/>
  </r>
  <r>
    <n v="2025"/>
    <m/>
    <s v="Zachary Morin "/>
    <n v="98"/>
    <x v="1"/>
    <s v="Saint John Sea Dogs"/>
    <x v="4"/>
    <n v="0.27"/>
    <n v="56"/>
    <n v="16"/>
    <n v="20"/>
    <n v="36"/>
    <n v="21"/>
    <n v="0.2857142857142857"/>
    <n v="0.35714285714285715"/>
    <n v="0.6428571428571429"/>
    <n v="0.375"/>
    <n v="0.3902439024390244"/>
    <n v="0.58333333333333337"/>
    <n v="1.7142857142857142"/>
    <n v="0.1735714285714286"/>
    <n v="0.44444444444444442"/>
    <n v="0.55555555555555558"/>
    <n v="0"/>
    <n v="0"/>
    <x v="0"/>
    <s v="Picture"/>
    <s v="Zachary Morin (LW)"/>
    <d v="2007-01-25T00:00:00"/>
    <s v="6'2&quot;"/>
    <n v="174"/>
    <s v="L"/>
  </r>
  <r>
    <n v="2025"/>
    <m/>
    <s v="Melvin Novotny "/>
    <n v="99"/>
    <x v="1"/>
    <s v="Leksands IF J20"/>
    <x v="5"/>
    <n v="0.27"/>
    <n v="41"/>
    <n v="12"/>
    <n v="26"/>
    <n v="38"/>
    <n v="37"/>
    <n v="0.29268292682926828"/>
    <n v="0.63414634146341464"/>
    <n v="0.92682926829268297"/>
    <n v="0.90243902439024393"/>
    <n v="0.17560975609756097"/>
    <n v="0.97368421052631582"/>
    <n v="1.027027027027027"/>
    <n v="0.25024390243902445"/>
    <n v="0.31578947368421051"/>
    <n v="0.68421052631578949"/>
    <n v="0"/>
    <n v="0"/>
    <x v="2"/>
    <s v="Picture"/>
    <s v="Melvin Novotny (F)"/>
    <d v="2007-04-03T00:00:00"/>
    <s v="6'1&quot;"/>
    <n v="187"/>
    <s v="L"/>
  </r>
  <r>
    <n v="2025"/>
    <m/>
    <s v="Malte Vass "/>
    <n v="100"/>
    <x v="0"/>
    <s v="Farjestad BK J20"/>
    <x v="5"/>
    <n v="0.27"/>
    <n v="40"/>
    <n v="2"/>
    <n v="9"/>
    <n v="11"/>
    <n v="53"/>
    <n v="0.05"/>
    <n v="0.22500000000000001"/>
    <n v="0.27500000000000002"/>
    <n v="1.325"/>
    <n v="4.7058823529411764E-2"/>
    <n v="4.8181818181818183"/>
    <n v="0.20754716981132076"/>
    <n v="7.425000000000001E-2"/>
    <n v="0.18181818181818182"/>
    <n v="0.81818181818181823"/>
    <n v="0"/>
    <n v="0"/>
    <x v="2"/>
    <s v="Picture"/>
    <s v="Malte Vass (D)"/>
    <d v="2007-03-28T00:00:00"/>
    <s v="6'2&quot;"/>
    <n v="185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1B440-A1D1-487C-90D6-0EAC85F66B4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32"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6">
        <item x="10"/>
        <item x="2"/>
        <item x="5"/>
        <item x="12"/>
        <item x="8"/>
        <item x="1"/>
        <item x="7"/>
        <item x="0"/>
        <item x="4"/>
        <item x="14"/>
        <item x="9"/>
        <item x="13"/>
        <item x="6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axis="axisRow" dataField="1" showAll="0">
      <items count="12">
        <item x="0"/>
        <item x="5"/>
        <item x="3"/>
        <item x="7"/>
        <item x="9"/>
        <item x="10"/>
        <item x="4"/>
        <item x="6"/>
        <item x="2"/>
        <item x="8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</pivotFields>
  <rowFields count="1">
    <field x="2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NATIONALITY" fld="2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01">
    <v t="r">19</v>
    <v t="r">19</v>
    <v t="r">20</v>
    <v t="r">19</v>
    <v t="r">21</v>
    <v t="r">19</v>
    <v t="r">21</v>
    <v t="r">19</v>
    <v t="r">19</v>
    <v t="r">19</v>
    <v t="r">22</v>
    <v t="r">19</v>
    <v t="r">19</v>
    <v t="r">19</v>
    <v t="r">19</v>
    <v t="r">19</v>
    <v t="r">20</v>
    <v t="r">20</v>
    <v t="r">19</v>
    <v t="r">19</v>
    <v t="r">19</v>
    <v t="r">19</v>
    <v t="r">19</v>
    <v t="r">19</v>
    <v t="r">19</v>
    <v t="r">21</v>
    <v t="r">20</v>
    <v t="r">21</v>
    <v t="r">23</v>
    <v t="r">20</v>
    <v t="r">20</v>
    <v t="r">19</v>
    <v t="r">19</v>
    <v t="r">20</v>
    <v t="r">20</v>
    <v t="r">21</v>
    <v t="r">21</v>
    <v t="r">20</v>
    <v t="r">20</v>
    <v t="r">22</v>
    <v t="r">23</v>
    <v t="r">19</v>
    <v t="r">20</v>
    <v t="r">20</v>
    <v t="r">20</v>
    <v t="r">21</v>
    <v t="r">20</v>
    <v t="r">23</v>
    <v t="r">20</v>
    <v t="r">19</v>
    <v t="r">24</v>
    <v t="r">19</v>
    <v t="r">22</v>
    <v t="r">19</v>
    <v t="r">21</v>
    <v t="r">25</v>
    <v t="r">19</v>
    <v t="r">20</v>
    <v t="r">21</v>
    <v t="r">21</v>
    <v t="r">19</v>
    <v t="r">23</v>
    <v t="r">23</v>
    <v t="r">25</v>
    <v t="r">25</v>
    <v t="r">20</v>
    <v t="r">22</v>
    <v t="r">20</v>
    <v t="r">23</v>
    <v t="r">20</v>
    <v t="r">22</v>
    <v t="r">26</v>
    <v t="r">19</v>
    <v t="r">21</v>
    <v t="r">23</v>
    <v t="r">22</v>
    <v t="r">19</v>
    <v t="r">21</v>
    <v t="r">23</v>
    <v t="r">27</v>
    <v t="r">20</v>
    <v t="r">28</v>
    <v t="r">29</v>
    <v t="r">19</v>
    <v t="r">19</v>
    <v t="r">19</v>
    <v t="r">19</v>
    <v t="r">19</v>
    <v t="r">19</v>
    <v t="r">25</v>
    <v t="r">26</v>
    <v t="r">20</v>
    <v t="r">25</v>
    <v t="r">19</v>
    <v t="r">19</v>
    <v t="r">19</v>
    <v t="r">19</v>
    <v t="r">19</v>
    <v t="r">21</v>
    <v t="r">21</v>
    <v t="i">2</v>
  </a>
</arrayData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1">
    <v>0</v>
  </rv>
  <rv s="2">
    <v>{7072B066-8260-4D89-BA62-7A9FA44616B2}</v>
    <v>0</v>
    <v>0</v>
    <v>30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array">
    <k n="array" t="a"/>
  </s>
  <s t="_datasourcecontainer">
    <k n="%XLUID" t="s"/>
    <k n="_CRID" t="i"/>
    <k n="_Display" t="spb"/>
    <k n="FLAG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FLAG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A3D80-4C23-4E58-98D1-634351987A51}" name="Table1" displayName="Table1" ref="A1:T531" totalsRowShown="0">
  <autoFilter ref="A1:T531" xr:uid="{A56A3D80-4C23-4E58-98D1-634351987A51}"/>
  <sortState xmlns:xlrd2="http://schemas.microsoft.com/office/spreadsheetml/2017/richdata2" ref="A2:T531">
    <sortCondition ref="D1:D531"/>
  </sortState>
  <tableColumns count="20">
    <tableColumn id="1" xr3:uid="{B43EDCC1-8162-4E9F-B6C2-6CF3C88D1CC0}" name="YEAR" dataDxfId="48"/>
    <tableColumn id="2" xr3:uid="{EA87C363-FA43-4A7F-9AA7-4DF06E33C9FF}" name="ROUND"/>
    <tableColumn id="4" xr3:uid="{9DF52990-AFB3-4FE5-88BC-09C268BCF285}" name="PLAYER"/>
    <tableColumn id="23" xr3:uid="{A0F97F2A-C6C9-4A59-A54E-399E2E19C2AA}" name="RANKING" dataDxfId="47">
      <calculatedColumnFormula>VLOOKUP(C2, Rankings!$A$2:$B$101, 2, FALSE)</calculatedColumnFormula>
    </tableColumn>
    <tableColumn id="5" xr3:uid="{2B1A6496-5D44-4CB2-B9E2-FA8B9415DEF6}" name="POSITION" dataDxfId="46"/>
    <tableColumn id="6" xr3:uid="{83B2A79E-A08F-4AB6-B994-C497F080C2BC}" name="TEAM"/>
    <tableColumn id="7" xr3:uid="{F56F84F4-A2CB-40CA-A560-61B3E4E6092D}" name="LEAGUE"/>
    <tableColumn id="8" xr3:uid="{6DCE0030-11BE-4D78-8420-09C532CDB17C}" name="NHL_EQUIVALENT" dataDxfId="45">
      <calculatedColumnFormula>VLOOKUP(G2, Sheet3!$A$2:$B$40, 2, FALSE)</calculatedColumnFormula>
    </tableColumn>
    <tableColumn id="9" xr3:uid="{C782C4A4-BB87-4593-A95E-4037C4371798}" name="GP" dataDxfId="44"/>
    <tableColumn id="10" xr3:uid="{E3369ABD-2B34-41E2-8717-E5C9C2A58F8B}" name="G" dataDxfId="43"/>
    <tableColumn id="11" xr3:uid="{A910BCF1-125F-4A3E-BD57-9133BDE1DADA}" name="A" dataDxfId="42"/>
    <tableColumn id="12" xr3:uid="{5CD16D61-A103-4AA8-BF65-C1C37CE2097F}" name="PTS" dataDxfId="41"/>
    <tableColumn id="13" xr3:uid="{89BEBC00-107D-40F2-A69C-18432DE789C6}" name="PIM" dataDxfId="40"/>
    <tableColumn id="14" xr3:uid="{794FB014-272B-4309-9167-786F115EED63}" name="NATIONALITY" dataDxfId="39"/>
    <tableColumn id="15" xr3:uid="{ECED49AD-6154-417F-8AFD-A0185F082388}" name="FLAG"/>
    <tableColumn id="16" xr3:uid="{D8DFC46D-EB54-48FB-9B08-BD7E14EBC82F}" name="PLAYER_W_POSITION"/>
    <tableColumn id="19" xr3:uid="{0C9F3EA2-1D33-4829-A904-DD705DE05030}" name="Born" dataDxfId="38"/>
    <tableColumn id="20" xr3:uid="{CE3603CE-7AF4-4481-9CD9-10DADF8FE022}" name="HT" dataDxfId="37"/>
    <tableColumn id="21" xr3:uid="{4A6FC285-43B9-4F3A-B567-DCB509A9C1CE}" name="WT" dataDxfId="36"/>
    <tableColumn id="22" xr3:uid="{E11931BD-87F7-4F52-A88D-B9FDA76E4E25}" name="S" dataDxfId="3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07FF30-FBAD-4AE7-9CFD-178C04F9C6C9}" name="Table6" displayName="Table6" ref="A1:B16" totalsRowShown="0">
  <autoFilter ref="A1:B16" xr:uid="{D207FF30-FBAD-4AE7-9CFD-178C04F9C6C9}"/>
  <sortState xmlns:xlrd2="http://schemas.microsoft.com/office/spreadsheetml/2017/richdata2" ref="A2:B16">
    <sortCondition descending="1" ref="B1:B16"/>
  </sortState>
  <tableColumns count="2">
    <tableColumn id="1" xr3:uid="{BF313C89-3AB0-4073-888B-530BB12D3CF1}" name="League"/>
    <tableColumn id="2" xr3:uid="{DD16CB2A-F51B-4AE2-A58A-DF8CBEE4D1F2}" name="Count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7575A7-37C1-4B9B-94AD-7EE2158DF86D}" name="Table7" displayName="Table7" ref="M1:N4" totalsRowShown="0">
  <autoFilter ref="M1:N4" xr:uid="{737575A7-37C1-4B9B-94AD-7EE2158DF86D}"/>
  <sortState xmlns:xlrd2="http://schemas.microsoft.com/office/spreadsheetml/2017/richdata2" ref="M2:N4">
    <sortCondition descending="1" ref="N1:N4"/>
  </sortState>
  <tableColumns count="2">
    <tableColumn id="1" xr3:uid="{1A514C05-088F-4F14-8CA4-BFE8E17C3EB9}" name="Position"/>
    <tableColumn id="2" xr3:uid="{8787CA44-3E65-484C-8C32-2557C5D60FF7}" name="Cou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57B3B9-6157-4179-99C2-12F9CFB92439}" name="Table4" displayName="Table4" ref="A1:C13" totalsRowShown="0">
  <autoFilter ref="A1:C13" xr:uid="{5657B3B9-6157-4179-99C2-12F9CFB92439}"/>
  <tableColumns count="3">
    <tableColumn id="1" xr3:uid="{4DCE0386-CA92-4B7D-BC72-5482A38EEDB3}" name="NATIONALITY"/>
    <tableColumn id="2" xr3:uid="{8094A55F-D56B-426D-86EE-54F868595779}" name="COUNT" dataDxfId="34"/>
    <tableColumn id="3" xr3:uid="{EF91455C-4795-4F73-842D-A22DA85E35F7}" name="RELATIVE" dataDxfId="33" dataCellStyle="Percent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D17119-D823-4BE3-BB82-4AFE6E2D72E2}" name="Table5" displayName="Table5" ref="F1:G12" totalsRowShown="0">
  <autoFilter ref="F1:G12" xr:uid="{46D17119-D823-4BE3-BB82-4AFE6E2D72E2}"/>
  <sortState xmlns:xlrd2="http://schemas.microsoft.com/office/spreadsheetml/2017/richdata2" ref="F2:G12">
    <sortCondition descending="1" ref="G1:G12"/>
  </sortState>
  <tableColumns count="2">
    <tableColumn id="1" xr3:uid="{B7395ABC-AD0F-4184-B54E-D9CB0CDCA63A}" name="NATIONALITY"/>
    <tableColumn id="2" xr3:uid="{2544E4A6-087A-4CC4-819F-88133AE20627}" name="RELATIVE" dataCellStyle="Percen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FA8C7-06C5-428B-93A1-564E1288B2BC}" name="Table24" displayName="Table24" ref="A1:AE101" totalsRowShown="0">
  <autoFilter ref="A1:AE101" xr:uid="{514CC129-5DAA-40FC-A14C-9D182F73FAD2}"/>
  <sortState xmlns:xlrd2="http://schemas.microsoft.com/office/spreadsheetml/2017/richdata2" ref="A2:AE101">
    <sortCondition ref="D1:D101"/>
  </sortState>
  <tableColumns count="31">
    <tableColumn id="1" xr3:uid="{D27F4C0E-DB50-4ACD-966E-B7DDF7C0F2E2}" name="YEAR"/>
    <tableColumn id="2" xr3:uid="{0FB1B17E-A800-4C2C-B680-2C7F2EC2B4DF}" name="ROUND"/>
    <tableColumn id="3" xr3:uid="{0EE1453C-13D9-4F53-BCD9-C9241F5B9F91}" name="PLAYER"/>
    <tableColumn id="4" xr3:uid="{BEC10440-7B6C-4F26-813B-1557327EFAB1}" name="RANKING" dataDxfId="32"/>
    <tableColumn id="5" xr3:uid="{805603D9-DFD2-4BD7-B16A-7866B1D14823}" name="POSITION" dataDxfId="31"/>
    <tableColumn id="6" xr3:uid="{FE71AAFA-1D9E-4226-A1C3-0F94B96A4634}" name="TEAM"/>
    <tableColumn id="7" xr3:uid="{73290ED4-500B-4376-829D-AF1D1609C3D3}" name="LEAGUE"/>
    <tableColumn id="8" xr3:uid="{7ECF6D21-85F3-400B-9CDF-9A6B5EDEE83E}" name="NHL_EQUIVALENT"/>
    <tableColumn id="9" xr3:uid="{A2C3CAB1-06F4-4086-8E5B-048F55668B2D}" name="GP"/>
    <tableColumn id="10" xr3:uid="{8BBF3A28-A937-4CC7-942B-66CF90803820}" name="G"/>
    <tableColumn id="11" xr3:uid="{D87EAD3E-EE7F-4788-8895-5C9E65BEDCE4}" name="A"/>
    <tableColumn id="12" xr3:uid="{821D2F4C-ECA1-45AC-B6F7-790785F0F9A7}" name="PTS"/>
    <tableColumn id="13" xr3:uid="{EAAB5406-E405-4F23-B9B8-5C6428E605C1}" name="PIM"/>
    <tableColumn id="23" xr3:uid="{51135D00-27C8-4897-8BCD-7733F4104F34}" name="GPG" dataDxfId="30">
      <calculatedColumnFormula>Table24[[#This Row],[G]]/Table24[[#This Row],[GP]]</calculatedColumnFormula>
    </tableColumn>
    <tableColumn id="24" xr3:uid="{FCA384DF-233D-488C-8CCA-3D4724B083BD}" name="APG" dataDxfId="29">
      <calculatedColumnFormula>Table24[[#This Row],[A]]/Table24[[#This Row],[GP]]</calculatedColumnFormula>
    </tableColumn>
    <tableColumn id="25" xr3:uid="{1115F234-1EE5-483D-A112-62ED07924D20}" name="PTSPG" dataDxfId="28">
      <calculatedColumnFormula>Table24[[#This Row],[PTS]]/Table24[[#This Row],[GP]]</calculatedColumnFormula>
    </tableColumn>
    <tableColumn id="26" xr3:uid="{F0BA0CF9-0FD4-4F06-B462-90BCEAC027DB}" name="PIMPG" dataDxfId="27">
      <calculatedColumnFormula>Table24[[#This Row],[PIM]]/Table24[[#This Row],[GP]]</calculatedColumnFormula>
    </tableColumn>
    <tableColumn id="28" xr3:uid="{0760729B-01D8-4128-BE91-B2B764448CB5}" name="PIMPPTS" dataDxfId="26">
      <calculatedColumnFormula>Table24[[#This Row],[PIM]]/Table24[[#This Row],[PTS]]</calculatedColumnFormula>
    </tableColumn>
    <tableColumn id="29" xr3:uid="{1E547256-77BF-4DE7-A297-CA54A2EA7C22}" name="PEN_EFFICIENCY" dataDxfId="25">
      <calculatedColumnFormula>Table24[[#This Row],[PTS]]/Table24[[#This Row],[PIM]]</calculatedColumnFormula>
    </tableColumn>
    <tableColumn id="30" xr3:uid="{226DE44E-09CB-48DB-80A6-95C011605D04}" name="NHLe" dataDxfId="24">
      <calculatedColumnFormula>Table24[[#This Row],[PTS]]/Table24[[#This Row],[GP]]*Table24[[#This Row],[NHL_EQUIVALENT]]</calculatedColumnFormula>
    </tableColumn>
    <tableColumn id="31" xr3:uid="{19919A0C-02DE-4EF8-AE53-1DE5FB866693}" name="GPTSRATIO" dataDxfId="23">
      <calculatedColumnFormula>Table24[[#This Row],[G]]/Table24[[#This Row],[PTS]]</calculatedColumnFormula>
    </tableColumn>
    <tableColumn id="32" xr3:uid="{0CDFC8AF-F796-444B-9392-29FE76DFC2C2}" name="APTSRATIO" dataDxfId="22">
      <calculatedColumnFormula>Table24[[#This Row],[A]]/Table24[[#This Row],[PTS]]</calculatedColumnFormula>
    </tableColumn>
    <tableColumn id="22" xr3:uid="{9CFC8671-556F-4CF5-8ED8-6E6FB930C254}" name="GAA"/>
    <tableColumn id="21" xr3:uid="{806D8F2C-B6AF-44E3-A02A-4F3135CB1F4C}" name="S_PCT"/>
    <tableColumn id="14" xr3:uid="{DC9DD37C-855C-49AE-94FC-9348BCC39135}" name="NATIONALITY"/>
    <tableColumn id="15" xr3:uid="{27D82B2F-11D8-4CE5-938B-A9CB73221337}" name="FLAG"/>
    <tableColumn id="16" xr3:uid="{779D79D5-5E73-4077-96F4-DE3AADF0A9B5}" name="PLAYER_W_POSITION"/>
    <tableColumn id="17" xr3:uid="{27CA0E73-DBE5-4BE8-BCCB-1E40D64D25C2}" name="BIRTH_DATE"/>
    <tableColumn id="18" xr3:uid="{07B9E12C-0E0B-4F90-B24F-1731097399F4}" name="HEIGHT"/>
    <tableColumn id="19" xr3:uid="{92DC48E3-FCFD-488E-82BC-55B3B306D3A9}" name="WEIGHT"/>
    <tableColumn id="20" xr3:uid="{1D4524D8-8114-4411-BA65-18F57E79D03C}" name="SHOOT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3A227A-1DF5-4FD7-ACEE-C1B596934655}" name="Table9" displayName="Table9" ref="O1:X26" totalsRowShown="0">
  <autoFilter ref="O1:X26" xr:uid="{E33A227A-1DF5-4FD7-ACEE-C1B596934655}"/>
  <tableColumns count="10">
    <tableColumn id="1" xr3:uid="{032ACDBB-56FA-4B5F-AE4C-E66CE5D013F6}" name="PLAYER"/>
    <tableColumn id="2" xr3:uid="{FB8D10D9-FC4F-4C46-B647-DBA1A1D49878}" name="RANKING" dataDxfId="21"/>
    <tableColumn id="3" xr3:uid="{7F75AB04-5E2B-48D6-A313-8CBEF9F0B2DD}" name="POSITION" dataDxfId="20"/>
    <tableColumn id="4" xr3:uid="{A407E7E6-50C8-49DF-9449-4CD30573EB55}" name="GPG" dataDxfId="19"/>
    <tableColumn id="5" xr3:uid="{9A1E5759-4803-4312-BA07-94DC42E9A71D}" name="APG" dataDxfId="18"/>
    <tableColumn id="6" xr3:uid="{C37FD07C-1DD3-4B33-BBF1-1DB102ED8BE5}" name="PTSPG" dataDxfId="17"/>
    <tableColumn id="7" xr3:uid="{F7B5ED1D-EB4B-408E-A798-A50F313A33BC}" name="NHLe" dataDxfId="16"/>
    <tableColumn id="8" xr3:uid="{2E4E2868-4381-4F9B-9E8B-6AB0E3913952}" name="NATIONALITY" dataDxfId="15"/>
    <tableColumn id="9" xr3:uid="{F822A569-AD68-40EF-95EA-F3A8769574AE}" name="HEIGHT" dataDxfId="14"/>
    <tableColumn id="10" xr3:uid="{D4E259BF-EE8A-4BFA-B648-B99B8309D15E}" name="WEIGHT" dataDxfId="13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CC129-5DAA-40FC-A14C-9D182F73FAD2}" name="Table2" displayName="Table2" ref="A1:AF531" totalsRowShown="0">
  <autoFilter ref="A1:AF531" xr:uid="{514CC129-5DAA-40FC-A14C-9D182F73FAD2}">
    <filterColumn colId="3">
      <filters>
        <filter val="1"/>
        <filter val="10"/>
        <filter val="10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sortState xmlns:xlrd2="http://schemas.microsoft.com/office/spreadsheetml/2017/richdata2" ref="A2:AF101">
    <sortCondition ref="D1:D531"/>
  </sortState>
  <tableColumns count="32">
    <tableColumn id="1" xr3:uid="{A187C51C-72AC-4633-B9A6-3E70364367CA}" name="YEAR"/>
    <tableColumn id="2" xr3:uid="{8CB9756B-345F-4FA8-84A5-D9BD2CA9B1D1}" name="ROUND"/>
    <tableColumn id="3" xr3:uid="{CFE19395-CEFA-4333-96E8-F272C556941B}" name="PLAYER"/>
    <tableColumn id="4" xr3:uid="{4BE46286-1F01-4F6F-B70D-3C57EE696C67}" name="RANKING" dataDxfId="12"/>
    <tableColumn id="5" xr3:uid="{4BABECF9-A40E-4377-AA4B-A1AE204098BE}" name="POSITION" dataDxfId="11"/>
    <tableColumn id="6" xr3:uid="{CC7A86F3-3562-4AD0-A6B2-696E76C2E807}" name="TEAM"/>
    <tableColumn id="7" xr3:uid="{CAB6A752-DB8D-4F91-BAD6-3127F6FD2C7C}" name="LEAGUE"/>
    <tableColumn id="8" xr3:uid="{3099918A-65B3-4056-AECE-6CE69CED8F46}" name="NHL_EQUIVALENT"/>
    <tableColumn id="9" xr3:uid="{42BF87ED-50AF-42C4-B348-636142CFA919}" name="GP"/>
    <tableColumn id="10" xr3:uid="{69149C68-56AD-440D-95E0-D272CBE448D6}" name="G"/>
    <tableColumn id="11" xr3:uid="{F048B284-9B99-413D-A365-4802026EC3E4}" name="A"/>
    <tableColumn id="12" xr3:uid="{9EFEF2AF-224E-4971-9B99-A2E646841361}" name="PTS"/>
    <tableColumn id="13" xr3:uid="{C20F216D-A6D8-45A5-8D34-4A5D489E657C}" name="PIM"/>
    <tableColumn id="23" xr3:uid="{B5D0F6B2-DF28-4750-AFB1-5CC94F8657A1}" name="GPG" dataDxfId="10">
      <calculatedColumnFormula>Table2[[#This Row],[G]]/Table2[[#This Row],[GP]]</calculatedColumnFormula>
    </tableColumn>
    <tableColumn id="24" xr3:uid="{6929A8DB-68B1-451E-A719-B6703FC42CA8}" name="APG" dataDxfId="9">
      <calculatedColumnFormula>Table2[[#This Row],[A]]/Table2[[#This Row],[GP]]</calculatedColumnFormula>
    </tableColumn>
    <tableColumn id="25" xr3:uid="{0B5101F0-3BFF-4457-9A54-4B5C7828ED2F}" name="PTSPG" dataDxfId="8">
      <calculatedColumnFormula>Table2[[#This Row],[PTS]]/Table2[[#This Row],[GP]]</calculatedColumnFormula>
    </tableColumn>
    <tableColumn id="26" xr3:uid="{7D618690-E467-4DF1-98A5-7E8B08A2FF28}" name="PIMPG" dataDxfId="7">
      <calculatedColumnFormula>Table2[[#This Row],[PIM]]/Table2[[#This Row],[GP]]</calculatedColumnFormula>
    </tableColumn>
    <tableColumn id="27" xr3:uid="{D85288F3-4C4B-4CA7-A73E-9C77E4A9A1B8}" name="WIN_PCT" dataDxfId="6">
      <calculatedColumnFormula>(Table2[[#This Row],[G]]^2)/(Table2[[#This Row],[G]]^2+Table2[[#This Row],[A]]^2)</calculatedColumnFormula>
    </tableColumn>
    <tableColumn id="28" xr3:uid="{3C9ABF57-F718-43B5-A09A-D400DEC8FB6C}" name="PIMPPTS" dataDxfId="5">
      <calculatedColumnFormula>Table2[[#This Row],[PIM]]/Table2[[#This Row],[PTS]]</calculatedColumnFormula>
    </tableColumn>
    <tableColumn id="29" xr3:uid="{D625F01B-89F3-4BEA-A745-AE3509A131F6}" name="PEN_EFFICIENCY" dataDxfId="4">
      <calculatedColumnFormula>Table2[[#This Row],[PTS]]/Table2[[#This Row],[PIM]]</calculatedColumnFormula>
    </tableColumn>
    <tableColumn id="30" xr3:uid="{41580F64-F286-40CC-B654-D990AEB1E901}" name="NHLe" dataDxfId="3">
      <calculatedColumnFormula>Table2[[#This Row],[PTS]]/Table2[[#This Row],[GP]]*Table2[[#This Row],[NHL_EQUIVALENT]]</calculatedColumnFormula>
    </tableColumn>
    <tableColumn id="31" xr3:uid="{3BD1B2FA-4FDE-4E8F-9193-FBEA56F46344}" name="GPTSRATIO" dataDxfId="2">
      <calculatedColumnFormula>Table2[[#This Row],[G]]/Table2[[#This Row],[PTS]]</calculatedColumnFormula>
    </tableColumn>
    <tableColumn id="32" xr3:uid="{FE2E4743-7C03-4BDB-BDCD-A0EE247E3A0D}" name="APTSRATIO" dataDxfId="1">
      <calculatedColumnFormula>Table2[[#This Row],[A]]/Table2[[#This Row],[PTS]]</calculatedColumnFormula>
    </tableColumn>
    <tableColumn id="22" xr3:uid="{47F93756-B5AC-4458-985D-A59F79E2AA08}" name="GAA"/>
    <tableColumn id="21" xr3:uid="{F4F04AE3-F7DE-403B-BE2D-2C55F9B4141F}" name="S_PCT"/>
    <tableColumn id="14" xr3:uid="{0DB00BC5-C8AD-44D0-8772-E904F0F27F5A}" name="NATIONALITY"/>
    <tableColumn id="15" xr3:uid="{1FA5CA7F-0B35-459C-A303-EDB4A081D451}" name="FLAG"/>
    <tableColumn id="16" xr3:uid="{1A33B5B3-A048-44B8-A172-56C1E3A4D5E1}" name="PLAYER_W_POSITION"/>
    <tableColumn id="17" xr3:uid="{B2BE2B5A-8C6E-436F-97BC-8EFFA14C17B0}" name="BIRTH_DATE"/>
    <tableColumn id="18" xr3:uid="{FFFD9E42-3351-4976-A723-FD8A8240DC8D}" name="HEIGHT"/>
    <tableColumn id="19" xr3:uid="{34CF6D57-130B-4E0F-A62C-E7426D2153CC}" name="WEIGHT"/>
    <tableColumn id="20" xr3:uid="{E68B2673-8E35-415F-8EF7-4537517DBB24}" name="SHOOT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AF52B2-E409-4543-B3C1-A094A16F9642}" name="Table8" displayName="Table8" ref="K1:L11" totalsRowShown="0">
  <autoFilter ref="K1:L11" xr:uid="{47AF52B2-E409-4543-B3C1-A094A16F9642}"/>
  <sortState xmlns:xlrd2="http://schemas.microsoft.com/office/spreadsheetml/2017/richdata2" ref="K2:L11">
    <sortCondition descending="1" ref="L1:L11"/>
  </sortState>
  <tableColumns count="2">
    <tableColumn id="1" xr3:uid="{457C8093-3441-4D60-AB56-8ADF9A475694}" name="PLAYER"/>
    <tableColumn id="2" xr3:uid="{5D4FDCE9-984E-49DD-8C7D-375CAA924A5D}" name="NHL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EDDA-B2C5-456A-B06A-252EC6EAAEC3}">
  <dimension ref="A1:T531"/>
  <sheetViews>
    <sheetView topLeftCell="A509" workbookViewId="0">
      <selection activeCell="K19" sqref="K19"/>
    </sheetView>
  </sheetViews>
  <sheetFormatPr defaultRowHeight="14.5" x14ac:dyDescent="0.35"/>
  <cols>
    <col min="1" max="1" width="8.7265625" style="1"/>
    <col min="2" max="2" width="12.08984375" customWidth="1"/>
    <col min="3" max="3" width="26.90625" bestFit="1" customWidth="1"/>
    <col min="4" max="4" width="19" style="1" customWidth="1"/>
    <col min="5" max="5" width="10.7265625" style="1" customWidth="1"/>
    <col min="6" max="6" width="27.08984375" bestFit="1" customWidth="1"/>
    <col min="7" max="7" width="16.453125" bestFit="1" customWidth="1"/>
    <col min="8" max="8" width="20.08984375" style="1" bestFit="1" customWidth="1"/>
    <col min="9" max="13" width="8.7265625" style="1"/>
    <col min="14" max="14" width="16.26953125" style="1" bestFit="1" customWidth="1"/>
    <col min="16" max="16" width="27.26953125" bestFit="1" customWidth="1"/>
    <col min="17" max="17" width="10.6328125" style="1" customWidth="1"/>
    <col min="18" max="20" width="8.7265625" style="1"/>
  </cols>
  <sheetData>
    <row r="1" spans="1:20" x14ac:dyDescent="0.35">
      <c r="A1" s="1" t="s">
        <v>0</v>
      </c>
      <c r="B1" t="s">
        <v>1</v>
      </c>
      <c r="C1" t="s">
        <v>1420</v>
      </c>
      <c r="D1" s="1" t="s">
        <v>1469</v>
      </c>
      <c r="E1" s="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1440</v>
      </c>
      <c r="P1" t="s">
        <v>1441</v>
      </c>
      <c r="Q1" s="1" t="s">
        <v>694</v>
      </c>
      <c r="R1" s="1" t="s">
        <v>695</v>
      </c>
      <c r="S1" s="1" t="s">
        <v>696</v>
      </c>
      <c r="T1" s="1" t="s">
        <v>697</v>
      </c>
    </row>
    <row r="2" spans="1:20" x14ac:dyDescent="0.35">
      <c r="A2" s="1">
        <v>2025</v>
      </c>
      <c r="C2" t="s">
        <v>906</v>
      </c>
      <c r="D2" s="1">
        <v>1</v>
      </c>
      <c r="E2" s="1" t="s">
        <v>896</v>
      </c>
      <c r="F2" t="s">
        <v>84</v>
      </c>
      <c r="G2" t="s">
        <v>15</v>
      </c>
      <c r="H2" s="1">
        <f>VLOOKUP(G2, Sheet3!$A$2:$B$40, 2, FALSE)</f>
        <v>0.3</v>
      </c>
      <c r="I2" s="1">
        <v>17</v>
      </c>
      <c r="J2" s="1">
        <v>7</v>
      </c>
      <c r="K2" s="1">
        <v>15</v>
      </c>
      <c r="L2" s="1">
        <v>22</v>
      </c>
      <c r="M2" s="1">
        <v>8</v>
      </c>
      <c r="N2" s="1" t="s">
        <v>1421</v>
      </c>
      <c r="O2" t="e" vm="1">
        <v>#VALUE!</v>
      </c>
      <c r="P2" t="s">
        <v>735</v>
      </c>
      <c r="Q2" s="2">
        <v>39330</v>
      </c>
      <c r="R2" s="1" t="s">
        <v>707</v>
      </c>
      <c r="S2" s="1">
        <v>183</v>
      </c>
      <c r="T2" s="1" t="s">
        <v>700</v>
      </c>
    </row>
    <row r="3" spans="1:20" x14ac:dyDescent="0.35">
      <c r="A3" s="1">
        <v>2025</v>
      </c>
      <c r="C3" t="s">
        <v>1200</v>
      </c>
      <c r="D3" s="1">
        <v>2</v>
      </c>
      <c r="E3" s="1" t="s">
        <v>897</v>
      </c>
      <c r="F3" t="s">
        <v>65</v>
      </c>
      <c r="G3" t="s">
        <v>15</v>
      </c>
      <c r="H3" s="1">
        <f>VLOOKUP(G3, Sheet3!$A$2:$B$40, 2, FALSE)</f>
        <v>0.3</v>
      </c>
      <c r="I3" s="1">
        <v>65</v>
      </c>
      <c r="J3" s="1">
        <v>62</v>
      </c>
      <c r="K3" s="1">
        <v>72</v>
      </c>
      <c r="L3" s="1">
        <v>134</v>
      </c>
      <c r="M3" s="1">
        <v>45</v>
      </c>
      <c r="N3" s="1" t="s">
        <v>1421</v>
      </c>
      <c r="O3" t="e" vm="1">
        <v>#VALUE!</v>
      </c>
      <c r="P3" t="s">
        <v>731</v>
      </c>
      <c r="Q3" s="2">
        <v>39129</v>
      </c>
      <c r="R3" s="1" t="s">
        <v>699</v>
      </c>
      <c r="S3" s="1">
        <v>185</v>
      </c>
      <c r="T3" s="1" t="s">
        <v>700</v>
      </c>
    </row>
    <row r="4" spans="1:20" x14ac:dyDescent="0.35">
      <c r="A4" s="1">
        <v>2025</v>
      </c>
      <c r="C4" t="s">
        <v>1126</v>
      </c>
      <c r="D4" s="1">
        <v>3</v>
      </c>
      <c r="E4" s="1" t="s">
        <v>897</v>
      </c>
      <c r="F4" t="s">
        <v>45</v>
      </c>
      <c r="G4" t="s">
        <v>26</v>
      </c>
      <c r="H4" s="1">
        <f>VLOOKUP(G4, Sheet3!$A$2:$B$40, 2, FALSE)</f>
        <v>0.32</v>
      </c>
      <c r="I4" s="1">
        <v>37</v>
      </c>
      <c r="J4" s="1">
        <v>11</v>
      </c>
      <c r="K4" s="1">
        <v>26</v>
      </c>
      <c r="L4" s="1">
        <v>37</v>
      </c>
      <c r="M4" s="1">
        <v>24</v>
      </c>
      <c r="N4" s="1" t="s">
        <v>1422</v>
      </c>
      <c r="O4" t="e" vm="2">
        <v>#VALUE!</v>
      </c>
      <c r="P4" t="s">
        <v>722</v>
      </c>
      <c r="Q4" s="2">
        <v>39024</v>
      </c>
      <c r="R4" s="1" t="s">
        <v>716</v>
      </c>
      <c r="S4" s="1">
        <v>176</v>
      </c>
      <c r="T4" s="1" t="s">
        <v>700</v>
      </c>
    </row>
    <row r="5" spans="1:20" x14ac:dyDescent="0.35">
      <c r="A5" s="1">
        <v>2025</v>
      </c>
      <c r="C5" t="s">
        <v>1255</v>
      </c>
      <c r="D5" s="1">
        <v>4</v>
      </c>
      <c r="E5" s="1" t="s">
        <v>897</v>
      </c>
      <c r="F5" t="s">
        <v>51</v>
      </c>
      <c r="G5" t="s">
        <v>15</v>
      </c>
      <c r="H5" s="1">
        <f>VLOOKUP(G5, Sheet3!$A$2:$B$40, 2, FALSE)</f>
        <v>0.3</v>
      </c>
      <c r="I5" s="1">
        <v>57</v>
      </c>
      <c r="J5" s="1">
        <v>37</v>
      </c>
      <c r="K5" s="1">
        <v>61</v>
      </c>
      <c r="L5" s="1">
        <v>98</v>
      </c>
      <c r="M5" s="1">
        <v>74</v>
      </c>
      <c r="N5" s="1" t="s">
        <v>1421</v>
      </c>
      <c r="O5" t="e" vm="1">
        <v>#VALUE!</v>
      </c>
      <c r="P5" t="s">
        <v>729</v>
      </c>
      <c r="Q5" s="2">
        <v>39016</v>
      </c>
      <c r="R5" s="1" t="s">
        <v>724</v>
      </c>
      <c r="S5" s="1">
        <v>207</v>
      </c>
      <c r="T5" s="1" t="s">
        <v>690</v>
      </c>
    </row>
    <row r="6" spans="1:20" x14ac:dyDescent="0.35">
      <c r="A6" s="1">
        <v>2025</v>
      </c>
      <c r="C6" t="s">
        <v>1125</v>
      </c>
      <c r="D6" s="1">
        <f>VLOOKUP(C6, Rankings!$A$2:$B$101, 2, FALSE)</f>
        <v>5</v>
      </c>
      <c r="E6" s="1" t="s">
        <v>897</v>
      </c>
      <c r="F6" t="s">
        <v>36</v>
      </c>
      <c r="G6" t="s">
        <v>37</v>
      </c>
      <c r="H6" s="1">
        <f>VLOOKUP(G6, Sheet3!$A$2:$B$40, 2, FALSE)</f>
        <v>0.41</v>
      </c>
      <c r="I6" s="1">
        <v>29</v>
      </c>
      <c r="J6" s="1">
        <v>11</v>
      </c>
      <c r="K6" s="1">
        <v>14</v>
      </c>
      <c r="L6" s="1">
        <v>25</v>
      </c>
      <c r="M6" s="1">
        <v>16</v>
      </c>
      <c r="N6" s="1" t="s">
        <v>1423</v>
      </c>
      <c r="O6" t="e" vm="3">
        <v>#VALUE!</v>
      </c>
      <c r="P6" t="s">
        <v>41</v>
      </c>
      <c r="Q6" s="2">
        <v>39209</v>
      </c>
      <c r="R6" s="1" t="s">
        <v>705</v>
      </c>
      <c r="S6" s="1">
        <v>196</v>
      </c>
      <c r="T6" s="1" t="s">
        <v>700</v>
      </c>
    </row>
    <row r="7" spans="1:20" x14ac:dyDescent="0.35">
      <c r="A7" s="1">
        <v>2025</v>
      </c>
      <c r="C7" t="s">
        <v>1297</v>
      </c>
      <c r="D7" s="1">
        <v>6</v>
      </c>
      <c r="E7" s="1" t="s">
        <v>897</v>
      </c>
      <c r="F7" t="s">
        <v>64</v>
      </c>
      <c r="G7" t="s">
        <v>20</v>
      </c>
      <c r="H7" s="1">
        <f>VLOOKUP(G7, Sheet3!$A$2:$B$40, 2, FALSE)</f>
        <v>0.28999999999999998</v>
      </c>
      <c r="I7" s="1">
        <v>17</v>
      </c>
      <c r="J7" s="1">
        <v>10</v>
      </c>
      <c r="K7" s="1">
        <v>10</v>
      </c>
      <c r="L7" s="1">
        <v>20</v>
      </c>
      <c r="M7" s="1">
        <v>40</v>
      </c>
      <c r="N7" s="1" t="s">
        <v>1421</v>
      </c>
      <c r="O7" t="e" vm="1">
        <v>#VALUE!</v>
      </c>
      <c r="P7" t="s">
        <v>730</v>
      </c>
      <c r="Q7" s="2">
        <v>38992</v>
      </c>
      <c r="R7" s="1" t="s">
        <v>703</v>
      </c>
      <c r="S7" s="1">
        <v>192</v>
      </c>
      <c r="T7" s="1" t="s">
        <v>690</v>
      </c>
    </row>
    <row r="8" spans="1:20" x14ac:dyDescent="0.35">
      <c r="A8" s="1">
        <v>2025</v>
      </c>
      <c r="C8" t="s">
        <v>1221</v>
      </c>
      <c r="D8" s="1">
        <f>VLOOKUP(C8, Rankings!$A$2:$B$101, 2, FALSE)</f>
        <v>7</v>
      </c>
      <c r="E8" s="1" t="s">
        <v>897</v>
      </c>
      <c r="F8" t="s">
        <v>36</v>
      </c>
      <c r="G8" t="s">
        <v>37</v>
      </c>
      <c r="H8" s="1">
        <f>VLOOKUP(G8, Sheet3!$A$2:$B$40, 2, FALSE)</f>
        <v>0.41</v>
      </c>
      <c r="I8" s="1">
        <v>42</v>
      </c>
      <c r="J8" s="1">
        <v>19</v>
      </c>
      <c r="K8" s="1">
        <v>12</v>
      </c>
      <c r="L8" s="1">
        <v>31</v>
      </c>
      <c r="M8" s="1">
        <v>37</v>
      </c>
      <c r="N8" s="1" t="s">
        <v>1423</v>
      </c>
      <c r="O8" t="e" vm="3">
        <v>#VALUE!</v>
      </c>
      <c r="P8" t="s">
        <v>35</v>
      </c>
      <c r="Q8" s="2">
        <v>38993</v>
      </c>
      <c r="R8" s="1" t="s">
        <v>716</v>
      </c>
      <c r="S8" s="1">
        <v>161</v>
      </c>
      <c r="T8" s="1" t="s">
        <v>690</v>
      </c>
    </row>
    <row r="9" spans="1:20" x14ac:dyDescent="0.35">
      <c r="A9" s="1">
        <v>2025</v>
      </c>
      <c r="C9" t="s">
        <v>1123</v>
      </c>
      <c r="D9" s="1">
        <v>8</v>
      </c>
      <c r="E9" s="1" t="s">
        <v>897</v>
      </c>
      <c r="F9" t="s">
        <v>34</v>
      </c>
      <c r="G9" t="s">
        <v>31</v>
      </c>
      <c r="H9" s="1">
        <f>VLOOKUP(G9, Sheet3!$A$2:$B$40, 2, FALSE)</f>
        <v>0.27</v>
      </c>
      <c r="I9" s="1">
        <v>56</v>
      </c>
      <c r="J9" s="1">
        <v>35</v>
      </c>
      <c r="K9" s="1">
        <v>49</v>
      </c>
      <c r="L9" s="1">
        <v>84</v>
      </c>
      <c r="M9" s="1">
        <v>39</v>
      </c>
      <c r="N9" s="1" t="s">
        <v>1421</v>
      </c>
      <c r="O9" t="e" vm="1">
        <v>#VALUE!</v>
      </c>
      <c r="P9" t="s">
        <v>713</v>
      </c>
      <c r="Q9" s="2">
        <v>39183</v>
      </c>
      <c r="R9" s="1" t="s">
        <v>707</v>
      </c>
      <c r="S9" s="1">
        <v>172</v>
      </c>
      <c r="T9" s="1" t="s">
        <v>700</v>
      </c>
    </row>
    <row r="10" spans="1:20" x14ac:dyDescent="0.35">
      <c r="A10" s="1">
        <v>2025</v>
      </c>
      <c r="C10" t="s">
        <v>907</v>
      </c>
      <c r="D10" s="1">
        <f>VLOOKUP(C10, Rankings!$A$2:$B$101, 2, FALSE)</f>
        <v>9</v>
      </c>
      <c r="E10" s="1" t="s">
        <v>896</v>
      </c>
      <c r="F10" t="s">
        <v>88</v>
      </c>
      <c r="G10" t="s">
        <v>20</v>
      </c>
      <c r="H10" s="1">
        <f>VLOOKUP(G10, Sheet3!$A$2:$B$40, 2, FALSE)</f>
        <v>0.28999999999999998</v>
      </c>
      <c r="I10" s="1">
        <v>68</v>
      </c>
      <c r="J10" s="1">
        <v>11</v>
      </c>
      <c r="K10" s="1">
        <v>43</v>
      </c>
      <c r="L10" s="1">
        <v>54</v>
      </c>
      <c r="M10" s="1">
        <v>48</v>
      </c>
      <c r="N10" s="1" t="s">
        <v>1421</v>
      </c>
      <c r="O10" t="e" vm="1">
        <v>#VALUE!</v>
      </c>
      <c r="P10" t="s">
        <v>87</v>
      </c>
      <c r="Q10" s="2">
        <v>39215</v>
      </c>
      <c r="R10" s="1" t="s">
        <v>724</v>
      </c>
      <c r="S10" s="1">
        <v>190</v>
      </c>
      <c r="T10" s="1" t="s">
        <v>700</v>
      </c>
    </row>
    <row r="11" spans="1:20" x14ac:dyDescent="0.35">
      <c r="A11" s="1">
        <v>2025</v>
      </c>
      <c r="C11" t="s">
        <v>1132</v>
      </c>
      <c r="D11" s="1">
        <f>VLOOKUP(C11, Rankings!$A$2:$B$101, 2, FALSE)</f>
        <v>10</v>
      </c>
      <c r="E11" s="1" t="s">
        <v>897</v>
      </c>
      <c r="F11" t="s">
        <v>74</v>
      </c>
      <c r="G11" t="s">
        <v>15</v>
      </c>
      <c r="H11" s="1">
        <f>VLOOKUP(G11, Sheet3!$A$2:$B$40, 2, FALSE)</f>
        <v>0.3</v>
      </c>
      <c r="I11" s="1">
        <v>66</v>
      </c>
      <c r="J11" s="1">
        <v>32</v>
      </c>
      <c r="K11" s="1">
        <v>66</v>
      </c>
      <c r="L11" s="1">
        <v>98</v>
      </c>
      <c r="M11" s="1">
        <v>18</v>
      </c>
      <c r="N11" s="1" t="s">
        <v>1421</v>
      </c>
      <c r="O11" t="e" vm="1">
        <v>#VALUE!</v>
      </c>
      <c r="P11" t="s">
        <v>73</v>
      </c>
      <c r="Q11" s="2">
        <v>39249</v>
      </c>
      <c r="R11" s="1" t="s">
        <v>707</v>
      </c>
      <c r="S11" s="1">
        <v>170</v>
      </c>
      <c r="T11" s="1" t="s">
        <v>690</v>
      </c>
    </row>
    <row r="12" spans="1:20" x14ac:dyDescent="0.35">
      <c r="A12" s="1">
        <v>2025</v>
      </c>
      <c r="C12" t="s">
        <v>904</v>
      </c>
      <c r="D12" s="1">
        <f>VLOOKUP(C12, Rankings!$A$2:$B$101, 2, FALSE)</f>
        <v>11</v>
      </c>
      <c r="E12" s="1" t="s">
        <v>896</v>
      </c>
      <c r="F12" t="s">
        <v>33</v>
      </c>
      <c r="G12" t="s">
        <v>20</v>
      </c>
      <c r="H12" s="1">
        <f>VLOOKUP(G12, Sheet3!$A$2:$B$40, 2, FALSE)</f>
        <v>0.28999999999999998</v>
      </c>
      <c r="I12" s="1">
        <v>43</v>
      </c>
      <c r="J12" s="1">
        <v>3</v>
      </c>
      <c r="K12" s="1">
        <v>32</v>
      </c>
      <c r="L12" s="1">
        <v>35</v>
      </c>
      <c r="M12" s="1">
        <v>46</v>
      </c>
      <c r="N12" s="1" t="s">
        <v>1424</v>
      </c>
      <c r="O12" t="e" vm="4">
        <v>#VALUE!</v>
      </c>
      <c r="P12" t="s">
        <v>67</v>
      </c>
      <c r="Q12" s="2">
        <v>39242</v>
      </c>
      <c r="R12" s="1" t="s">
        <v>732</v>
      </c>
      <c r="S12" s="1">
        <v>216</v>
      </c>
      <c r="T12" s="1" t="s">
        <v>690</v>
      </c>
    </row>
    <row r="13" spans="1:20" x14ac:dyDescent="0.35">
      <c r="A13" s="1">
        <v>2025</v>
      </c>
      <c r="C13" t="s">
        <v>1199</v>
      </c>
      <c r="D13" s="1">
        <f>VLOOKUP(C13, Rankings!$A$2:$B$101, 2, FALSE)</f>
        <v>12</v>
      </c>
      <c r="E13" s="1" t="s">
        <v>897</v>
      </c>
      <c r="F13" t="s">
        <v>19</v>
      </c>
      <c r="G13" t="s">
        <v>20</v>
      </c>
      <c r="H13" s="1">
        <f>VLOOKUP(G13, Sheet3!$A$2:$B$40, 2, FALSE)</f>
        <v>0.28999999999999998</v>
      </c>
      <c r="I13" s="1">
        <v>56</v>
      </c>
      <c r="J13" s="1">
        <v>40</v>
      </c>
      <c r="K13" s="1">
        <v>42</v>
      </c>
      <c r="L13" s="1">
        <v>82</v>
      </c>
      <c r="M13" s="1">
        <v>77</v>
      </c>
      <c r="N13" s="1" t="s">
        <v>1421</v>
      </c>
      <c r="O13" t="e" vm="1">
        <v>#VALUE!</v>
      </c>
      <c r="P13" t="s">
        <v>18</v>
      </c>
      <c r="Q13" s="2">
        <v>39025</v>
      </c>
      <c r="R13" s="1" t="s">
        <v>705</v>
      </c>
      <c r="S13" s="1">
        <v>176</v>
      </c>
      <c r="T13" s="1" t="s">
        <v>700</v>
      </c>
    </row>
    <row r="14" spans="1:20" x14ac:dyDescent="0.35">
      <c r="A14" s="1">
        <v>2025</v>
      </c>
      <c r="C14" t="s">
        <v>1225</v>
      </c>
      <c r="D14" s="1">
        <f>VLOOKUP(C14, Rankings!$A$2:$B$101, 2, FALSE)</f>
        <v>13</v>
      </c>
      <c r="E14" s="1" t="s">
        <v>897</v>
      </c>
      <c r="F14" t="s">
        <v>84</v>
      </c>
      <c r="G14" t="s">
        <v>15</v>
      </c>
      <c r="H14" s="1">
        <f>VLOOKUP(G14, Sheet3!$A$2:$B$40, 2, FALSE)</f>
        <v>0.3</v>
      </c>
      <c r="I14" s="1">
        <v>65</v>
      </c>
      <c r="J14" s="1">
        <v>32</v>
      </c>
      <c r="K14" s="1">
        <v>41</v>
      </c>
      <c r="L14" s="1">
        <v>73</v>
      </c>
      <c r="M14" s="1">
        <v>57</v>
      </c>
      <c r="N14" s="1" t="s">
        <v>1421</v>
      </c>
      <c r="O14" t="e" vm="1">
        <v>#VALUE!</v>
      </c>
      <c r="P14" t="s">
        <v>89</v>
      </c>
      <c r="Q14" s="2">
        <v>38982</v>
      </c>
      <c r="R14" s="1" t="s">
        <v>707</v>
      </c>
      <c r="S14" s="1">
        <v>201</v>
      </c>
      <c r="T14" s="1" t="s">
        <v>700</v>
      </c>
    </row>
    <row r="15" spans="1:20" x14ac:dyDescent="0.35">
      <c r="A15" s="1">
        <v>2025</v>
      </c>
      <c r="C15" t="s">
        <v>1295</v>
      </c>
      <c r="D15" s="1">
        <v>14</v>
      </c>
      <c r="E15" s="1" t="s">
        <v>897</v>
      </c>
      <c r="F15" t="s">
        <v>59</v>
      </c>
      <c r="G15" t="s">
        <v>20</v>
      </c>
      <c r="H15" s="1">
        <f>VLOOKUP(G15, Sheet3!$A$2:$B$40, 2, FALSE)</f>
        <v>0.28999999999999998</v>
      </c>
      <c r="I15" s="1">
        <v>47</v>
      </c>
      <c r="J15" s="1">
        <v>27</v>
      </c>
      <c r="K15" s="1">
        <v>31</v>
      </c>
      <c r="L15" s="1">
        <v>58</v>
      </c>
      <c r="M15" s="1">
        <v>4</v>
      </c>
      <c r="N15" s="1" t="s">
        <v>1421</v>
      </c>
      <c r="O15" t="e" vm="1">
        <v>#VALUE!</v>
      </c>
      <c r="P15" t="s">
        <v>727</v>
      </c>
      <c r="Q15" s="2">
        <v>39063</v>
      </c>
      <c r="R15" s="1" t="s">
        <v>717</v>
      </c>
      <c r="S15" s="1">
        <v>190</v>
      </c>
      <c r="T15" s="1" t="s">
        <v>700</v>
      </c>
    </row>
    <row r="16" spans="1:20" x14ac:dyDescent="0.35">
      <c r="A16" s="1">
        <v>2025</v>
      </c>
      <c r="C16" t="s">
        <v>1127</v>
      </c>
      <c r="D16" s="1">
        <f>VLOOKUP(C16, Rankings!$A$2:$B$101, 2, FALSE)</f>
        <v>15</v>
      </c>
      <c r="E16" s="1" t="s">
        <v>897</v>
      </c>
      <c r="F16" t="s">
        <v>62</v>
      </c>
      <c r="G16" t="s">
        <v>15</v>
      </c>
      <c r="H16" s="1">
        <f>VLOOKUP(G16, Sheet3!$A$2:$B$40, 2, FALSE)</f>
        <v>0.3</v>
      </c>
      <c r="I16" s="1">
        <v>57</v>
      </c>
      <c r="J16" s="1">
        <v>33</v>
      </c>
      <c r="K16" s="1">
        <v>39</v>
      </c>
      <c r="L16" s="1">
        <v>72</v>
      </c>
      <c r="M16" s="1">
        <v>68</v>
      </c>
      <c r="N16" s="1" t="s">
        <v>1421</v>
      </c>
      <c r="O16" t="e" vm="1">
        <v>#VALUE!</v>
      </c>
      <c r="P16" t="s">
        <v>61</v>
      </c>
      <c r="Q16" s="2">
        <v>39157</v>
      </c>
      <c r="R16" s="1" t="s">
        <v>705</v>
      </c>
      <c r="S16" s="1">
        <v>174</v>
      </c>
      <c r="T16" s="1" t="s">
        <v>690</v>
      </c>
    </row>
    <row r="17" spans="1:20" x14ac:dyDescent="0.35">
      <c r="A17" s="1">
        <v>2025</v>
      </c>
      <c r="C17" t="s">
        <v>1252</v>
      </c>
      <c r="D17" s="1">
        <f>VLOOKUP(C17, Rankings!$A$2:$B$101, 2, FALSE)</f>
        <v>16</v>
      </c>
      <c r="E17" s="1" t="s">
        <v>897</v>
      </c>
      <c r="F17" t="s">
        <v>30</v>
      </c>
      <c r="G17" t="s">
        <v>31</v>
      </c>
      <c r="H17" s="1">
        <f>VLOOKUP(G17, Sheet3!$A$2:$B$40, 2, FALSE)</f>
        <v>0.27</v>
      </c>
      <c r="I17" s="1">
        <v>62</v>
      </c>
      <c r="J17" s="1">
        <v>46</v>
      </c>
      <c r="K17" s="1">
        <v>43</v>
      </c>
      <c r="L17" s="1">
        <v>89</v>
      </c>
      <c r="M17" s="1">
        <v>61</v>
      </c>
      <c r="N17" s="1" t="s">
        <v>1421</v>
      </c>
      <c r="O17" t="e" vm="1">
        <v>#VALUE!</v>
      </c>
      <c r="P17" t="s">
        <v>29</v>
      </c>
      <c r="Q17" s="2">
        <v>39046</v>
      </c>
      <c r="R17" s="1" t="s">
        <v>699</v>
      </c>
      <c r="S17" s="1">
        <v>192</v>
      </c>
      <c r="T17" s="1" t="s">
        <v>690</v>
      </c>
    </row>
    <row r="18" spans="1:20" x14ac:dyDescent="0.35">
      <c r="A18" s="1">
        <v>2025</v>
      </c>
      <c r="C18" t="s">
        <v>1224</v>
      </c>
      <c r="D18" s="1">
        <f>VLOOKUP(C18, Rankings!$A$2:$B$101, 2, FALSE)</f>
        <v>17</v>
      </c>
      <c r="E18" s="1" t="s">
        <v>897</v>
      </c>
      <c r="F18" t="s">
        <v>76</v>
      </c>
      <c r="G18" t="s">
        <v>26</v>
      </c>
      <c r="H18" s="1">
        <f>VLOOKUP(G18, Sheet3!$A$2:$B$40, 2, FALSE)</f>
        <v>0.32</v>
      </c>
      <c r="I18" s="1">
        <v>35</v>
      </c>
      <c r="J18" s="1">
        <v>13</v>
      </c>
      <c r="K18" s="1">
        <v>9</v>
      </c>
      <c r="L18" s="1">
        <v>22</v>
      </c>
      <c r="M18" s="1">
        <v>6</v>
      </c>
      <c r="N18" s="1" t="s">
        <v>1422</v>
      </c>
      <c r="O18" t="e" vm="2">
        <v>#VALUE!</v>
      </c>
      <c r="P18" t="s">
        <v>75</v>
      </c>
      <c r="Q18" s="2">
        <v>39092</v>
      </c>
      <c r="R18" s="1" t="s">
        <v>725</v>
      </c>
      <c r="S18" s="1">
        <v>172</v>
      </c>
      <c r="T18" s="1" t="s">
        <v>700</v>
      </c>
    </row>
    <row r="19" spans="1:20" x14ac:dyDescent="0.35">
      <c r="A19" s="1">
        <v>2025</v>
      </c>
      <c r="C19" t="s">
        <v>903</v>
      </c>
      <c r="D19" s="1">
        <f>VLOOKUP(C19, Rankings!$A$2:$B$101, 2, FALSE)</f>
        <v>18</v>
      </c>
      <c r="E19" s="1" t="s">
        <v>896</v>
      </c>
      <c r="F19" t="s">
        <v>47</v>
      </c>
      <c r="G19" t="s">
        <v>26</v>
      </c>
      <c r="H19" s="1">
        <f>VLOOKUP(G19, Sheet3!$A$2:$B$40, 2, FALSE)</f>
        <v>0.32</v>
      </c>
      <c r="I19" s="1">
        <v>32</v>
      </c>
      <c r="J19" s="1">
        <v>2</v>
      </c>
      <c r="K19" s="1">
        <v>10</v>
      </c>
      <c r="L19" s="1">
        <v>12</v>
      </c>
      <c r="M19" s="1">
        <v>27</v>
      </c>
      <c r="N19" s="1" t="s">
        <v>1422</v>
      </c>
      <c r="O19" t="e" vm="2">
        <v>#VALUE!</v>
      </c>
      <c r="P19" t="s">
        <v>46</v>
      </c>
      <c r="Q19" s="2">
        <v>39004</v>
      </c>
      <c r="R19" s="1" t="s">
        <v>707</v>
      </c>
      <c r="S19" s="1">
        <v>196</v>
      </c>
      <c r="T19" s="1" t="s">
        <v>690</v>
      </c>
    </row>
    <row r="20" spans="1:20" x14ac:dyDescent="0.35">
      <c r="A20" s="1">
        <v>2025</v>
      </c>
      <c r="C20" t="s">
        <v>1254</v>
      </c>
      <c r="D20" s="1">
        <f>VLOOKUP(C20, Rankings!$A$2:$B$101, 2, FALSE)</f>
        <v>19</v>
      </c>
      <c r="E20" s="1" t="s">
        <v>897</v>
      </c>
      <c r="F20" t="s">
        <v>56</v>
      </c>
      <c r="G20" t="s">
        <v>20</v>
      </c>
      <c r="H20" s="1">
        <f>VLOOKUP(G20, Sheet3!$A$2:$B$40, 2, FALSE)</f>
        <v>0.28999999999999998</v>
      </c>
      <c r="I20" s="1">
        <v>65</v>
      </c>
      <c r="J20" s="1">
        <v>35</v>
      </c>
      <c r="K20" s="1">
        <v>64</v>
      </c>
      <c r="L20" s="1">
        <v>99</v>
      </c>
      <c r="M20" s="1">
        <v>39</v>
      </c>
      <c r="N20" s="1" t="s">
        <v>1421</v>
      </c>
      <c r="O20" t="e" vm="1">
        <v>#VALUE!</v>
      </c>
      <c r="P20" t="s">
        <v>55</v>
      </c>
      <c r="Q20" s="2">
        <v>39191</v>
      </c>
      <c r="R20" s="1" t="s">
        <v>725</v>
      </c>
      <c r="S20" s="1">
        <v>176</v>
      </c>
      <c r="T20" s="1" t="s">
        <v>690</v>
      </c>
    </row>
    <row r="21" spans="1:20" x14ac:dyDescent="0.35">
      <c r="A21" s="1">
        <v>2025</v>
      </c>
      <c r="C21" t="s">
        <v>905</v>
      </c>
      <c r="D21" s="1">
        <f>VLOOKUP(C21, Rankings!$A$2:$B$101, 2, FALSE)</f>
        <v>20</v>
      </c>
      <c r="E21" s="1" t="s">
        <v>896</v>
      </c>
      <c r="F21" t="s">
        <v>80</v>
      </c>
      <c r="G21" t="s">
        <v>15</v>
      </c>
      <c r="H21" s="1">
        <f>VLOOKUP(G21, Sheet3!$A$2:$B$40, 2, FALSE)</f>
        <v>0.3</v>
      </c>
      <c r="I21" s="1">
        <v>67</v>
      </c>
      <c r="J21" s="1">
        <v>14</v>
      </c>
      <c r="K21" s="1">
        <v>40</v>
      </c>
      <c r="L21" s="1">
        <v>54</v>
      </c>
      <c r="M21" s="1">
        <v>44</v>
      </c>
      <c r="N21" s="1" t="s">
        <v>1421</v>
      </c>
      <c r="O21" t="e" vm="1">
        <v>#VALUE!</v>
      </c>
      <c r="P21" t="s">
        <v>79</v>
      </c>
      <c r="Q21" s="2">
        <v>39180</v>
      </c>
      <c r="R21" s="1" t="s">
        <v>705</v>
      </c>
      <c r="S21" s="1">
        <v>174</v>
      </c>
      <c r="T21" s="1" t="s">
        <v>700</v>
      </c>
    </row>
    <row r="22" spans="1:20" x14ac:dyDescent="0.35">
      <c r="A22" s="1">
        <v>2025</v>
      </c>
      <c r="C22" t="s">
        <v>1122</v>
      </c>
      <c r="D22" s="1">
        <f>VLOOKUP(C22, Rankings!$A$2:$B$101, 2, FALSE)</f>
        <v>21</v>
      </c>
      <c r="E22" s="1" t="s">
        <v>897</v>
      </c>
      <c r="F22" t="s">
        <v>33</v>
      </c>
      <c r="G22" t="s">
        <v>20</v>
      </c>
      <c r="H22" s="1">
        <f>VLOOKUP(G22, Sheet3!$A$2:$B$40, 2, FALSE)</f>
        <v>0.28999999999999998</v>
      </c>
      <c r="I22" s="1">
        <v>60</v>
      </c>
      <c r="J22" s="1">
        <v>26</v>
      </c>
      <c r="K22" s="1">
        <v>37</v>
      </c>
      <c r="L22" s="1">
        <v>63</v>
      </c>
      <c r="M22" s="1">
        <v>18</v>
      </c>
      <c r="N22" s="1" t="s">
        <v>1421</v>
      </c>
      <c r="O22" t="e" vm="1">
        <v>#VALUE!</v>
      </c>
      <c r="P22" t="s">
        <v>32</v>
      </c>
      <c r="Q22" s="2">
        <v>39122</v>
      </c>
      <c r="R22" s="1" t="s">
        <v>705</v>
      </c>
      <c r="S22" s="1">
        <v>183</v>
      </c>
      <c r="T22" s="1" t="s">
        <v>690</v>
      </c>
    </row>
    <row r="23" spans="1:20" x14ac:dyDescent="0.35">
      <c r="A23" s="1">
        <v>2025</v>
      </c>
      <c r="C23" t="s">
        <v>1298</v>
      </c>
      <c r="D23" s="1">
        <f>VLOOKUP(C23, Rankings!$A$2:$B$101, 2, FALSE)</f>
        <v>22</v>
      </c>
      <c r="E23" s="1" t="s">
        <v>897</v>
      </c>
      <c r="F23" t="s">
        <v>82</v>
      </c>
      <c r="G23" t="s">
        <v>20</v>
      </c>
      <c r="H23" s="1">
        <f>VLOOKUP(G23, Sheet3!$A$2:$B$40, 2, FALSE)</f>
        <v>0.28999999999999998</v>
      </c>
      <c r="I23" s="1">
        <v>62</v>
      </c>
      <c r="J23" s="1">
        <v>26</v>
      </c>
      <c r="K23" s="1">
        <v>66</v>
      </c>
      <c r="L23" s="1">
        <v>92</v>
      </c>
      <c r="M23" s="1">
        <v>44</v>
      </c>
      <c r="N23" s="1" t="s">
        <v>1421</v>
      </c>
      <c r="O23" t="e" vm="1">
        <v>#VALUE!</v>
      </c>
      <c r="P23" t="s">
        <v>81</v>
      </c>
      <c r="Q23" s="2">
        <v>39178</v>
      </c>
      <c r="R23" s="1" t="s">
        <v>725</v>
      </c>
      <c r="S23" s="1">
        <v>187</v>
      </c>
      <c r="T23" s="1" t="s">
        <v>700</v>
      </c>
    </row>
    <row r="24" spans="1:20" x14ac:dyDescent="0.35">
      <c r="A24" s="1">
        <v>2025</v>
      </c>
      <c r="C24" t="s">
        <v>1226</v>
      </c>
      <c r="D24" s="1">
        <f>VLOOKUP(C24, Rankings!$A$2:$B$101, 2, FALSE)</f>
        <v>23</v>
      </c>
      <c r="E24" s="1" t="s">
        <v>897</v>
      </c>
      <c r="F24" t="s">
        <v>93</v>
      </c>
      <c r="G24" t="s">
        <v>31</v>
      </c>
      <c r="H24" s="1">
        <f>VLOOKUP(G24, Sheet3!$A$2:$B$40, 2, FALSE)</f>
        <v>0.27</v>
      </c>
      <c r="I24" s="1">
        <v>64</v>
      </c>
      <c r="J24" s="1">
        <v>28</v>
      </c>
      <c r="K24" s="1">
        <v>55</v>
      </c>
      <c r="L24" s="1">
        <v>83</v>
      </c>
      <c r="M24" s="1">
        <v>32</v>
      </c>
      <c r="N24" s="1" t="s">
        <v>1421</v>
      </c>
      <c r="O24" t="e" vm="1">
        <v>#VALUE!</v>
      </c>
      <c r="P24" t="s">
        <v>92</v>
      </c>
      <c r="Q24" s="2">
        <v>38993</v>
      </c>
      <c r="R24" s="1" t="s">
        <v>707</v>
      </c>
      <c r="S24" s="1">
        <v>190</v>
      </c>
      <c r="T24" s="1" t="s">
        <v>700</v>
      </c>
    </row>
    <row r="25" spans="1:20" x14ac:dyDescent="0.35">
      <c r="A25" s="1">
        <v>2025</v>
      </c>
      <c r="C25" t="s">
        <v>898</v>
      </c>
      <c r="D25" s="1">
        <f>VLOOKUP(C25, Rankings!$A$2:$B$101, 2, FALSE)</f>
        <v>24</v>
      </c>
      <c r="E25" s="1" t="s">
        <v>896</v>
      </c>
      <c r="F25" t="s">
        <v>14</v>
      </c>
      <c r="G25" t="s">
        <v>15</v>
      </c>
      <c r="H25" s="1">
        <f>VLOOKUP(G25, Sheet3!$A$2:$B$40, 2, FALSE)</f>
        <v>0.3</v>
      </c>
      <c r="I25" s="1">
        <v>64</v>
      </c>
      <c r="J25" s="1">
        <v>26</v>
      </c>
      <c r="K25" s="1">
        <v>33</v>
      </c>
      <c r="L25" s="1">
        <v>59</v>
      </c>
      <c r="M25" s="1">
        <v>88</v>
      </c>
      <c r="N25" s="1" t="s">
        <v>1421</v>
      </c>
      <c r="O25" t="e" vm="1">
        <v>#VALUE!</v>
      </c>
      <c r="P25" t="s">
        <v>13</v>
      </c>
      <c r="Q25" s="2">
        <v>38981</v>
      </c>
      <c r="R25" s="1" t="s">
        <v>699</v>
      </c>
      <c r="S25" s="1">
        <v>198</v>
      </c>
      <c r="T25" s="1" t="s">
        <v>700</v>
      </c>
    </row>
    <row r="26" spans="1:20" x14ac:dyDescent="0.35">
      <c r="A26" s="1">
        <v>2025</v>
      </c>
      <c r="C26" t="s">
        <v>1256</v>
      </c>
      <c r="D26" s="1">
        <f>VLOOKUP(C26, Rankings!$A$2:$B$101, 2, FALSE)</f>
        <v>25</v>
      </c>
      <c r="E26" s="1" t="s">
        <v>897</v>
      </c>
      <c r="F26" t="s">
        <v>86</v>
      </c>
      <c r="G26" t="s">
        <v>20</v>
      </c>
      <c r="H26" s="1">
        <f>VLOOKUP(G26, Sheet3!$A$2:$B$40, 2, FALSE)</f>
        <v>0.28999999999999998</v>
      </c>
      <c r="I26" s="1">
        <v>61</v>
      </c>
      <c r="J26" s="1">
        <v>40</v>
      </c>
      <c r="K26" s="1">
        <v>38</v>
      </c>
      <c r="L26" s="1">
        <v>78</v>
      </c>
      <c r="M26" s="1">
        <v>44</v>
      </c>
      <c r="N26" s="1" t="s">
        <v>1421</v>
      </c>
      <c r="O26" t="e" vm="1">
        <v>#VALUE!</v>
      </c>
      <c r="P26" t="s">
        <v>85</v>
      </c>
      <c r="Q26" s="2">
        <v>39101</v>
      </c>
      <c r="R26" s="1" t="s">
        <v>710</v>
      </c>
      <c r="S26" s="1">
        <v>157</v>
      </c>
      <c r="T26" s="1" t="s">
        <v>690</v>
      </c>
    </row>
    <row r="27" spans="1:20" x14ac:dyDescent="0.35">
      <c r="A27" s="1">
        <v>2025</v>
      </c>
      <c r="C27" t="s">
        <v>1472</v>
      </c>
      <c r="D27" s="1">
        <v>26</v>
      </c>
      <c r="E27" s="1" t="s">
        <v>897</v>
      </c>
      <c r="F27" t="s">
        <v>44</v>
      </c>
      <c r="G27" t="s">
        <v>43</v>
      </c>
      <c r="H27" s="1">
        <f>VLOOKUP(G27, Sheet3!$A$2:$B$40, 2, FALSE)</f>
        <v>0.27</v>
      </c>
      <c r="I27" s="1">
        <v>40</v>
      </c>
      <c r="J27" s="1">
        <v>18</v>
      </c>
      <c r="K27" s="1">
        <v>24</v>
      </c>
      <c r="L27" s="1">
        <v>42</v>
      </c>
      <c r="M27" s="1">
        <v>18</v>
      </c>
      <c r="N27" s="1" t="s">
        <v>1423</v>
      </c>
      <c r="O27" t="e" vm="3">
        <v>#VALUE!</v>
      </c>
      <c r="P27" t="s">
        <v>721</v>
      </c>
      <c r="Q27" s="2">
        <v>39235</v>
      </c>
      <c r="R27" s="1" t="s">
        <v>699</v>
      </c>
      <c r="S27" s="1">
        <v>185</v>
      </c>
      <c r="T27" s="1" t="s">
        <v>700</v>
      </c>
    </row>
    <row r="28" spans="1:20" x14ac:dyDescent="0.35">
      <c r="A28" s="1">
        <v>2025</v>
      </c>
      <c r="C28" t="s">
        <v>902</v>
      </c>
      <c r="D28" s="1">
        <f>VLOOKUP(C28, Rankings!$A$2:$B$101, 2, FALSE)</f>
        <v>27</v>
      </c>
      <c r="E28" s="1" t="s">
        <v>896</v>
      </c>
      <c r="F28" t="s">
        <v>39</v>
      </c>
      <c r="G28" t="s">
        <v>20</v>
      </c>
      <c r="H28" s="1">
        <f>VLOOKUP(G28, Sheet3!$A$2:$B$40, 2, FALSE)</f>
        <v>0.28999999999999998</v>
      </c>
      <c r="I28" s="1">
        <v>64</v>
      </c>
      <c r="J28" s="1">
        <v>10</v>
      </c>
      <c r="K28" s="1">
        <v>23</v>
      </c>
      <c r="L28" s="1">
        <v>33</v>
      </c>
      <c r="M28" s="1">
        <v>36</v>
      </c>
      <c r="N28" s="1" t="s">
        <v>1422</v>
      </c>
      <c r="O28" t="e" vm="2">
        <v>#VALUE!</v>
      </c>
      <c r="P28" t="s">
        <v>38</v>
      </c>
      <c r="Q28" s="2">
        <v>39272</v>
      </c>
      <c r="R28" s="1" t="s">
        <v>717</v>
      </c>
      <c r="S28" s="1">
        <v>209</v>
      </c>
      <c r="T28" s="1" t="s">
        <v>690</v>
      </c>
    </row>
    <row r="29" spans="1:20" x14ac:dyDescent="0.35">
      <c r="A29" s="1">
        <v>2025</v>
      </c>
      <c r="C29" t="s">
        <v>900</v>
      </c>
      <c r="D29" s="1">
        <f>VLOOKUP(C29, Rankings!$A$2:$B$101, 2, FALSE)</f>
        <v>28</v>
      </c>
      <c r="E29" s="1" t="s">
        <v>896</v>
      </c>
      <c r="F29" t="s">
        <v>25</v>
      </c>
      <c r="G29" t="s">
        <v>26</v>
      </c>
      <c r="H29" s="1">
        <f>VLOOKUP(G29, Sheet3!$A$2:$B$40, 2, FALSE)</f>
        <v>0.32</v>
      </c>
      <c r="I29" s="1">
        <v>40</v>
      </c>
      <c r="J29" s="1">
        <v>3</v>
      </c>
      <c r="K29" s="1">
        <v>10</v>
      </c>
      <c r="L29" s="1">
        <v>13</v>
      </c>
      <c r="M29" s="1">
        <v>33</v>
      </c>
      <c r="N29" s="1" t="s">
        <v>1423</v>
      </c>
      <c r="O29" t="e" vm="3">
        <v>#VALUE!</v>
      </c>
      <c r="P29" t="s">
        <v>24</v>
      </c>
      <c r="Q29" s="2">
        <v>39099</v>
      </c>
      <c r="R29" s="1" t="s">
        <v>707</v>
      </c>
      <c r="S29" s="1">
        <v>183</v>
      </c>
      <c r="T29" s="1" t="s">
        <v>700</v>
      </c>
    </row>
    <row r="30" spans="1:20" x14ac:dyDescent="0.35">
      <c r="A30" s="1">
        <v>2025</v>
      </c>
      <c r="C30" t="s">
        <v>1133</v>
      </c>
      <c r="D30" s="1">
        <v>29</v>
      </c>
      <c r="E30" s="1" t="s">
        <v>897</v>
      </c>
      <c r="F30" t="s">
        <v>83</v>
      </c>
      <c r="G30" t="s">
        <v>23</v>
      </c>
      <c r="H30" s="1">
        <f>VLOOKUP(G30, Sheet3!$A$2:$B$40, 2, FALSE)</f>
        <v>0.27</v>
      </c>
      <c r="I30" s="1">
        <v>27</v>
      </c>
      <c r="J30" s="1">
        <v>19</v>
      </c>
      <c r="K30" s="1">
        <v>11</v>
      </c>
      <c r="L30" s="1">
        <v>30</v>
      </c>
      <c r="M30" s="1">
        <v>70</v>
      </c>
      <c r="N30" s="1" t="s">
        <v>1425</v>
      </c>
      <c r="O30" t="e" vm="5">
        <v>#VALUE!</v>
      </c>
      <c r="P30" t="s">
        <v>734</v>
      </c>
      <c r="Q30" s="2">
        <v>39197</v>
      </c>
      <c r="R30" s="1" t="s">
        <v>705</v>
      </c>
      <c r="S30" s="1">
        <v>201</v>
      </c>
      <c r="T30" s="1" t="s">
        <v>700</v>
      </c>
    </row>
    <row r="31" spans="1:20" x14ac:dyDescent="0.35">
      <c r="A31" s="1">
        <v>2025</v>
      </c>
      <c r="C31" t="s">
        <v>1129</v>
      </c>
      <c r="D31" s="1">
        <f>VLOOKUP(C31, Rankings!$A$2:$B$101, 2, FALSE)</f>
        <v>30</v>
      </c>
      <c r="E31" s="1" t="s">
        <v>897</v>
      </c>
      <c r="F31" t="s">
        <v>16</v>
      </c>
      <c r="G31" t="s">
        <v>17</v>
      </c>
      <c r="H31" s="1">
        <f>VLOOKUP(G31, Sheet3!$A$2:$B$40, 2, FALSE)</f>
        <v>0.28000000000000003</v>
      </c>
      <c r="I31" s="1">
        <v>64</v>
      </c>
      <c r="J31" s="1">
        <v>27</v>
      </c>
      <c r="K31" s="1">
        <v>32</v>
      </c>
      <c r="L31" s="1">
        <v>59</v>
      </c>
      <c r="M31" s="1">
        <v>8</v>
      </c>
      <c r="N31" s="1" t="s">
        <v>1422</v>
      </c>
      <c r="O31" t="e" vm="2">
        <v>#VALUE!</v>
      </c>
      <c r="P31" t="s">
        <v>66</v>
      </c>
      <c r="Q31" s="2">
        <v>39165</v>
      </c>
      <c r="R31" s="1" t="s">
        <v>707</v>
      </c>
      <c r="S31" s="1">
        <v>174</v>
      </c>
      <c r="T31" s="1" t="s">
        <v>700</v>
      </c>
    </row>
    <row r="32" spans="1:20" x14ac:dyDescent="0.35">
      <c r="A32" s="1">
        <v>2025</v>
      </c>
      <c r="C32" t="s">
        <v>1201</v>
      </c>
      <c r="D32" s="1">
        <f>VLOOKUP(C32, Rankings!$A$2:$B$101, 2, FALSE)</f>
        <v>31</v>
      </c>
      <c r="E32" s="1" t="s">
        <v>897</v>
      </c>
      <c r="F32" t="s">
        <v>16</v>
      </c>
      <c r="G32" t="s">
        <v>17</v>
      </c>
      <c r="H32" s="1">
        <f>VLOOKUP(G32, Sheet3!$A$2:$B$40, 2, FALSE)</f>
        <v>0.28000000000000003</v>
      </c>
      <c r="I32" s="1">
        <v>56</v>
      </c>
      <c r="J32" s="1">
        <v>22</v>
      </c>
      <c r="K32" s="1">
        <v>31</v>
      </c>
      <c r="L32" s="1">
        <v>53</v>
      </c>
      <c r="M32" s="1">
        <v>36</v>
      </c>
      <c r="N32" s="1" t="s">
        <v>1422</v>
      </c>
      <c r="O32" t="e" vm="2">
        <v>#VALUE!</v>
      </c>
      <c r="P32" t="s">
        <v>68</v>
      </c>
      <c r="Q32" s="2">
        <v>39316</v>
      </c>
      <c r="R32" s="1" t="s">
        <v>699</v>
      </c>
      <c r="S32" s="1">
        <v>198</v>
      </c>
      <c r="T32" s="1" t="s">
        <v>700</v>
      </c>
    </row>
    <row r="33" spans="1:20" x14ac:dyDescent="0.35">
      <c r="A33" s="1">
        <v>2025</v>
      </c>
      <c r="C33" t="s">
        <v>1059</v>
      </c>
      <c r="D33" s="1">
        <f>VLOOKUP(C33, Rankings!$A$2:$B$101, 2, FALSE)</f>
        <v>32</v>
      </c>
      <c r="E33" s="1" t="s">
        <v>8</v>
      </c>
      <c r="F33" t="s">
        <v>78</v>
      </c>
      <c r="G33" t="s">
        <v>20</v>
      </c>
      <c r="H33" s="1">
        <f>VLOOKUP(G33, Sheet3!$A$2:$B$40, 2, FALSE)</f>
        <v>0.28999999999999998</v>
      </c>
      <c r="I33" s="1">
        <v>51</v>
      </c>
      <c r="J33" s="1">
        <v>3</v>
      </c>
      <c r="K33" s="1">
        <v>0.90100000000000002</v>
      </c>
      <c r="L33" s="1" t="s">
        <v>52</v>
      </c>
      <c r="M33" s="1" t="s">
        <v>52</v>
      </c>
      <c r="N33" s="1" t="s">
        <v>1421</v>
      </c>
      <c r="O33" t="e" vm="1">
        <v>#VALUE!</v>
      </c>
      <c r="P33" t="s">
        <v>77</v>
      </c>
      <c r="Q33" s="2">
        <v>39048</v>
      </c>
      <c r="R33" s="1" t="s">
        <v>703</v>
      </c>
      <c r="S33" s="1">
        <v>192</v>
      </c>
      <c r="T33" s="1" t="s">
        <v>690</v>
      </c>
    </row>
    <row r="34" spans="1:20" x14ac:dyDescent="0.35">
      <c r="A34" s="1">
        <v>2025</v>
      </c>
      <c r="C34" t="s">
        <v>1130</v>
      </c>
      <c r="D34" s="1">
        <f>VLOOKUP(C34, Rankings!$A$2:$B$101, 2, FALSE)</f>
        <v>33</v>
      </c>
      <c r="E34" s="1" t="s">
        <v>897</v>
      </c>
      <c r="F34" t="s">
        <v>70</v>
      </c>
      <c r="G34" t="s">
        <v>15</v>
      </c>
      <c r="H34" s="1">
        <f>VLOOKUP(G34, Sheet3!$A$2:$B$40, 2, FALSE)</f>
        <v>0.3</v>
      </c>
      <c r="I34" s="1">
        <v>65</v>
      </c>
      <c r="J34" s="1">
        <v>25</v>
      </c>
      <c r="K34" s="1">
        <v>39</v>
      </c>
      <c r="L34" s="1">
        <v>64</v>
      </c>
      <c r="M34" s="1">
        <v>74</v>
      </c>
      <c r="N34" s="1" t="s">
        <v>1421</v>
      </c>
      <c r="O34" t="e" vm="1">
        <v>#VALUE!</v>
      </c>
      <c r="P34" t="s">
        <v>69</v>
      </c>
      <c r="Q34" s="2">
        <v>39094</v>
      </c>
      <c r="R34" s="1" t="s">
        <v>717</v>
      </c>
      <c r="S34" s="1">
        <v>183</v>
      </c>
      <c r="T34" s="1" t="s">
        <v>700</v>
      </c>
    </row>
    <row r="35" spans="1:20" x14ac:dyDescent="0.35">
      <c r="A35" s="1">
        <v>2025</v>
      </c>
      <c r="C35" t="s">
        <v>1257</v>
      </c>
      <c r="D35" s="1">
        <f>VLOOKUP(C35, Rankings!$A$2:$B$101, 2, FALSE)</f>
        <v>34</v>
      </c>
      <c r="E35" s="1" t="s">
        <v>897</v>
      </c>
      <c r="F35" t="s">
        <v>91</v>
      </c>
      <c r="G35" t="s">
        <v>26</v>
      </c>
      <c r="H35" s="1">
        <f>VLOOKUP(G35, Sheet3!$A$2:$B$40, 2, FALSE)</f>
        <v>0.32</v>
      </c>
      <c r="I35" s="1">
        <v>37</v>
      </c>
      <c r="J35" s="1">
        <v>6</v>
      </c>
      <c r="K35" s="1">
        <v>10</v>
      </c>
      <c r="L35" s="1">
        <v>16</v>
      </c>
      <c r="M35" s="1">
        <v>30</v>
      </c>
      <c r="N35" s="1" t="s">
        <v>1422</v>
      </c>
      <c r="O35" t="e" vm="2">
        <v>#VALUE!</v>
      </c>
      <c r="P35" t="s">
        <v>90</v>
      </c>
      <c r="Q35" s="2">
        <v>39001</v>
      </c>
      <c r="R35" s="1" t="s">
        <v>707</v>
      </c>
      <c r="S35" s="1">
        <v>216</v>
      </c>
      <c r="T35" s="1" t="s">
        <v>690</v>
      </c>
    </row>
    <row r="36" spans="1:20" x14ac:dyDescent="0.35">
      <c r="A36" s="1">
        <v>2025</v>
      </c>
      <c r="C36" t="s">
        <v>1128</v>
      </c>
      <c r="D36" s="1">
        <f>VLOOKUP(C36, Rankings!$A$2:$B$101, 2, FALSE)</f>
        <v>35</v>
      </c>
      <c r="E36" s="1" t="s">
        <v>897</v>
      </c>
      <c r="F36" t="s">
        <v>16</v>
      </c>
      <c r="G36" t="s">
        <v>17</v>
      </c>
      <c r="H36" s="1">
        <f>VLOOKUP(G36, Sheet3!$A$2:$B$40, 2, FALSE)</f>
        <v>0.28000000000000003</v>
      </c>
      <c r="I36" s="1">
        <v>60</v>
      </c>
      <c r="J36" s="1">
        <v>27</v>
      </c>
      <c r="K36" s="1">
        <v>34</v>
      </c>
      <c r="L36" s="1">
        <v>61</v>
      </c>
      <c r="M36" s="1">
        <v>61</v>
      </c>
      <c r="N36" s="1" t="s">
        <v>1422</v>
      </c>
      <c r="O36" t="e" vm="2">
        <v>#VALUE!</v>
      </c>
      <c r="P36" t="s">
        <v>63</v>
      </c>
      <c r="Q36" s="2">
        <v>39157</v>
      </c>
      <c r="R36" s="1" t="s">
        <v>705</v>
      </c>
      <c r="S36" s="1">
        <v>198</v>
      </c>
      <c r="T36" s="1" t="s">
        <v>690</v>
      </c>
    </row>
    <row r="37" spans="1:20" x14ac:dyDescent="0.35">
      <c r="A37" s="1">
        <v>2025</v>
      </c>
      <c r="C37" t="s">
        <v>1253</v>
      </c>
      <c r="D37" s="1">
        <f>VLOOKUP(C37, Rankings!$A$2:$B$101, 2, FALSE)</f>
        <v>36</v>
      </c>
      <c r="E37" s="1" t="s">
        <v>897</v>
      </c>
      <c r="F37" t="s">
        <v>49</v>
      </c>
      <c r="G37" t="s">
        <v>43</v>
      </c>
      <c r="H37" s="1">
        <f>VLOOKUP(G37, Sheet3!$A$2:$B$40, 2, FALSE)</f>
        <v>0.27</v>
      </c>
      <c r="I37" s="1">
        <v>40</v>
      </c>
      <c r="J37" s="1">
        <v>23</v>
      </c>
      <c r="K37" s="1">
        <v>34</v>
      </c>
      <c r="L37" s="1">
        <v>57</v>
      </c>
      <c r="M37" s="1">
        <v>18</v>
      </c>
      <c r="N37" s="1" t="s">
        <v>1423</v>
      </c>
      <c r="O37" t="e" vm="3">
        <v>#VALUE!</v>
      </c>
      <c r="P37" t="s">
        <v>48</v>
      </c>
      <c r="Q37" s="2">
        <v>39114</v>
      </c>
      <c r="R37" s="1" t="s">
        <v>724</v>
      </c>
      <c r="S37" s="1">
        <v>185</v>
      </c>
      <c r="T37" s="1" t="s">
        <v>690</v>
      </c>
    </row>
    <row r="38" spans="1:20" x14ac:dyDescent="0.35">
      <c r="A38" s="1">
        <v>2025</v>
      </c>
      <c r="C38" t="s">
        <v>1131</v>
      </c>
      <c r="D38" s="1">
        <f>VLOOKUP(C38, Rankings!$A$2:$B$101, 2, FALSE)</f>
        <v>37</v>
      </c>
      <c r="E38" s="1" t="s">
        <v>897</v>
      </c>
      <c r="F38" t="s">
        <v>72</v>
      </c>
      <c r="G38" t="s">
        <v>43</v>
      </c>
      <c r="H38" s="1">
        <f>VLOOKUP(G38, Sheet3!$A$2:$B$40, 2, FALSE)</f>
        <v>0.27</v>
      </c>
      <c r="I38" s="1">
        <v>37</v>
      </c>
      <c r="J38" s="1">
        <v>12</v>
      </c>
      <c r="K38" s="1">
        <v>26</v>
      </c>
      <c r="L38" s="1">
        <v>38</v>
      </c>
      <c r="M38" s="1">
        <v>56</v>
      </c>
      <c r="N38" s="1" t="s">
        <v>1423</v>
      </c>
      <c r="O38" t="e" vm="3">
        <v>#VALUE!</v>
      </c>
      <c r="P38" t="s">
        <v>71</v>
      </c>
      <c r="Q38" s="2">
        <v>39213</v>
      </c>
      <c r="R38" s="1" t="s">
        <v>705</v>
      </c>
      <c r="S38" s="1">
        <v>154</v>
      </c>
      <c r="T38" s="1" t="s">
        <v>690</v>
      </c>
    </row>
    <row r="39" spans="1:20" x14ac:dyDescent="0.35">
      <c r="A39" s="1">
        <v>2025</v>
      </c>
      <c r="C39" t="s">
        <v>1296</v>
      </c>
      <c r="D39" s="1">
        <v>38</v>
      </c>
      <c r="E39" s="1" t="s">
        <v>897</v>
      </c>
      <c r="F39" t="s">
        <v>60</v>
      </c>
      <c r="G39" t="s">
        <v>23</v>
      </c>
      <c r="H39" s="1">
        <f>VLOOKUP(G39, Sheet3!$A$2:$B$40, 2, FALSE)</f>
        <v>0.27</v>
      </c>
      <c r="I39" s="1">
        <v>58</v>
      </c>
      <c r="J39" s="1">
        <v>31</v>
      </c>
      <c r="K39" s="1">
        <v>37</v>
      </c>
      <c r="L39" s="1">
        <v>68</v>
      </c>
      <c r="M39" s="1">
        <v>18</v>
      </c>
      <c r="N39" s="1" t="s">
        <v>1422</v>
      </c>
      <c r="O39" t="e" vm="2">
        <v>#VALUE!</v>
      </c>
      <c r="P39" t="s">
        <v>728</v>
      </c>
      <c r="Q39" s="2">
        <v>39029</v>
      </c>
      <c r="R39" s="1" t="s">
        <v>705</v>
      </c>
      <c r="S39" s="1">
        <v>181</v>
      </c>
      <c r="T39" s="1" t="s">
        <v>690</v>
      </c>
    </row>
    <row r="40" spans="1:20" x14ac:dyDescent="0.35">
      <c r="A40" s="1">
        <v>2025</v>
      </c>
      <c r="C40" t="s">
        <v>1294</v>
      </c>
      <c r="D40" s="1">
        <f>VLOOKUP(C40, Rankings!$A$2:$B$101, 2, FALSE)</f>
        <v>39</v>
      </c>
      <c r="E40" s="1" t="s">
        <v>897</v>
      </c>
      <c r="F40" t="s">
        <v>54</v>
      </c>
      <c r="G40" t="s">
        <v>23</v>
      </c>
      <c r="H40" s="1">
        <f>VLOOKUP(G40, Sheet3!$A$2:$B$40, 2, FALSE)</f>
        <v>0.27</v>
      </c>
      <c r="I40" s="1">
        <v>51</v>
      </c>
      <c r="J40" s="1">
        <v>13</v>
      </c>
      <c r="K40" s="1">
        <v>30</v>
      </c>
      <c r="L40" s="1">
        <v>43</v>
      </c>
      <c r="M40" s="1">
        <v>43</v>
      </c>
      <c r="N40" s="1" t="s">
        <v>1422</v>
      </c>
      <c r="O40" t="e" vm="2">
        <v>#VALUE!</v>
      </c>
      <c r="P40" t="s">
        <v>53</v>
      </c>
      <c r="Q40" s="2">
        <v>39085</v>
      </c>
      <c r="R40" s="1" t="s">
        <v>705</v>
      </c>
      <c r="S40" s="1">
        <v>183</v>
      </c>
      <c r="T40" s="1" t="s">
        <v>690</v>
      </c>
    </row>
    <row r="41" spans="1:20" x14ac:dyDescent="0.35">
      <c r="A41" s="1">
        <v>2025</v>
      </c>
      <c r="C41" t="s">
        <v>1473</v>
      </c>
      <c r="D41" s="1">
        <v>40</v>
      </c>
      <c r="E41" s="1" t="s">
        <v>897</v>
      </c>
      <c r="F41" t="s">
        <v>22</v>
      </c>
      <c r="G41" t="s">
        <v>23</v>
      </c>
      <c r="H41" s="1">
        <f>VLOOKUP(G41, Sheet3!$A$2:$B$40, 2, FALSE)</f>
        <v>0.27</v>
      </c>
      <c r="I41" s="1">
        <v>56</v>
      </c>
      <c r="J41" s="1">
        <v>17</v>
      </c>
      <c r="K41" s="1">
        <v>42</v>
      </c>
      <c r="L41" s="1">
        <v>59</v>
      </c>
      <c r="M41" s="1">
        <v>36</v>
      </c>
      <c r="N41" s="1" t="s">
        <v>1424</v>
      </c>
      <c r="O41" t="e" vm="4">
        <v>#VALUE!</v>
      </c>
      <c r="P41" t="s">
        <v>708</v>
      </c>
      <c r="Q41" s="2">
        <v>39182</v>
      </c>
      <c r="R41" s="1" t="s">
        <v>710</v>
      </c>
      <c r="S41" s="1">
        <v>161</v>
      </c>
      <c r="T41" s="1" t="s">
        <v>700</v>
      </c>
    </row>
    <row r="42" spans="1:20" x14ac:dyDescent="0.35">
      <c r="A42" s="1">
        <v>2025</v>
      </c>
      <c r="C42" t="s">
        <v>986</v>
      </c>
      <c r="D42" s="1">
        <f>VLOOKUP(C42, Rankings!$A$2:$B$101, 2, FALSE)</f>
        <v>41</v>
      </c>
      <c r="E42" s="1" t="s">
        <v>896</v>
      </c>
      <c r="F42" t="s">
        <v>121</v>
      </c>
      <c r="G42" t="s">
        <v>101</v>
      </c>
      <c r="H42" s="1">
        <f>VLOOKUP(G42, Sheet3!$A$2:$B$40, 2, FALSE)</f>
        <v>0.2</v>
      </c>
      <c r="I42" s="1">
        <v>46</v>
      </c>
      <c r="J42" s="1">
        <v>8</v>
      </c>
      <c r="K42" s="1">
        <v>15</v>
      </c>
      <c r="L42" s="1">
        <v>23</v>
      </c>
      <c r="M42" s="1">
        <v>44</v>
      </c>
      <c r="N42" s="1" t="s">
        <v>1425</v>
      </c>
      <c r="O42" t="e" vm="5">
        <v>#VALUE!</v>
      </c>
      <c r="P42" t="s">
        <v>442</v>
      </c>
      <c r="Q42" s="2">
        <v>39161</v>
      </c>
      <c r="R42" s="1" t="s">
        <v>724</v>
      </c>
      <c r="S42" s="1">
        <v>198</v>
      </c>
      <c r="T42" s="1" t="s">
        <v>700</v>
      </c>
    </row>
    <row r="43" spans="1:20" x14ac:dyDescent="0.35">
      <c r="A43" s="1">
        <v>2025</v>
      </c>
      <c r="C43" t="s">
        <v>1211</v>
      </c>
      <c r="D43" s="1">
        <v>42</v>
      </c>
      <c r="E43" s="1" t="s">
        <v>897</v>
      </c>
      <c r="F43" t="s">
        <v>21</v>
      </c>
      <c r="G43" t="s">
        <v>20</v>
      </c>
      <c r="H43" s="1">
        <f>VLOOKUP(G43, Sheet3!$A$2:$B$40, 2, FALSE)</f>
        <v>0.28999999999999998</v>
      </c>
      <c r="I43" s="1">
        <v>59</v>
      </c>
      <c r="J43" s="1">
        <v>31</v>
      </c>
      <c r="K43" s="1">
        <v>35</v>
      </c>
      <c r="L43" s="1">
        <v>66</v>
      </c>
      <c r="M43" s="1">
        <v>12</v>
      </c>
      <c r="N43" s="1" t="s">
        <v>1421</v>
      </c>
      <c r="O43" t="e" vm="1">
        <v>#VALUE!</v>
      </c>
      <c r="P43" t="s">
        <v>706</v>
      </c>
      <c r="Q43" s="2">
        <v>39190</v>
      </c>
      <c r="R43" s="1" t="s">
        <v>707</v>
      </c>
      <c r="S43" s="1">
        <v>198</v>
      </c>
      <c r="T43" s="1" t="s">
        <v>690</v>
      </c>
    </row>
    <row r="44" spans="1:20" x14ac:dyDescent="0.35">
      <c r="A44" s="1">
        <v>2025</v>
      </c>
      <c r="C44" t="s">
        <v>1156</v>
      </c>
      <c r="D44" s="1">
        <f>VLOOKUP(C44, Rankings!$A$2:$B$101, 2, FALSE)</f>
        <v>43</v>
      </c>
      <c r="E44" s="1" t="s">
        <v>897</v>
      </c>
      <c r="F44" t="s">
        <v>16</v>
      </c>
      <c r="G44" t="s">
        <v>17</v>
      </c>
      <c r="H44" s="1">
        <f>VLOOKUP(G44, Sheet3!$A$2:$B$40, 2, FALSE)</f>
        <v>0.28000000000000003</v>
      </c>
      <c r="I44" s="1">
        <v>28</v>
      </c>
      <c r="J44" s="1">
        <v>8</v>
      </c>
      <c r="K44" s="1">
        <v>6</v>
      </c>
      <c r="L44" s="1">
        <v>14</v>
      </c>
      <c r="M44" s="1">
        <v>34</v>
      </c>
      <c r="N44" s="1" t="s">
        <v>1422</v>
      </c>
      <c r="O44" t="e" vm="2">
        <v>#VALUE!</v>
      </c>
      <c r="P44" t="s">
        <v>346</v>
      </c>
      <c r="Q44" s="2">
        <v>39105</v>
      </c>
      <c r="R44" s="1" t="s">
        <v>717</v>
      </c>
      <c r="S44" s="1">
        <v>181</v>
      </c>
      <c r="T44" s="1" t="s">
        <v>700</v>
      </c>
    </row>
    <row r="45" spans="1:20" x14ac:dyDescent="0.35">
      <c r="A45" s="1">
        <v>2025</v>
      </c>
      <c r="C45" t="s">
        <v>901</v>
      </c>
      <c r="D45" s="1">
        <f>VLOOKUP(C45, Rankings!$A$2:$B$101, 2, FALSE)</f>
        <v>44</v>
      </c>
      <c r="E45" s="1" t="s">
        <v>896</v>
      </c>
      <c r="F45" t="s">
        <v>28</v>
      </c>
      <c r="G45" t="s">
        <v>15</v>
      </c>
      <c r="H45" s="1">
        <f>VLOOKUP(G45, Sheet3!$A$2:$B$40, 2, FALSE)</f>
        <v>0.3</v>
      </c>
      <c r="I45" s="1">
        <v>67</v>
      </c>
      <c r="J45" s="1">
        <v>10</v>
      </c>
      <c r="K45" s="1">
        <v>32</v>
      </c>
      <c r="L45" s="1">
        <v>42</v>
      </c>
      <c r="M45" s="1">
        <v>77</v>
      </c>
      <c r="N45" s="1" t="s">
        <v>1422</v>
      </c>
      <c r="O45" t="e" vm="2">
        <v>#VALUE!</v>
      </c>
      <c r="P45" t="s">
        <v>27</v>
      </c>
      <c r="Q45" s="2">
        <v>39122</v>
      </c>
      <c r="R45" s="1" t="s">
        <v>699</v>
      </c>
      <c r="S45" s="1">
        <v>194</v>
      </c>
      <c r="T45" s="1" t="s">
        <v>690</v>
      </c>
    </row>
    <row r="46" spans="1:20" x14ac:dyDescent="0.35">
      <c r="A46" s="1">
        <v>2025</v>
      </c>
      <c r="C46" t="s">
        <v>899</v>
      </c>
      <c r="D46" s="1">
        <v>45</v>
      </c>
      <c r="E46" s="1" t="s">
        <v>896</v>
      </c>
      <c r="F46" t="s">
        <v>16</v>
      </c>
      <c r="G46" t="s">
        <v>17</v>
      </c>
      <c r="H46" s="1">
        <f>VLOOKUP(G46, Sheet3!$A$2:$B$40, 2, FALSE)</f>
        <v>0.28000000000000003</v>
      </c>
      <c r="I46" s="1">
        <v>13</v>
      </c>
      <c r="J46" s="1">
        <v>0</v>
      </c>
      <c r="K46" s="1">
        <v>3</v>
      </c>
      <c r="L46" s="1">
        <v>3</v>
      </c>
      <c r="M46" s="1">
        <v>10</v>
      </c>
      <c r="N46" s="1" t="s">
        <v>1422</v>
      </c>
      <c r="O46" t="e" vm="2">
        <v>#VALUE!</v>
      </c>
      <c r="P46" t="s">
        <v>701</v>
      </c>
      <c r="Q46" s="2">
        <v>39156</v>
      </c>
      <c r="R46" s="1" t="s">
        <v>703</v>
      </c>
      <c r="S46" s="1">
        <v>234</v>
      </c>
      <c r="T46" s="1" t="s">
        <v>690</v>
      </c>
    </row>
    <row r="47" spans="1:20" x14ac:dyDescent="0.35">
      <c r="A47" s="1">
        <v>2025</v>
      </c>
      <c r="C47" t="s">
        <v>1222</v>
      </c>
      <c r="D47" s="1">
        <v>46</v>
      </c>
      <c r="E47" s="1" t="s">
        <v>897</v>
      </c>
      <c r="F47" t="s">
        <v>42</v>
      </c>
      <c r="G47" t="s">
        <v>43</v>
      </c>
      <c r="H47" s="1">
        <f>VLOOKUP(G47, Sheet3!$A$2:$B$40, 2, FALSE)</f>
        <v>0.27</v>
      </c>
      <c r="I47" s="1">
        <v>28</v>
      </c>
      <c r="J47" s="1">
        <v>19</v>
      </c>
      <c r="K47" s="1">
        <v>15</v>
      </c>
      <c r="L47" s="1">
        <v>34</v>
      </c>
      <c r="M47" s="1">
        <v>26</v>
      </c>
      <c r="N47" s="1" t="s">
        <v>1423</v>
      </c>
      <c r="O47" t="e" vm="3">
        <v>#VALUE!</v>
      </c>
      <c r="P47" t="s">
        <v>718</v>
      </c>
      <c r="Q47" s="2">
        <v>39192</v>
      </c>
      <c r="R47" s="1" t="s">
        <v>707</v>
      </c>
      <c r="S47" s="1">
        <v>194</v>
      </c>
      <c r="T47" s="1" t="s">
        <v>700</v>
      </c>
    </row>
    <row r="48" spans="1:20" x14ac:dyDescent="0.35">
      <c r="A48" s="1">
        <v>2025</v>
      </c>
      <c r="C48" t="s">
        <v>908</v>
      </c>
      <c r="D48" s="1">
        <v>47</v>
      </c>
      <c r="E48" s="1" t="s">
        <v>896</v>
      </c>
      <c r="F48" t="s">
        <v>16</v>
      </c>
      <c r="G48" t="s">
        <v>17</v>
      </c>
      <c r="H48" s="1">
        <f>VLOOKUP(G48, Sheet3!$A$2:$B$40, 2, FALSE)</f>
        <v>0.28000000000000003</v>
      </c>
      <c r="I48" s="1">
        <v>63</v>
      </c>
      <c r="J48" s="1">
        <v>6</v>
      </c>
      <c r="K48" s="1">
        <v>14</v>
      </c>
      <c r="L48" s="1">
        <v>20</v>
      </c>
      <c r="M48" s="1">
        <v>35</v>
      </c>
      <c r="N48" s="1" t="s">
        <v>1422</v>
      </c>
      <c r="O48" t="e" vm="2">
        <v>#VALUE!</v>
      </c>
      <c r="P48" t="s">
        <v>736</v>
      </c>
      <c r="Q48" s="2">
        <v>39296</v>
      </c>
      <c r="R48" s="1" t="s">
        <v>707</v>
      </c>
      <c r="S48" s="1">
        <v>196</v>
      </c>
      <c r="T48" s="1" t="s">
        <v>690</v>
      </c>
    </row>
    <row r="49" spans="1:20" x14ac:dyDescent="0.35">
      <c r="A49" s="1">
        <v>2025</v>
      </c>
      <c r="C49" t="s">
        <v>1292</v>
      </c>
      <c r="D49" s="1">
        <f>VLOOKUP(C49, Rankings!$A$2:$B$101, 2, FALSE)</f>
        <v>48</v>
      </c>
      <c r="E49" s="1" t="s">
        <v>897</v>
      </c>
      <c r="F49" t="s">
        <v>100</v>
      </c>
      <c r="G49" t="s">
        <v>101</v>
      </c>
      <c r="H49" s="1">
        <f>VLOOKUP(G49, Sheet3!$A$2:$B$40, 2, FALSE)</f>
        <v>0.2</v>
      </c>
      <c r="I49" s="1">
        <v>45</v>
      </c>
      <c r="J49" s="1">
        <v>24</v>
      </c>
      <c r="K49" s="1">
        <v>26</v>
      </c>
      <c r="L49" s="1">
        <v>50</v>
      </c>
      <c r="M49" s="1">
        <v>30</v>
      </c>
      <c r="N49" s="1" t="s">
        <v>1425</v>
      </c>
      <c r="O49" t="e" vm="5">
        <v>#VALUE!</v>
      </c>
      <c r="P49" t="s">
        <v>684</v>
      </c>
      <c r="Q49" s="2">
        <v>39135</v>
      </c>
      <c r="R49" s="1" t="s">
        <v>699</v>
      </c>
      <c r="S49" s="1">
        <v>163</v>
      </c>
      <c r="T49" s="1" t="s">
        <v>700</v>
      </c>
    </row>
    <row r="50" spans="1:20" x14ac:dyDescent="0.35">
      <c r="A50" s="1">
        <v>2025</v>
      </c>
      <c r="C50" t="s">
        <v>1124</v>
      </c>
      <c r="D50" s="1">
        <f>VLOOKUP(C50, Rankings!$A$2:$B$101, 2, FALSE)</f>
        <v>49</v>
      </c>
      <c r="E50" s="1" t="s">
        <v>897</v>
      </c>
      <c r="F50" t="s">
        <v>16</v>
      </c>
      <c r="G50" t="s">
        <v>17</v>
      </c>
      <c r="H50" s="1">
        <f>VLOOKUP(G50, Sheet3!$A$2:$B$40, 2, FALSE)</f>
        <v>0.28000000000000003</v>
      </c>
      <c r="I50" s="1">
        <v>40</v>
      </c>
      <c r="J50" s="1">
        <v>13</v>
      </c>
      <c r="K50" s="1">
        <v>14</v>
      </c>
      <c r="L50" s="1">
        <v>27</v>
      </c>
      <c r="M50" s="1">
        <v>6</v>
      </c>
      <c r="N50" s="1" t="s">
        <v>1422</v>
      </c>
      <c r="O50" t="e" vm="2">
        <v>#VALUE!</v>
      </c>
      <c r="P50" t="s">
        <v>40</v>
      </c>
      <c r="Q50" s="2">
        <v>39234</v>
      </c>
      <c r="R50" s="1" t="s">
        <v>705</v>
      </c>
      <c r="S50" s="1">
        <v>192</v>
      </c>
      <c r="T50" s="1" t="s">
        <v>700</v>
      </c>
    </row>
    <row r="51" spans="1:20" x14ac:dyDescent="0.35">
      <c r="A51" s="1">
        <v>2025</v>
      </c>
      <c r="C51" t="s">
        <v>1058</v>
      </c>
      <c r="D51" s="1">
        <f>VLOOKUP(C51, Rankings!$A$2:$B$101, 2, FALSE)</f>
        <v>50</v>
      </c>
      <c r="E51" s="1" t="s">
        <v>8</v>
      </c>
      <c r="F51" t="s">
        <v>51</v>
      </c>
      <c r="G51" t="s">
        <v>15</v>
      </c>
      <c r="H51" s="1">
        <f>VLOOKUP(G51, Sheet3!$A$2:$B$40, 2, FALSE)</f>
        <v>0.3</v>
      </c>
      <c r="I51" s="1">
        <v>43</v>
      </c>
      <c r="J51" s="1">
        <v>3.05</v>
      </c>
      <c r="K51" s="1">
        <v>0.90300000000000002</v>
      </c>
      <c r="L51" s="1" t="s">
        <v>52</v>
      </c>
      <c r="M51" s="1" t="s">
        <v>52</v>
      </c>
      <c r="N51" s="1" t="s">
        <v>1421</v>
      </c>
      <c r="O51" t="e" vm="1">
        <v>#VALUE!</v>
      </c>
      <c r="P51" t="s">
        <v>50</v>
      </c>
      <c r="Q51" s="2">
        <v>39224</v>
      </c>
      <c r="R51" s="1" t="s">
        <v>705</v>
      </c>
      <c r="S51" s="1">
        <v>179</v>
      </c>
      <c r="T51" s="1" t="s">
        <v>700</v>
      </c>
    </row>
    <row r="52" spans="1:20" x14ac:dyDescent="0.35">
      <c r="A52" s="1">
        <v>2025</v>
      </c>
      <c r="C52" t="s">
        <v>1053</v>
      </c>
      <c r="D52" s="1">
        <f>VLOOKUP(C52, Rankings!$A$2:$B$101, 2, FALSE)</f>
        <v>51</v>
      </c>
      <c r="E52" s="1" t="s">
        <v>896</v>
      </c>
      <c r="F52" t="s">
        <v>309</v>
      </c>
      <c r="G52" t="s">
        <v>15</v>
      </c>
      <c r="H52" s="1">
        <f>VLOOKUP(G52, Sheet3!$A$2:$B$40, 2, FALSE)</f>
        <v>0.3</v>
      </c>
      <c r="I52" s="1">
        <v>32</v>
      </c>
      <c r="J52" s="1">
        <v>0</v>
      </c>
      <c r="K52" s="1">
        <v>2</v>
      </c>
      <c r="L52" s="1">
        <v>2</v>
      </c>
      <c r="M52" s="1">
        <v>19</v>
      </c>
      <c r="N52" s="1" t="s">
        <v>1431</v>
      </c>
      <c r="O52" t="e" vm="6">
        <v>#VALUE!</v>
      </c>
      <c r="P52" t="s">
        <v>670</v>
      </c>
      <c r="Q52" s="2">
        <v>39290</v>
      </c>
      <c r="R52" s="1" t="s">
        <v>732</v>
      </c>
      <c r="S52" s="1">
        <v>209</v>
      </c>
      <c r="T52" s="1" t="s">
        <v>700</v>
      </c>
    </row>
    <row r="53" spans="1:20" x14ac:dyDescent="0.35">
      <c r="A53" s="1">
        <v>2025</v>
      </c>
      <c r="C53" t="s">
        <v>1186</v>
      </c>
      <c r="D53" s="1">
        <f>VLOOKUP(C53, Rankings!$A$2:$B$101, 2, FALSE)</f>
        <v>52</v>
      </c>
      <c r="E53" s="1" t="s">
        <v>897</v>
      </c>
      <c r="F53" t="s">
        <v>80</v>
      </c>
      <c r="G53" t="s">
        <v>15</v>
      </c>
      <c r="H53" s="1">
        <f>VLOOKUP(G53, Sheet3!$A$2:$B$40, 2, FALSE)</f>
        <v>0.3</v>
      </c>
      <c r="I53" s="1">
        <v>67</v>
      </c>
      <c r="J53" s="1">
        <v>25</v>
      </c>
      <c r="K53" s="1">
        <v>26</v>
      </c>
      <c r="L53" s="1">
        <v>51</v>
      </c>
      <c r="M53" s="1">
        <v>22</v>
      </c>
      <c r="N53" s="1" t="s">
        <v>1421</v>
      </c>
      <c r="O53" t="e" vm="1">
        <v>#VALUE!</v>
      </c>
      <c r="P53" t="s">
        <v>573</v>
      </c>
      <c r="Q53" s="2">
        <v>39258</v>
      </c>
      <c r="R53" s="1" t="s">
        <v>716</v>
      </c>
      <c r="S53" s="1">
        <v>168</v>
      </c>
      <c r="T53" s="1" t="s">
        <v>690</v>
      </c>
    </row>
    <row r="54" spans="1:20" x14ac:dyDescent="0.35">
      <c r="A54" s="1">
        <v>2025</v>
      </c>
      <c r="C54" t="s">
        <v>1278</v>
      </c>
      <c r="D54" s="1">
        <f>VLOOKUP(C54, Rankings!$A$2:$B$101, 2, FALSE)</f>
        <v>53</v>
      </c>
      <c r="E54" s="1" t="s">
        <v>897</v>
      </c>
      <c r="F54" t="s">
        <v>83</v>
      </c>
      <c r="G54" t="s">
        <v>23</v>
      </c>
      <c r="H54" s="1">
        <f>VLOOKUP(G54, Sheet3!$A$2:$B$40, 2, FALSE)</f>
        <v>0.27</v>
      </c>
      <c r="I54" s="1">
        <v>61</v>
      </c>
      <c r="J54" s="1">
        <v>19</v>
      </c>
      <c r="K54" s="1">
        <v>23</v>
      </c>
      <c r="L54" s="1">
        <v>42</v>
      </c>
      <c r="M54" s="1">
        <v>51</v>
      </c>
      <c r="N54" s="1" t="s">
        <v>1424</v>
      </c>
      <c r="O54" t="e" vm="4">
        <v>#VALUE!</v>
      </c>
      <c r="P54" t="s">
        <v>502</v>
      </c>
      <c r="Q54" s="2">
        <v>39178</v>
      </c>
      <c r="R54" s="1" t="s">
        <v>703</v>
      </c>
      <c r="S54" s="1">
        <v>190</v>
      </c>
      <c r="T54" s="1" t="s">
        <v>690</v>
      </c>
    </row>
    <row r="55" spans="1:20" x14ac:dyDescent="0.35">
      <c r="A55" s="1">
        <v>2025</v>
      </c>
      <c r="C55" t="s">
        <v>1140</v>
      </c>
      <c r="D55" s="1">
        <f>VLOOKUP(C55, Rankings!$A$2:$B$101, 2, FALSE)</f>
        <v>54</v>
      </c>
      <c r="E55" s="1" t="s">
        <v>897</v>
      </c>
      <c r="F55" t="s">
        <v>122</v>
      </c>
      <c r="G55" t="s">
        <v>15</v>
      </c>
      <c r="H55" s="1">
        <f>VLOOKUP(G55, Sheet3!$A$2:$B$40, 2, FALSE)</f>
        <v>0.3</v>
      </c>
      <c r="I55" s="1">
        <v>68</v>
      </c>
      <c r="J55" s="1">
        <v>21</v>
      </c>
      <c r="K55" s="1">
        <v>34</v>
      </c>
      <c r="L55" s="1">
        <v>55</v>
      </c>
      <c r="M55" s="1">
        <v>72</v>
      </c>
      <c r="N55" s="1" t="s">
        <v>1421</v>
      </c>
      <c r="O55" t="e" vm="1">
        <v>#VALUE!</v>
      </c>
      <c r="P55" t="s">
        <v>229</v>
      </c>
      <c r="Q55" s="2">
        <v>39231</v>
      </c>
      <c r="R55" s="1" t="s">
        <v>699</v>
      </c>
      <c r="S55" s="1">
        <v>174</v>
      </c>
      <c r="T55" s="1" t="s">
        <v>700</v>
      </c>
    </row>
    <row r="56" spans="1:20" x14ac:dyDescent="0.35">
      <c r="A56" s="1">
        <v>2025</v>
      </c>
      <c r="C56" t="s">
        <v>1223</v>
      </c>
      <c r="D56" s="1">
        <f>VLOOKUP(C56, Rankings!$A$2:$B$101, 2, FALSE)</f>
        <v>55</v>
      </c>
      <c r="E56" s="1" t="s">
        <v>897</v>
      </c>
      <c r="F56" t="s">
        <v>58</v>
      </c>
      <c r="G56" t="s">
        <v>43</v>
      </c>
      <c r="H56" s="1">
        <f>VLOOKUP(G56, Sheet3!$A$2:$B$40, 2, FALSE)</f>
        <v>0.27</v>
      </c>
      <c r="I56" s="1">
        <v>43</v>
      </c>
      <c r="J56" s="1">
        <v>17</v>
      </c>
      <c r="K56" s="1">
        <v>22</v>
      </c>
      <c r="L56" s="1">
        <v>39</v>
      </c>
      <c r="M56" s="1">
        <v>6</v>
      </c>
      <c r="N56" s="1" t="s">
        <v>1423</v>
      </c>
      <c r="O56" t="e" vm="3">
        <v>#VALUE!</v>
      </c>
      <c r="P56" t="s">
        <v>57</v>
      </c>
      <c r="Q56" s="2">
        <v>39123</v>
      </c>
      <c r="R56" s="1" t="s">
        <v>725</v>
      </c>
      <c r="S56" s="1">
        <v>183</v>
      </c>
      <c r="T56" s="1" t="s">
        <v>700</v>
      </c>
    </row>
    <row r="57" spans="1:20" x14ac:dyDescent="0.35">
      <c r="A57" s="1">
        <v>2025</v>
      </c>
      <c r="C57" t="s">
        <v>1017</v>
      </c>
      <c r="D57" s="1">
        <f>VLOOKUP(C57, Rankings!$A$2:$B$101, 2, FALSE)</f>
        <v>56</v>
      </c>
      <c r="E57" s="1" t="s">
        <v>896</v>
      </c>
      <c r="F57" t="s">
        <v>83</v>
      </c>
      <c r="G57" t="s">
        <v>23</v>
      </c>
      <c r="H57" s="1">
        <f>VLOOKUP(G57, Sheet3!$A$2:$B$40, 2, FALSE)</f>
        <v>0.27</v>
      </c>
      <c r="I57" s="1">
        <v>38</v>
      </c>
      <c r="J57" s="1">
        <v>3</v>
      </c>
      <c r="K57" s="1">
        <v>19</v>
      </c>
      <c r="L57" s="1">
        <v>22</v>
      </c>
      <c r="M57" s="1">
        <v>39</v>
      </c>
      <c r="N57" s="1" t="s">
        <v>1429</v>
      </c>
      <c r="O57" t="e" vm="7">
        <v>#VALUE!</v>
      </c>
      <c r="P57" t="s">
        <v>560</v>
      </c>
      <c r="Q57" s="2">
        <v>39085</v>
      </c>
      <c r="R57" s="1" t="s">
        <v>725</v>
      </c>
      <c r="S57" s="1">
        <v>168</v>
      </c>
      <c r="T57" s="1" t="s">
        <v>690</v>
      </c>
    </row>
    <row r="58" spans="1:20" x14ac:dyDescent="0.35">
      <c r="A58" s="1">
        <v>2025</v>
      </c>
      <c r="C58" t="s">
        <v>1322</v>
      </c>
      <c r="D58" s="1">
        <f>VLOOKUP(C58, Rankings!$A$2:$B$101, 2, FALSE)</f>
        <v>57</v>
      </c>
      <c r="E58" s="1" t="s">
        <v>897</v>
      </c>
      <c r="F58" t="s">
        <v>212</v>
      </c>
      <c r="G58" t="s">
        <v>20</v>
      </c>
      <c r="H58" s="1">
        <f>VLOOKUP(G58, Sheet3!$A$2:$B$40, 2, FALSE)</f>
        <v>0.28999999999999998</v>
      </c>
      <c r="I58" s="1">
        <v>66</v>
      </c>
      <c r="J58" s="1">
        <v>19</v>
      </c>
      <c r="K58" s="1">
        <v>17</v>
      </c>
      <c r="L58" s="1">
        <v>36</v>
      </c>
      <c r="M58" s="1">
        <v>81</v>
      </c>
      <c r="N58" s="1" t="s">
        <v>1421</v>
      </c>
      <c r="O58" t="e" vm="1">
        <v>#VALUE!</v>
      </c>
      <c r="P58" t="s">
        <v>293</v>
      </c>
      <c r="Q58" s="2">
        <v>39179</v>
      </c>
      <c r="R58" s="1" t="s">
        <v>717</v>
      </c>
      <c r="S58" s="1">
        <v>192</v>
      </c>
      <c r="T58" s="1" t="s">
        <v>700</v>
      </c>
    </row>
    <row r="59" spans="1:20" x14ac:dyDescent="0.35">
      <c r="A59" s="1">
        <v>2025</v>
      </c>
      <c r="C59" t="s">
        <v>1232</v>
      </c>
      <c r="D59" s="1">
        <f>VLOOKUP(C59, Rankings!$A$2:$B$101, 2, FALSE)</f>
        <v>58</v>
      </c>
      <c r="E59" s="1" t="s">
        <v>897</v>
      </c>
      <c r="F59" t="s">
        <v>65</v>
      </c>
      <c r="G59" t="s">
        <v>15</v>
      </c>
      <c r="H59" s="1">
        <f>VLOOKUP(G59, Sheet3!$A$2:$B$40, 2, FALSE)</f>
        <v>0.3</v>
      </c>
      <c r="I59" s="1">
        <v>58</v>
      </c>
      <c r="J59" s="1">
        <v>27</v>
      </c>
      <c r="K59" s="1">
        <v>53</v>
      </c>
      <c r="L59" s="1">
        <v>80</v>
      </c>
      <c r="M59" s="1">
        <v>87</v>
      </c>
      <c r="N59" s="1" t="s">
        <v>1422</v>
      </c>
      <c r="O59" t="e" vm="2">
        <v>#VALUE!</v>
      </c>
      <c r="P59" t="s">
        <v>267</v>
      </c>
      <c r="Q59" s="2">
        <v>38853</v>
      </c>
      <c r="R59" s="1" t="s">
        <v>705</v>
      </c>
      <c r="S59" s="1">
        <v>185</v>
      </c>
      <c r="T59" s="1" t="s">
        <v>700</v>
      </c>
    </row>
    <row r="60" spans="1:20" x14ac:dyDescent="0.35">
      <c r="A60" s="1">
        <v>2025</v>
      </c>
      <c r="C60" t="s">
        <v>1266</v>
      </c>
      <c r="D60" s="1">
        <f>VLOOKUP(C60, Rankings!$A$2:$B$101, 2, FALSE)</f>
        <v>59</v>
      </c>
      <c r="E60" s="1" t="s">
        <v>897</v>
      </c>
      <c r="F60" t="s">
        <v>72</v>
      </c>
      <c r="G60" t="s">
        <v>43</v>
      </c>
      <c r="H60" s="1">
        <f>VLOOKUP(G60, Sheet3!$A$2:$B$40, 2, FALSE)</f>
        <v>0.27</v>
      </c>
      <c r="I60" s="1">
        <v>40</v>
      </c>
      <c r="J60" s="1">
        <v>18</v>
      </c>
      <c r="K60" s="1">
        <v>18</v>
      </c>
      <c r="L60" s="1">
        <v>36</v>
      </c>
      <c r="M60" s="1">
        <v>14</v>
      </c>
      <c r="N60" s="1" t="s">
        <v>1423</v>
      </c>
      <c r="O60" t="e" vm="3">
        <v>#VALUE!</v>
      </c>
      <c r="P60" t="s">
        <v>260</v>
      </c>
      <c r="Q60" s="2">
        <v>39305</v>
      </c>
      <c r="R60" s="1" t="s">
        <v>699</v>
      </c>
      <c r="S60" s="1">
        <v>187</v>
      </c>
      <c r="T60" s="1" t="s">
        <v>690</v>
      </c>
    </row>
    <row r="61" spans="1:20" x14ac:dyDescent="0.35">
      <c r="A61" s="1">
        <v>2025</v>
      </c>
      <c r="C61" t="s">
        <v>1474</v>
      </c>
      <c r="D61" s="1">
        <v>60</v>
      </c>
      <c r="E61" s="1" t="s">
        <v>897</v>
      </c>
      <c r="F61" t="s">
        <v>233</v>
      </c>
      <c r="G61" t="s">
        <v>43</v>
      </c>
      <c r="H61" s="1">
        <f>VLOOKUP(G61, Sheet3!$A$2:$B$40, 2, FALSE)</f>
        <v>0.27</v>
      </c>
      <c r="I61" s="1">
        <v>43</v>
      </c>
      <c r="J61" s="1">
        <v>16</v>
      </c>
      <c r="K61" s="1">
        <v>22</v>
      </c>
      <c r="L61" s="1">
        <v>38</v>
      </c>
      <c r="M61" s="1">
        <v>16</v>
      </c>
      <c r="N61" s="1" t="s">
        <v>1423</v>
      </c>
      <c r="O61" t="e" vm="3">
        <v>#VALUE!</v>
      </c>
      <c r="P61" t="s">
        <v>808</v>
      </c>
      <c r="Q61" s="2">
        <v>39102</v>
      </c>
      <c r="R61" s="1" t="s">
        <v>707</v>
      </c>
      <c r="S61" s="1">
        <v>176</v>
      </c>
      <c r="T61" s="1" t="s">
        <v>690</v>
      </c>
    </row>
    <row r="62" spans="1:20" x14ac:dyDescent="0.35">
      <c r="A62" s="1">
        <v>2025</v>
      </c>
      <c r="C62" t="s">
        <v>977</v>
      </c>
      <c r="D62" s="1">
        <f>VLOOKUP(C62, Rankings!$A$2:$B$101, 2, FALSE)</f>
        <v>61</v>
      </c>
      <c r="E62" s="1" t="s">
        <v>896</v>
      </c>
      <c r="F62" t="s">
        <v>178</v>
      </c>
      <c r="G62" t="s">
        <v>20</v>
      </c>
      <c r="H62" s="1">
        <f>VLOOKUP(G62, Sheet3!$A$2:$B$40, 2, FALSE)</f>
        <v>0.28999999999999998</v>
      </c>
      <c r="I62" s="1">
        <v>53</v>
      </c>
      <c r="J62" s="1">
        <v>5</v>
      </c>
      <c r="K62" s="1">
        <v>9</v>
      </c>
      <c r="L62" s="1">
        <v>14</v>
      </c>
      <c r="M62" s="1">
        <v>65</v>
      </c>
      <c r="N62" s="1" t="s">
        <v>1421</v>
      </c>
      <c r="O62" t="e" vm="1">
        <v>#VALUE!</v>
      </c>
      <c r="P62" t="s">
        <v>399</v>
      </c>
      <c r="Q62" s="2">
        <v>39326</v>
      </c>
      <c r="R62" s="1" t="s">
        <v>703</v>
      </c>
      <c r="S62" s="1">
        <v>194</v>
      </c>
      <c r="T62" s="1" t="s">
        <v>690</v>
      </c>
    </row>
    <row r="63" spans="1:20" x14ac:dyDescent="0.35">
      <c r="A63" s="1">
        <v>2025</v>
      </c>
      <c r="C63" t="s">
        <v>1060</v>
      </c>
      <c r="D63" s="1">
        <f>VLOOKUP(C63, Rankings!$A$2:$B$101, 2, FALSE)</f>
        <v>62</v>
      </c>
      <c r="E63" s="1" t="s">
        <v>8</v>
      </c>
      <c r="F63" t="s">
        <v>117</v>
      </c>
      <c r="G63" t="s">
        <v>101</v>
      </c>
      <c r="H63" s="1">
        <f>VLOOKUP(G63, Sheet3!$A$2:$B$40, 2, FALSE)</f>
        <v>0.2</v>
      </c>
      <c r="I63" s="1">
        <v>37</v>
      </c>
      <c r="J63" s="1">
        <v>1.75</v>
      </c>
      <c r="K63" s="1">
        <v>0.94199999999999995</v>
      </c>
      <c r="L63" s="1" t="s">
        <v>52</v>
      </c>
      <c r="M63" s="1" t="s">
        <v>52</v>
      </c>
      <c r="N63" s="1" t="s">
        <v>1425</v>
      </c>
      <c r="O63" t="e" vm="5">
        <v>#VALUE!</v>
      </c>
      <c r="P63" t="s">
        <v>116</v>
      </c>
      <c r="Q63" s="2">
        <v>39104</v>
      </c>
      <c r="R63" s="1" t="s">
        <v>707</v>
      </c>
      <c r="S63" s="1">
        <v>207</v>
      </c>
      <c r="T63" s="1" t="s">
        <v>700</v>
      </c>
    </row>
    <row r="64" spans="1:20" x14ac:dyDescent="0.35">
      <c r="A64" s="1">
        <v>2025</v>
      </c>
      <c r="C64" t="s">
        <v>1096</v>
      </c>
      <c r="D64" s="1">
        <f>VLOOKUP(C64, Rankings!$A$2:$B$101, 2, FALSE)</f>
        <v>63</v>
      </c>
      <c r="E64" s="1" t="s">
        <v>8</v>
      </c>
      <c r="F64" t="s">
        <v>28</v>
      </c>
      <c r="G64" t="s">
        <v>15</v>
      </c>
      <c r="H64" s="1">
        <f>VLOOKUP(G64, Sheet3!$A$2:$B$40, 2, FALSE)</f>
        <v>0.3</v>
      </c>
      <c r="I64" s="1">
        <v>34</v>
      </c>
      <c r="J64" s="1">
        <v>2.79</v>
      </c>
      <c r="K64" s="1">
        <v>0.91200000000000003</v>
      </c>
      <c r="L64" s="1" t="s">
        <v>52</v>
      </c>
      <c r="M64" s="1" t="s">
        <v>52</v>
      </c>
      <c r="N64" s="1" t="s">
        <v>1425</v>
      </c>
      <c r="O64" t="e" vm="5">
        <v>#VALUE!</v>
      </c>
      <c r="P64" t="s">
        <v>472</v>
      </c>
      <c r="Q64" s="2">
        <v>39335</v>
      </c>
      <c r="R64" s="1" t="s">
        <v>724</v>
      </c>
      <c r="S64" s="1">
        <v>181</v>
      </c>
      <c r="T64" s="1" t="s">
        <v>700</v>
      </c>
    </row>
    <row r="65" spans="1:20" x14ac:dyDescent="0.35">
      <c r="A65" s="1">
        <v>2025</v>
      </c>
      <c r="C65" t="s">
        <v>1209</v>
      </c>
      <c r="D65" s="1">
        <f>VLOOKUP(C65, Rankings!$A$2:$B$101, 2, FALSE)</f>
        <v>64</v>
      </c>
      <c r="E65" s="1" t="s">
        <v>897</v>
      </c>
      <c r="F65" t="s">
        <v>233</v>
      </c>
      <c r="G65" t="s">
        <v>43</v>
      </c>
      <c r="H65" s="1">
        <f>VLOOKUP(G65, Sheet3!$A$2:$B$40, 2, FALSE)</f>
        <v>0.27</v>
      </c>
      <c r="I65" s="1">
        <v>30</v>
      </c>
      <c r="J65" s="1">
        <v>14</v>
      </c>
      <c r="K65" s="1">
        <v>16</v>
      </c>
      <c r="L65" s="1">
        <v>30</v>
      </c>
      <c r="M65" s="1">
        <v>10</v>
      </c>
      <c r="N65" s="1" t="s">
        <v>1429</v>
      </c>
      <c r="O65" t="e" vm="7">
        <v>#VALUE!</v>
      </c>
      <c r="P65" t="s">
        <v>637</v>
      </c>
      <c r="Q65" s="2">
        <v>39108</v>
      </c>
      <c r="R65" s="1" t="s">
        <v>725</v>
      </c>
      <c r="S65" s="1">
        <v>176</v>
      </c>
      <c r="T65" s="1" t="s">
        <v>700</v>
      </c>
    </row>
    <row r="66" spans="1:20" x14ac:dyDescent="0.35">
      <c r="A66" s="1">
        <v>2025</v>
      </c>
      <c r="C66" t="s">
        <v>1182</v>
      </c>
      <c r="D66" s="1">
        <f>VLOOKUP(C66, Rankings!$A$2:$B$101, 2, FALSE)</f>
        <v>65</v>
      </c>
      <c r="E66" s="1" t="s">
        <v>897</v>
      </c>
      <c r="F66" t="s">
        <v>448</v>
      </c>
      <c r="G66" t="s">
        <v>136</v>
      </c>
      <c r="H66" s="1">
        <f>VLOOKUP(G66, Sheet3!$A$2:$B$40, 2, FALSE)</f>
        <v>0.28000000000000003</v>
      </c>
      <c r="I66" s="1">
        <v>42</v>
      </c>
      <c r="J66" s="1">
        <v>15</v>
      </c>
      <c r="K66" s="1">
        <v>8</v>
      </c>
      <c r="L66" s="1">
        <v>23</v>
      </c>
      <c r="M66" s="1">
        <v>24</v>
      </c>
      <c r="N66" s="1" t="s">
        <v>1429</v>
      </c>
      <c r="O66" t="e" vm="7">
        <v>#VALUE!</v>
      </c>
      <c r="P66" t="s">
        <v>549</v>
      </c>
      <c r="Q66" s="2">
        <v>38978</v>
      </c>
      <c r="R66" s="1" t="s">
        <v>725</v>
      </c>
      <c r="S66" s="1">
        <v>179</v>
      </c>
      <c r="T66" s="1" t="s">
        <v>700</v>
      </c>
    </row>
    <row r="67" spans="1:20" x14ac:dyDescent="0.35">
      <c r="A67" s="1">
        <v>2025</v>
      </c>
      <c r="C67" t="s">
        <v>1276</v>
      </c>
      <c r="D67" s="1">
        <f>VLOOKUP(C67, Rankings!$A$2:$B$101, 2, FALSE)</f>
        <v>66</v>
      </c>
      <c r="E67" s="1" t="s">
        <v>897</v>
      </c>
      <c r="F67" t="s">
        <v>16</v>
      </c>
      <c r="G67" t="s">
        <v>17</v>
      </c>
      <c r="H67" s="1">
        <f>VLOOKUP(G67, Sheet3!$A$2:$B$40, 2, FALSE)</f>
        <v>0.28000000000000003</v>
      </c>
      <c r="I67" s="1">
        <v>51</v>
      </c>
      <c r="J67" s="1">
        <v>10</v>
      </c>
      <c r="K67" s="1">
        <v>41</v>
      </c>
      <c r="L67" s="1">
        <v>51</v>
      </c>
      <c r="M67" s="1">
        <v>25</v>
      </c>
      <c r="N67" s="1" t="s">
        <v>1422</v>
      </c>
      <c r="O67" t="e" vm="2">
        <v>#VALUE!</v>
      </c>
      <c r="P67" t="s">
        <v>486</v>
      </c>
      <c r="Q67" s="2">
        <v>39149</v>
      </c>
      <c r="R67" s="1" t="s">
        <v>710</v>
      </c>
      <c r="S67" s="1">
        <v>157</v>
      </c>
      <c r="T67" s="1" t="s">
        <v>690</v>
      </c>
    </row>
    <row r="68" spans="1:20" x14ac:dyDescent="0.35">
      <c r="A68" s="1">
        <v>2025</v>
      </c>
      <c r="C68" t="s">
        <v>1463</v>
      </c>
      <c r="D68" s="1">
        <v>67</v>
      </c>
      <c r="E68" s="1" t="s">
        <v>897</v>
      </c>
      <c r="F68" t="s">
        <v>94</v>
      </c>
      <c r="G68" t="s">
        <v>95</v>
      </c>
      <c r="H68" s="1">
        <f>VLOOKUP(G68, Sheet3!$A$2:$B$40, 2, FALSE)</f>
        <v>0.47</v>
      </c>
      <c r="I68" s="1">
        <v>43</v>
      </c>
      <c r="J68" s="1">
        <v>4</v>
      </c>
      <c r="K68" s="1">
        <v>5</v>
      </c>
      <c r="L68" s="1">
        <v>9</v>
      </c>
      <c r="M68" s="1">
        <v>8</v>
      </c>
      <c r="N68" s="1" t="s">
        <v>1424</v>
      </c>
      <c r="O68" t="e" vm="4">
        <v>#VALUE!</v>
      </c>
      <c r="P68" t="s">
        <v>737</v>
      </c>
      <c r="Q68" s="2">
        <v>39170</v>
      </c>
      <c r="R68" s="1" t="s">
        <v>699</v>
      </c>
      <c r="S68" s="1">
        <v>187</v>
      </c>
      <c r="T68" s="1" t="s">
        <v>700</v>
      </c>
    </row>
    <row r="69" spans="1:20" x14ac:dyDescent="0.35">
      <c r="A69" s="1">
        <v>2025</v>
      </c>
      <c r="C69" t="s">
        <v>1020</v>
      </c>
      <c r="D69" s="1">
        <f>VLOOKUP(C69, Rankings!$A$2:$B$101, 2, FALSE)</f>
        <v>68</v>
      </c>
      <c r="E69" s="1" t="s">
        <v>896</v>
      </c>
      <c r="F69" t="s">
        <v>252</v>
      </c>
      <c r="G69" t="s">
        <v>23</v>
      </c>
      <c r="H69" s="1">
        <f>VLOOKUP(G69, Sheet3!$A$2:$B$40, 2, FALSE)</f>
        <v>0.27</v>
      </c>
      <c r="I69" s="1">
        <v>57</v>
      </c>
      <c r="J69" s="1">
        <v>3</v>
      </c>
      <c r="K69" s="1">
        <v>15</v>
      </c>
      <c r="L69" s="1">
        <v>18</v>
      </c>
      <c r="M69" s="1">
        <v>57</v>
      </c>
      <c r="N69" s="1" t="s">
        <v>1422</v>
      </c>
      <c r="O69" t="e" vm="2">
        <v>#VALUE!</v>
      </c>
      <c r="P69" t="s">
        <v>574</v>
      </c>
      <c r="Q69" s="2">
        <v>39173</v>
      </c>
      <c r="R69" s="1" t="s">
        <v>732</v>
      </c>
      <c r="S69" s="1">
        <v>201</v>
      </c>
      <c r="T69" s="1" t="s">
        <v>700</v>
      </c>
    </row>
    <row r="70" spans="1:20" x14ac:dyDescent="0.35">
      <c r="A70" s="1">
        <v>2025</v>
      </c>
      <c r="C70" t="s">
        <v>1077</v>
      </c>
      <c r="D70" s="1">
        <f>VLOOKUP(C70, Rankings!$A$2:$B$101, 2, FALSE)</f>
        <v>69</v>
      </c>
      <c r="E70" s="1" t="s">
        <v>8</v>
      </c>
      <c r="F70" t="s">
        <v>284</v>
      </c>
      <c r="G70" t="s">
        <v>101</v>
      </c>
      <c r="H70" s="1">
        <f>VLOOKUP(G70, Sheet3!$A$2:$B$40, 2, FALSE)</f>
        <v>0.2</v>
      </c>
      <c r="I70" s="1">
        <v>9</v>
      </c>
      <c r="J70" s="1">
        <v>1.83</v>
      </c>
      <c r="K70" s="1">
        <v>0.93700000000000006</v>
      </c>
      <c r="L70" s="1" t="s">
        <v>52</v>
      </c>
      <c r="M70" s="1" t="s">
        <v>52</v>
      </c>
      <c r="N70" s="1" t="s">
        <v>1425</v>
      </c>
      <c r="O70" t="e" vm="5">
        <v>#VALUE!</v>
      </c>
      <c r="P70" t="s">
        <v>283</v>
      </c>
      <c r="Q70" s="2">
        <v>39099</v>
      </c>
      <c r="R70" s="1" t="s">
        <v>724</v>
      </c>
      <c r="S70" s="1">
        <v>203</v>
      </c>
      <c r="T70" s="1" t="s">
        <v>700</v>
      </c>
    </row>
    <row r="71" spans="1:20" x14ac:dyDescent="0.35">
      <c r="A71" s="1">
        <v>2025</v>
      </c>
      <c r="C71" t="s">
        <v>1382</v>
      </c>
      <c r="D71" s="1">
        <f>VLOOKUP(C71, Rankings!$A$2:$B$101, 2, FALSE)</f>
        <v>70</v>
      </c>
      <c r="E71" s="1" t="s">
        <v>897</v>
      </c>
      <c r="F71" t="s">
        <v>672</v>
      </c>
      <c r="G71" t="s">
        <v>226</v>
      </c>
      <c r="H71" s="1">
        <f>VLOOKUP(G71, Sheet3!$A$2:$B$40, 2, FALSE)</f>
        <v>0.08</v>
      </c>
      <c r="I71" s="1">
        <v>31</v>
      </c>
      <c r="J71" s="1">
        <v>27</v>
      </c>
      <c r="K71" s="1">
        <v>22</v>
      </c>
      <c r="L71" s="1">
        <v>49</v>
      </c>
      <c r="M71" s="1">
        <v>10</v>
      </c>
      <c r="N71" s="1" t="s">
        <v>1422</v>
      </c>
      <c r="O71" t="e" vm="2">
        <v>#VALUE!</v>
      </c>
      <c r="P71" t="s">
        <v>671</v>
      </c>
      <c r="Q71" s="2">
        <v>39297</v>
      </c>
      <c r="R71" s="1" t="s">
        <v>732</v>
      </c>
      <c r="S71" s="1">
        <v>207</v>
      </c>
      <c r="T71" s="1" t="s">
        <v>690</v>
      </c>
    </row>
    <row r="72" spans="1:20" x14ac:dyDescent="0.35">
      <c r="A72" s="1">
        <v>2025</v>
      </c>
      <c r="C72" t="s">
        <v>1016</v>
      </c>
      <c r="D72" s="1">
        <v>71</v>
      </c>
      <c r="E72" s="1" t="s">
        <v>896</v>
      </c>
      <c r="F72" t="s">
        <v>180</v>
      </c>
      <c r="G72" t="s">
        <v>20</v>
      </c>
      <c r="H72" s="1">
        <f>VLOOKUP(G72, Sheet3!$A$2:$B$40, 2, FALSE)</f>
        <v>0.28999999999999998</v>
      </c>
      <c r="I72" s="1">
        <v>24</v>
      </c>
      <c r="J72" s="1">
        <v>1</v>
      </c>
      <c r="K72" s="1">
        <v>6</v>
      </c>
      <c r="L72" s="1">
        <v>7</v>
      </c>
      <c r="M72" s="1">
        <v>12</v>
      </c>
      <c r="N72" s="1" t="s">
        <v>1424</v>
      </c>
      <c r="O72" t="e" vm="4">
        <v>#VALUE!</v>
      </c>
      <c r="P72" t="s">
        <v>863</v>
      </c>
      <c r="Q72" s="2">
        <v>39100</v>
      </c>
      <c r="R72" s="1" t="s">
        <v>717</v>
      </c>
      <c r="S72" s="1">
        <v>185</v>
      </c>
      <c r="T72" s="1" t="s">
        <v>690</v>
      </c>
    </row>
    <row r="73" spans="1:20" x14ac:dyDescent="0.35">
      <c r="A73" s="1">
        <v>2025</v>
      </c>
      <c r="C73" t="s">
        <v>1157</v>
      </c>
      <c r="D73" s="1">
        <f>VLOOKUP(C73, Rankings!$A$2:$B$101, 2, FALSE)</f>
        <v>72</v>
      </c>
      <c r="E73" s="1" t="s">
        <v>897</v>
      </c>
      <c r="F73" t="s">
        <v>361</v>
      </c>
      <c r="G73" t="s">
        <v>357</v>
      </c>
      <c r="H73" s="1">
        <f>VLOOKUP(G73, Sheet3!$A$2:$B$40, 2, FALSE)</f>
        <v>0.54</v>
      </c>
      <c r="I73" s="1">
        <v>51</v>
      </c>
      <c r="J73" s="1">
        <v>12</v>
      </c>
      <c r="K73" s="1">
        <v>23</v>
      </c>
      <c r="L73" s="1">
        <v>35</v>
      </c>
      <c r="M73" s="1">
        <v>6</v>
      </c>
      <c r="N73" s="1" t="s">
        <v>1427</v>
      </c>
      <c r="O73" t="e" vm="8">
        <v>#VALUE!</v>
      </c>
      <c r="P73" t="s">
        <v>360</v>
      </c>
      <c r="Q73" s="2">
        <v>38705</v>
      </c>
      <c r="R73" s="1" t="s">
        <v>716</v>
      </c>
      <c r="S73" s="1">
        <v>176</v>
      </c>
      <c r="T73" s="1" t="s">
        <v>700</v>
      </c>
    </row>
    <row r="74" spans="1:20" x14ac:dyDescent="0.35">
      <c r="A74" s="1">
        <v>2025</v>
      </c>
      <c r="C74" t="s">
        <v>1177</v>
      </c>
      <c r="D74" s="1">
        <f>VLOOKUP(C74, Rankings!$A$2:$B$101, 2, FALSE)</f>
        <v>73</v>
      </c>
      <c r="E74" s="1" t="s">
        <v>897</v>
      </c>
      <c r="F74" t="s">
        <v>148</v>
      </c>
      <c r="G74" t="s">
        <v>15</v>
      </c>
      <c r="H74" s="1">
        <f>VLOOKUP(G74, Sheet3!$A$2:$B$40, 2, FALSE)</f>
        <v>0.3</v>
      </c>
      <c r="I74" s="1">
        <v>67</v>
      </c>
      <c r="J74" s="1">
        <v>7</v>
      </c>
      <c r="K74" s="1">
        <v>16</v>
      </c>
      <c r="L74" s="1">
        <v>23</v>
      </c>
      <c r="M74" s="1">
        <v>14</v>
      </c>
      <c r="N74" s="1" t="s">
        <v>1421</v>
      </c>
      <c r="O74" t="e" vm="1">
        <v>#VALUE!</v>
      </c>
      <c r="P74" t="s">
        <v>500</v>
      </c>
      <c r="Q74" s="2">
        <v>39335</v>
      </c>
      <c r="R74" s="1" t="s">
        <v>724</v>
      </c>
      <c r="S74" s="1">
        <v>179</v>
      </c>
      <c r="T74" s="1" t="s">
        <v>690</v>
      </c>
    </row>
    <row r="75" spans="1:20" x14ac:dyDescent="0.35">
      <c r="A75" s="1">
        <v>2025</v>
      </c>
      <c r="C75" t="s">
        <v>1231</v>
      </c>
      <c r="D75" s="1">
        <f>VLOOKUP(C75, Rankings!$A$2:$B$101, 2, FALSE)</f>
        <v>74</v>
      </c>
      <c r="E75" s="1" t="s">
        <v>897</v>
      </c>
      <c r="F75" t="s">
        <v>266</v>
      </c>
      <c r="G75" t="s">
        <v>15</v>
      </c>
      <c r="H75" s="1">
        <f>VLOOKUP(G75, Sheet3!$A$2:$B$40, 2, FALSE)</f>
        <v>0.3</v>
      </c>
      <c r="I75" s="1">
        <v>53</v>
      </c>
      <c r="J75" s="1">
        <v>16</v>
      </c>
      <c r="K75" s="1">
        <v>29</v>
      </c>
      <c r="L75" s="1">
        <v>45</v>
      </c>
      <c r="M75" s="1">
        <v>8</v>
      </c>
      <c r="N75" s="1" t="s">
        <v>1423</v>
      </c>
      <c r="O75" t="e" vm="3">
        <v>#VALUE!</v>
      </c>
      <c r="P75" t="s">
        <v>265</v>
      </c>
      <c r="Q75" s="2">
        <v>39186</v>
      </c>
      <c r="R75" s="1" t="s">
        <v>725</v>
      </c>
      <c r="S75" s="1">
        <v>168</v>
      </c>
      <c r="T75" s="1" t="s">
        <v>700</v>
      </c>
    </row>
    <row r="76" spans="1:20" x14ac:dyDescent="0.35">
      <c r="A76" s="1">
        <v>2025</v>
      </c>
      <c r="C76" t="s">
        <v>910</v>
      </c>
      <c r="D76" s="1">
        <v>75</v>
      </c>
      <c r="E76" s="1" t="s">
        <v>896</v>
      </c>
      <c r="F76" t="s">
        <v>100</v>
      </c>
      <c r="G76" t="s">
        <v>101</v>
      </c>
      <c r="H76" s="1">
        <f>VLOOKUP(G76, Sheet3!$A$2:$B$40, 2, FALSE)</f>
        <v>0.2</v>
      </c>
      <c r="I76" s="1">
        <v>35</v>
      </c>
      <c r="J76" s="1">
        <v>6</v>
      </c>
      <c r="K76" s="1">
        <v>8</v>
      </c>
      <c r="L76" s="1">
        <v>14</v>
      </c>
      <c r="M76" s="1">
        <v>22</v>
      </c>
      <c r="N76" s="1" t="s">
        <v>1425</v>
      </c>
      <c r="O76" t="e" vm="5">
        <v>#VALUE!</v>
      </c>
      <c r="P76" t="s">
        <v>741</v>
      </c>
      <c r="Q76" s="2">
        <v>39182</v>
      </c>
      <c r="R76" s="1" t="s">
        <v>707</v>
      </c>
      <c r="S76" s="1">
        <v>198</v>
      </c>
      <c r="T76" s="1" t="s">
        <v>690</v>
      </c>
    </row>
    <row r="77" spans="1:20" x14ac:dyDescent="0.35">
      <c r="A77" s="1">
        <v>2025</v>
      </c>
      <c r="C77" t="s">
        <v>1248</v>
      </c>
      <c r="D77" s="1">
        <f>VLOOKUP(C77, Rankings!$A$2:$B$101, 2, FALSE)</f>
        <v>76</v>
      </c>
      <c r="E77" s="1" t="s">
        <v>897</v>
      </c>
      <c r="F77" t="s">
        <v>551</v>
      </c>
      <c r="G77" t="s">
        <v>128</v>
      </c>
      <c r="H77" s="1">
        <f>VLOOKUP(G77, Sheet3!$A$2:$B$40, 2, FALSE)</f>
        <v>0.22</v>
      </c>
      <c r="I77" s="1">
        <v>25</v>
      </c>
      <c r="J77" s="1">
        <v>13</v>
      </c>
      <c r="K77" s="1">
        <v>7</v>
      </c>
      <c r="L77" s="1">
        <v>20</v>
      </c>
      <c r="M77" s="1">
        <v>14</v>
      </c>
      <c r="N77" s="1" t="s">
        <v>1424</v>
      </c>
      <c r="O77" t="e" vm="4">
        <v>#VALUE!</v>
      </c>
      <c r="P77" t="s">
        <v>550</v>
      </c>
      <c r="Q77" s="2">
        <v>39202</v>
      </c>
      <c r="R77" s="1" t="s">
        <v>699</v>
      </c>
      <c r="S77" s="1">
        <v>196</v>
      </c>
      <c r="T77" s="1" t="s">
        <v>700</v>
      </c>
    </row>
    <row r="78" spans="1:20" x14ac:dyDescent="0.35">
      <c r="A78" s="1">
        <v>2025</v>
      </c>
      <c r="C78" t="s">
        <v>967</v>
      </c>
      <c r="D78" s="1">
        <f>VLOOKUP(C78, Rankings!$A$2:$B$101, 2, FALSE)</f>
        <v>77</v>
      </c>
      <c r="E78" s="1" t="s">
        <v>896</v>
      </c>
      <c r="F78" t="s">
        <v>305</v>
      </c>
      <c r="G78" t="s">
        <v>31</v>
      </c>
      <c r="H78" s="1">
        <f>VLOOKUP(G78, Sheet3!$A$2:$B$40, 2, FALSE)</f>
        <v>0.27</v>
      </c>
      <c r="I78" s="1">
        <v>64</v>
      </c>
      <c r="J78" s="1">
        <v>7</v>
      </c>
      <c r="K78" s="1">
        <v>33</v>
      </c>
      <c r="L78" s="1">
        <v>40</v>
      </c>
      <c r="M78" s="1">
        <v>16</v>
      </c>
      <c r="N78" s="1" t="s">
        <v>1421</v>
      </c>
      <c r="O78" t="e" vm="1">
        <v>#VALUE!</v>
      </c>
      <c r="P78" t="s">
        <v>350</v>
      </c>
      <c r="Q78" s="2">
        <v>39293</v>
      </c>
      <c r="R78" s="1" t="s">
        <v>705</v>
      </c>
      <c r="S78" s="1">
        <v>161</v>
      </c>
      <c r="T78" s="1" t="s">
        <v>690</v>
      </c>
    </row>
    <row r="79" spans="1:20" x14ac:dyDescent="0.35">
      <c r="A79" s="1">
        <v>2025</v>
      </c>
      <c r="C79" t="s">
        <v>1375</v>
      </c>
      <c r="D79" s="1">
        <f>VLOOKUP(C79, Rankings!$A$2:$B$101, 2, FALSE)</f>
        <v>78</v>
      </c>
      <c r="E79" s="1" t="s">
        <v>897</v>
      </c>
      <c r="F79" t="s">
        <v>72</v>
      </c>
      <c r="G79" t="s">
        <v>43</v>
      </c>
      <c r="H79" s="1">
        <f>VLOOKUP(G79, Sheet3!$A$2:$B$40, 2, FALSE)</f>
        <v>0.27</v>
      </c>
      <c r="I79" s="1">
        <v>40</v>
      </c>
      <c r="J79" s="1">
        <v>22</v>
      </c>
      <c r="K79" s="1">
        <v>29</v>
      </c>
      <c r="L79" s="1">
        <v>51</v>
      </c>
      <c r="M79" s="1">
        <v>50</v>
      </c>
      <c r="N79" s="1" t="s">
        <v>1423</v>
      </c>
      <c r="O79" t="e" vm="3">
        <v>#VALUE!</v>
      </c>
      <c r="P79" t="s">
        <v>629</v>
      </c>
      <c r="Q79" s="2">
        <v>39287</v>
      </c>
      <c r="R79" s="1" t="s">
        <v>724</v>
      </c>
      <c r="S79" s="1">
        <v>183</v>
      </c>
      <c r="T79" s="1" t="s">
        <v>700</v>
      </c>
    </row>
    <row r="80" spans="1:20" x14ac:dyDescent="0.35">
      <c r="A80" s="1">
        <v>2025</v>
      </c>
      <c r="C80" t="s">
        <v>1285</v>
      </c>
      <c r="D80" s="1">
        <f>VLOOKUP(C80, Rankings!$A$2:$B$101, 2, FALSE)</f>
        <v>79</v>
      </c>
      <c r="E80" s="1" t="s">
        <v>897</v>
      </c>
      <c r="F80" t="s">
        <v>141</v>
      </c>
      <c r="G80" t="s">
        <v>101</v>
      </c>
      <c r="H80" s="1">
        <f>VLOOKUP(G80, Sheet3!$A$2:$B$40, 2, FALSE)</f>
        <v>0.2</v>
      </c>
      <c r="I80" s="1">
        <v>43</v>
      </c>
      <c r="J80" s="1">
        <v>20</v>
      </c>
      <c r="K80" s="1">
        <v>7</v>
      </c>
      <c r="L80" s="1">
        <v>27</v>
      </c>
      <c r="M80" s="1">
        <v>14</v>
      </c>
      <c r="N80" s="1" t="s">
        <v>1425</v>
      </c>
      <c r="O80" t="e" vm="5">
        <v>#VALUE!</v>
      </c>
      <c r="P80" t="s">
        <v>557</v>
      </c>
      <c r="Q80" s="2">
        <v>39199</v>
      </c>
      <c r="R80" s="1" t="s">
        <v>732</v>
      </c>
      <c r="S80" s="1">
        <v>209</v>
      </c>
      <c r="T80" s="1" t="s">
        <v>700</v>
      </c>
    </row>
    <row r="81" spans="1:20" x14ac:dyDescent="0.35">
      <c r="A81" s="1">
        <v>2025</v>
      </c>
      <c r="C81" t="s">
        <v>1206</v>
      </c>
      <c r="D81" s="1">
        <v>80</v>
      </c>
      <c r="E81" s="1" t="s">
        <v>897</v>
      </c>
      <c r="F81" t="s">
        <v>322</v>
      </c>
      <c r="G81" t="s">
        <v>110</v>
      </c>
      <c r="H81" s="1">
        <f>VLOOKUP(G81, Sheet3!$A$2:$B$40, 2, FALSE)</f>
        <v>0.55000000000000004</v>
      </c>
      <c r="I81" s="1">
        <v>47</v>
      </c>
      <c r="J81" s="1">
        <v>8</v>
      </c>
      <c r="K81" s="1">
        <v>7</v>
      </c>
      <c r="L81" s="1">
        <v>15</v>
      </c>
      <c r="M81" s="1">
        <v>6</v>
      </c>
      <c r="N81" s="1" t="s">
        <v>1426</v>
      </c>
      <c r="O81" t="e" vm="9">
        <v>#VALUE!</v>
      </c>
      <c r="P81" t="s">
        <v>866</v>
      </c>
      <c r="Q81" s="2">
        <v>38964</v>
      </c>
      <c r="R81" s="1" t="s">
        <v>725</v>
      </c>
      <c r="S81" s="1">
        <v>176</v>
      </c>
      <c r="T81" s="1" t="s">
        <v>700</v>
      </c>
    </row>
    <row r="82" spans="1:20" x14ac:dyDescent="0.35">
      <c r="A82" s="1">
        <v>2025</v>
      </c>
      <c r="C82" t="s">
        <v>1448</v>
      </c>
      <c r="D82" s="1">
        <v>81</v>
      </c>
      <c r="E82" s="1" t="s">
        <v>896</v>
      </c>
      <c r="F82" t="s">
        <v>567</v>
      </c>
      <c r="G82" t="s">
        <v>26</v>
      </c>
      <c r="H82" s="1">
        <f>VLOOKUP(G82, Sheet3!$A$2:$B$40, 2, FALSE)</f>
        <v>0.32</v>
      </c>
      <c r="I82" s="1">
        <v>35</v>
      </c>
      <c r="J82" s="1">
        <v>3</v>
      </c>
      <c r="K82" s="1">
        <v>6</v>
      </c>
      <c r="L82" s="1">
        <v>9</v>
      </c>
      <c r="M82" s="1">
        <v>8</v>
      </c>
      <c r="N82" s="1" t="s">
        <v>1422</v>
      </c>
      <c r="O82" t="e" vm="2">
        <v>#VALUE!</v>
      </c>
      <c r="P82" t="s">
        <v>867</v>
      </c>
      <c r="Q82" s="2">
        <v>39069</v>
      </c>
      <c r="R82" s="1" t="s">
        <v>705</v>
      </c>
      <c r="S82" s="1">
        <v>181</v>
      </c>
      <c r="T82" s="1" t="s">
        <v>700</v>
      </c>
    </row>
    <row r="83" spans="1:20" x14ac:dyDescent="0.35">
      <c r="A83" s="1">
        <v>2025</v>
      </c>
      <c r="C83" t="s">
        <v>1449</v>
      </c>
      <c r="D83" s="1">
        <v>82</v>
      </c>
      <c r="E83" s="1" t="s">
        <v>896</v>
      </c>
      <c r="F83" t="s">
        <v>190</v>
      </c>
      <c r="G83" t="s">
        <v>31</v>
      </c>
      <c r="H83" s="1">
        <f>VLOOKUP(G83, Sheet3!$A$2:$B$40, 2, FALSE)</f>
        <v>0.27</v>
      </c>
      <c r="I83" s="1">
        <v>52</v>
      </c>
      <c r="J83" s="1">
        <v>3</v>
      </c>
      <c r="K83" s="1">
        <v>23</v>
      </c>
      <c r="L83" s="1">
        <v>26</v>
      </c>
      <c r="M83" s="1">
        <v>20</v>
      </c>
      <c r="N83" s="1" t="s">
        <v>1428</v>
      </c>
      <c r="O83" t="e" vm="10">
        <v>#VALUE!</v>
      </c>
      <c r="P83" t="s">
        <v>814</v>
      </c>
      <c r="Q83" s="2">
        <v>39172</v>
      </c>
      <c r="R83" s="1" t="s">
        <v>699</v>
      </c>
      <c r="S83" s="1">
        <v>170</v>
      </c>
      <c r="T83" s="1" t="s">
        <v>690</v>
      </c>
    </row>
    <row r="84" spans="1:20" x14ac:dyDescent="0.35">
      <c r="A84" s="1">
        <v>2025</v>
      </c>
      <c r="C84" t="s">
        <v>1281</v>
      </c>
      <c r="D84" s="1">
        <v>83</v>
      </c>
      <c r="E84" s="1" t="s">
        <v>897</v>
      </c>
      <c r="F84" t="s">
        <v>524</v>
      </c>
      <c r="G84" t="s">
        <v>37</v>
      </c>
      <c r="H84" s="1">
        <f>VLOOKUP(G84, Sheet3!$A$2:$B$40, 2, FALSE)</f>
        <v>0.41</v>
      </c>
      <c r="I84" s="1">
        <v>27</v>
      </c>
      <c r="J84" s="1">
        <v>1</v>
      </c>
      <c r="K84" s="1">
        <v>6</v>
      </c>
      <c r="L84" s="1">
        <v>7</v>
      </c>
      <c r="M84" s="1">
        <v>4</v>
      </c>
      <c r="N84" s="1" t="s">
        <v>1437</v>
      </c>
      <c r="O84" t="e" vm="11">
        <v>#VALUE!</v>
      </c>
      <c r="P84" t="s">
        <v>849</v>
      </c>
      <c r="Q84" s="2">
        <v>39067</v>
      </c>
      <c r="R84" s="1" t="s">
        <v>716</v>
      </c>
      <c r="S84" s="1">
        <v>170</v>
      </c>
      <c r="T84" s="1" t="s">
        <v>690</v>
      </c>
    </row>
    <row r="85" spans="1:20" x14ac:dyDescent="0.35">
      <c r="A85" s="1">
        <v>2025</v>
      </c>
      <c r="C85" t="s">
        <v>1361</v>
      </c>
      <c r="D85" s="1">
        <v>84</v>
      </c>
      <c r="E85" s="1" t="s">
        <v>897</v>
      </c>
      <c r="F85" t="s">
        <v>210</v>
      </c>
      <c r="G85" t="s">
        <v>20</v>
      </c>
      <c r="H85" s="1">
        <f>VLOOKUP(G85, Sheet3!$A$2:$B$40, 2, FALSE)</f>
        <v>0.28999999999999998</v>
      </c>
      <c r="I85" s="1">
        <v>32</v>
      </c>
      <c r="J85" s="1">
        <v>11</v>
      </c>
      <c r="K85" s="1">
        <v>8</v>
      </c>
      <c r="L85" s="1">
        <v>19</v>
      </c>
      <c r="M85" s="1">
        <v>28</v>
      </c>
      <c r="N85" s="1" t="s">
        <v>1421</v>
      </c>
      <c r="O85" t="e" vm="1">
        <v>#VALUE!</v>
      </c>
      <c r="P85" t="s">
        <v>852</v>
      </c>
      <c r="Q85" s="2">
        <v>39117</v>
      </c>
      <c r="R85" s="1" t="s">
        <v>717</v>
      </c>
      <c r="S85" s="1">
        <v>203</v>
      </c>
      <c r="T85" s="1" t="s">
        <v>690</v>
      </c>
    </row>
    <row r="86" spans="1:20" x14ac:dyDescent="0.35">
      <c r="A86" s="1">
        <v>2025</v>
      </c>
      <c r="C86" t="s">
        <v>962</v>
      </c>
      <c r="D86" s="1">
        <f>VLOOKUP(C86, Rankings!$A$2:$B$101, 2, FALSE)</f>
        <v>85</v>
      </c>
      <c r="E86" s="1" t="s">
        <v>896</v>
      </c>
      <c r="F86" t="s">
        <v>167</v>
      </c>
      <c r="G86" t="s">
        <v>20</v>
      </c>
      <c r="H86" s="1">
        <f>VLOOKUP(G86, Sheet3!$A$2:$B$40, 2, FALSE)</f>
        <v>0.28999999999999998</v>
      </c>
      <c r="I86" s="1">
        <v>39</v>
      </c>
      <c r="J86" s="1">
        <v>3</v>
      </c>
      <c r="K86" s="1">
        <v>8</v>
      </c>
      <c r="L86" s="1">
        <v>11</v>
      </c>
      <c r="M86" s="1">
        <v>23</v>
      </c>
      <c r="N86" s="1" t="s">
        <v>1421</v>
      </c>
      <c r="O86" t="e" vm="1">
        <v>#VALUE!</v>
      </c>
      <c r="P86" t="s">
        <v>323</v>
      </c>
      <c r="Q86" s="2">
        <v>39167</v>
      </c>
      <c r="R86" s="1" t="s">
        <v>699</v>
      </c>
      <c r="S86" s="1">
        <v>170</v>
      </c>
      <c r="T86" s="1" t="s">
        <v>700</v>
      </c>
    </row>
    <row r="87" spans="1:20" x14ac:dyDescent="0.35">
      <c r="A87" s="1">
        <v>2025</v>
      </c>
      <c r="C87" t="s">
        <v>1155</v>
      </c>
      <c r="D87" s="1">
        <f>VLOOKUP(C87, Rankings!$A$2:$B$101, 2, FALSE)</f>
        <v>86</v>
      </c>
      <c r="E87" s="1" t="s">
        <v>897</v>
      </c>
      <c r="F87" t="s">
        <v>345</v>
      </c>
      <c r="G87" t="s">
        <v>15</v>
      </c>
      <c r="H87" s="1">
        <f>VLOOKUP(G87, Sheet3!$A$2:$B$40, 2, FALSE)</f>
        <v>0.3</v>
      </c>
      <c r="I87" s="1">
        <v>67</v>
      </c>
      <c r="J87" s="1">
        <v>20</v>
      </c>
      <c r="K87" s="1">
        <v>31</v>
      </c>
      <c r="L87" s="1">
        <v>51</v>
      </c>
      <c r="M87" s="1">
        <v>18</v>
      </c>
      <c r="N87" s="1" t="s">
        <v>1421</v>
      </c>
      <c r="O87" t="e" vm="1">
        <v>#VALUE!</v>
      </c>
      <c r="P87" t="s">
        <v>344</v>
      </c>
      <c r="Q87" s="2">
        <v>39105</v>
      </c>
      <c r="R87" s="1" t="s">
        <v>699</v>
      </c>
      <c r="S87" s="1">
        <v>181</v>
      </c>
      <c r="T87" s="1" t="s">
        <v>700</v>
      </c>
    </row>
    <row r="88" spans="1:20" x14ac:dyDescent="0.35">
      <c r="A88" s="1">
        <v>2025</v>
      </c>
      <c r="C88" t="s">
        <v>1219</v>
      </c>
      <c r="D88" s="1">
        <f>VLOOKUP(C88, Rankings!$A$2:$B$101, 2, FALSE)</f>
        <v>87</v>
      </c>
      <c r="E88" s="1" t="s">
        <v>897</v>
      </c>
      <c r="F88" t="s">
        <v>160</v>
      </c>
      <c r="G88" t="s">
        <v>31</v>
      </c>
      <c r="H88" s="1">
        <f>VLOOKUP(G88, Sheet3!$A$2:$B$40, 2, FALSE)</f>
        <v>0.27</v>
      </c>
      <c r="I88" s="1">
        <v>64</v>
      </c>
      <c r="J88" s="1">
        <v>40</v>
      </c>
      <c r="K88" s="1">
        <v>47</v>
      </c>
      <c r="L88" s="1">
        <v>87</v>
      </c>
      <c r="M88" s="1">
        <v>16</v>
      </c>
      <c r="N88" s="1" t="s">
        <v>1421</v>
      </c>
      <c r="O88" t="e" vm="1">
        <v>#VALUE!</v>
      </c>
      <c r="P88" t="s">
        <v>661</v>
      </c>
      <c r="Q88" s="2">
        <v>39167</v>
      </c>
      <c r="R88" s="1" t="s">
        <v>767</v>
      </c>
      <c r="S88" s="1">
        <v>165</v>
      </c>
      <c r="T88" s="1" t="s">
        <v>700</v>
      </c>
    </row>
    <row r="89" spans="1:20" x14ac:dyDescent="0.35">
      <c r="A89" s="1">
        <v>2025</v>
      </c>
      <c r="C89" t="s">
        <v>923</v>
      </c>
      <c r="D89" s="1">
        <f>VLOOKUP(C89, Rankings!$A$2:$B$101, 2, FALSE)</f>
        <v>88</v>
      </c>
      <c r="E89" s="1" t="s">
        <v>896</v>
      </c>
      <c r="F89" t="s">
        <v>145</v>
      </c>
      <c r="G89" t="s">
        <v>15</v>
      </c>
      <c r="H89" s="1">
        <f>VLOOKUP(G89, Sheet3!$A$2:$B$40, 2, FALSE)</f>
        <v>0.3</v>
      </c>
      <c r="I89" s="1">
        <v>49</v>
      </c>
      <c r="J89" s="1">
        <v>6</v>
      </c>
      <c r="K89" s="1">
        <v>18</v>
      </c>
      <c r="L89" s="1">
        <v>24</v>
      </c>
      <c r="M89" s="1">
        <v>51</v>
      </c>
      <c r="N89" s="1" t="s">
        <v>1421</v>
      </c>
      <c r="O89" t="e" vm="1">
        <v>#VALUE!</v>
      </c>
      <c r="P89" t="s">
        <v>144</v>
      </c>
      <c r="Q89" s="2">
        <v>39142</v>
      </c>
      <c r="R89" s="1" t="s">
        <v>705</v>
      </c>
      <c r="S89" s="1">
        <v>187</v>
      </c>
      <c r="T89" s="1" t="s">
        <v>690</v>
      </c>
    </row>
    <row r="90" spans="1:20" x14ac:dyDescent="0.35">
      <c r="A90" s="1">
        <v>2025</v>
      </c>
      <c r="C90" t="s">
        <v>1277</v>
      </c>
      <c r="D90" s="1">
        <f>VLOOKUP(C90, Rankings!$A$2:$B$101, 2, FALSE)</f>
        <v>89</v>
      </c>
      <c r="E90" s="1" t="s">
        <v>897</v>
      </c>
      <c r="F90" t="s">
        <v>112</v>
      </c>
      <c r="G90" t="s">
        <v>15</v>
      </c>
      <c r="H90" s="1">
        <f>VLOOKUP(G90, Sheet3!$A$2:$B$40, 2, FALSE)</f>
        <v>0.3</v>
      </c>
      <c r="I90" s="1">
        <v>61</v>
      </c>
      <c r="J90" s="1">
        <v>12</v>
      </c>
      <c r="K90" s="1">
        <v>36</v>
      </c>
      <c r="L90" s="1">
        <v>48</v>
      </c>
      <c r="M90" s="1">
        <v>33</v>
      </c>
      <c r="N90" s="1" t="s">
        <v>1421</v>
      </c>
      <c r="O90" t="e" vm="1">
        <v>#VALUE!</v>
      </c>
      <c r="P90" t="s">
        <v>488</v>
      </c>
      <c r="Q90" s="2">
        <v>39208</v>
      </c>
      <c r="R90" s="1" t="s">
        <v>699</v>
      </c>
      <c r="S90" s="1">
        <v>203</v>
      </c>
      <c r="T90" s="1" t="s">
        <v>690</v>
      </c>
    </row>
    <row r="91" spans="1:20" x14ac:dyDescent="0.35">
      <c r="A91" s="1">
        <v>2025</v>
      </c>
      <c r="C91" t="s">
        <v>1415</v>
      </c>
      <c r="D91" s="1">
        <v>90</v>
      </c>
      <c r="E91" s="1" t="s">
        <v>897</v>
      </c>
      <c r="F91" t="s">
        <v>201</v>
      </c>
      <c r="G91" t="s">
        <v>128</v>
      </c>
      <c r="H91" s="1">
        <f>VLOOKUP(G91, Sheet3!$A$2:$B$40, 2, FALSE)</f>
        <v>0.22</v>
      </c>
      <c r="I91" s="1">
        <v>39</v>
      </c>
      <c r="J91" s="1">
        <v>11</v>
      </c>
      <c r="K91" s="1">
        <v>12</v>
      </c>
      <c r="L91" s="1">
        <v>23</v>
      </c>
      <c r="M91" s="1">
        <v>6</v>
      </c>
      <c r="N91" s="1" t="s">
        <v>1429</v>
      </c>
      <c r="O91" t="e" vm="7">
        <v>#VALUE!</v>
      </c>
      <c r="P91" t="s">
        <v>200</v>
      </c>
      <c r="Q91" s="2">
        <v>39091</v>
      </c>
      <c r="R91" s="1" t="s">
        <v>724</v>
      </c>
      <c r="S91" s="1">
        <v>187</v>
      </c>
      <c r="T91" s="1" t="s">
        <v>700</v>
      </c>
    </row>
    <row r="92" spans="1:20" x14ac:dyDescent="0.35">
      <c r="A92" s="1">
        <v>2025</v>
      </c>
      <c r="C92" t="s">
        <v>927</v>
      </c>
      <c r="D92" s="1">
        <f>VLOOKUP(C92, Rankings!$A$2:$B$101, 2, FALSE)</f>
        <v>91</v>
      </c>
      <c r="E92" s="1" t="s">
        <v>896</v>
      </c>
      <c r="F92" t="s">
        <v>157</v>
      </c>
      <c r="G92" t="s">
        <v>128</v>
      </c>
      <c r="H92" s="1">
        <f>VLOOKUP(G92, Sheet3!$A$2:$B$40, 2, FALSE)</f>
        <v>0.22</v>
      </c>
      <c r="I92" s="1">
        <v>34</v>
      </c>
      <c r="J92" s="1">
        <v>4</v>
      </c>
      <c r="K92" s="1">
        <v>14</v>
      </c>
      <c r="L92" s="1">
        <v>18</v>
      </c>
      <c r="M92" s="1">
        <v>16</v>
      </c>
      <c r="N92" s="1" t="s">
        <v>1427</v>
      </c>
      <c r="O92" t="e" vm="8">
        <v>#VALUE!</v>
      </c>
      <c r="P92" t="s">
        <v>156</v>
      </c>
      <c r="Q92" s="2">
        <v>39157</v>
      </c>
      <c r="R92" s="1" t="s">
        <v>699</v>
      </c>
      <c r="S92" s="1">
        <v>187</v>
      </c>
      <c r="T92" s="1" t="s">
        <v>700</v>
      </c>
    </row>
    <row r="93" spans="1:20" x14ac:dyDescent="0.35">
      <c r="A93" s="1">
        <v>2025</v>
      </c>
      <c r="C93" t="s">
        <v>1354</v>
      </c>
      <c r="D93" s="1">
        <f>VLOOKUP(C93, Rankings!$A$2:$B$101, 2, FALSE)</f>
        <v>92</v>
      </c>
      <c r="E93" s="1" t="s">
        <v>897</v>
      </c>
      <c r="F93" t="s">
        <v>60</v>
      </c>
      <c r="G93" t="s">
        <v>23</v>
      </c>
      <c r="H93" s="1">
        <f>VLOOKUP(G93, Sheet3!$A$2:$B$40, 2, FALSE)</f>
        <v>0.27</v>
      </c>
      <c r="I93" s="1">
        <v>51</v>
      </c>
      <c r="J93" s="1">
        <v>17</v>
      </c>
      <c r="K93" s="1">
        <v>26</v>
      </c>
      <c r="L93" s="1">
        <v>43</v>
      </c>
      <c r="M93" s="1">
        <v>26</v>
      </c>
      <c r="N93" s="1" t="s">
        <v>1422</v>
      </c>
      <c r="O93" t="e" vm="2">
        <v>#VALUE!</v>
      </c>
      <c r="P93" t="s">
        <v>484</v>
      </c>
      <c r="Q93" s="2">
        <v>39167</v>
      </c>
      <c r="R93" s="1" t="s">
        <v>699</v>
      </c>
      <c r="S93" s="1">
        <v>185</v>
      </c>
      <c r="T93" s="1" t="s">
        <v>700</v>
      </c>
    </row>
    <row r="94" spans="1:20" x14ac:dyDescent="0.35">
      <c r="A94" s="1">
        <v>2025</v>
      </c>
      <c r="C94" t="s">
        <v>1107</v>
      </c>
      <c r="D94" s="1">
        <v>93</v>
      </c>
      <c r="E94" s="1" t="s">
        <v>8</v>
      </c>
      <c r="F94" t="s">
        <v>380</v>
      </c>
      <c r="G94" t="s">
        <v>23</v>
      </c>
      <c r="H94" s="1">
        <f>VLOOKUP(G94, Sheet3!$A$2:$B$40, 2, FALSE)</f>
        <v>0.27</v>
      </c>
      <c r="I94" s="1">
        <v>14</v>
      </c>
      <c r="J94" s="1">
        <v>2.41</v>
      </c>
      <c r="K94" s="1">
        <v>0.89900000000000002</v>
      </c>
      <c r="L94" s="1" t="s">
        <v>52</v>
      </c>
      <c r="M94" s="1" t="s">
        <v>52</v>
      </c>
      <c r="N94" s="1" t="s">
        <v>1429</v>
      </c>
      <c r="O94" t="e" vm="7">
        <v>#VALUE!</v>
      </c>
      <c r="P94" t="s">
        <v>862</v>
      </c>
      <c r="Q94" s="2">
        <v>39151</v>
      </c>
      <c r="R94" s="1" t="s">
        <v>703</v>
      </c>
      <c r="S94" s="1">
        <v>194</v>
      </c>
      <c r="T94" s="1" t="s">
        <v>700</v>
      </c>
    </row>
    <row r="95" spans="1:20" x14ac:dyDescent="0.35">
      <c r="A95" s="1">
        <v>2025</v>
      </c>
      <c r="C95" t="s">
        <v>1172</v>
      </c>
      <c r="D95" s="1">
        <f>VLOOKUP(C95, Rankings!$A$2:$B$101, 2, FALSE)</f>
        <v>94</v>
      </c>
      <c r="E95" s="1" t="s">
        <v>897</v>
      </c>
      <c r="F95" t="s">
        <v>450</v>
      </c>
      <c r="G95" t="s">
        <v>15</v>
      </c>
      <c r="H95" s="1">
        <f>VLOOKUP(G95, Sheet3!$A$2:$B$40, 2, FALSE)</f>
        <v>0.3</v>
      </c>
      <c r="I95" s="1">
        <v>63</v>
      </c>
      <c r="J95" s="1">
        <v>13</v>
      </c>
      <c r="K95" s="1">
        <v>32</v>
      </c>
      <c r="L95" s="1">
        <v>45</v>
      </c>
      <c r="M95" s="1">
        <v>42</v>
      </c>
      <c r="N95" s="1" t="s">
        <v>1421</v>
      </c>
      <c r="O95" t="e" vm="1">
        <v>#VALUE!</v>
      </c>
      <c r="P95" t="s">
        <v>449</v>
      </c>
      <c r="Q95" s="2">
        <v>39129</v>
      </c>
      <c r="R95" s="1" t="s">
        <v>705</v>
      </c>
      <c r="S95" s="1">
        <v>179</v>
      </c>
      <c r="T95" s="1" t="s">
        <v>700</v>
      </c>
    </row>
    <row r="96" spans="1:20" x14ac:dyDescent="0.35">
      <c r="A96" s="1">
        <v>2025</v>
      </c>
      <c r="C96" t="s">
        <v>924</v>
      </c>
      <c r="D96" s="1">
        <f>VLOOKUP(C96, Rankings!$A$2:$B$101, 2, FALSE)</f>
        <v>95</v>
      </c>
      <c r="E96" s="1" t="s">
        <v>896</v>
      </c>
      <c r="F96" t="s">
        <v>148</v>
      </c>
      <c r="G96" t="s">
        <v>15</v>
      </c>
      <c r="H96" s="1">
        <f>VLOOKUP(G96, Sheet3!$A$2:$B$40, 2, FALSE)</f>
        <v>0.3</v>
      </c>
      <c r="I96" s="1">
        <v>35</v>
      </c>
      <c r="J96" s="1">
        <v>3</v>
      </c>
      <c r="K96" s="1">
        <v>4</v>
      </c>
      <c r="L96" s="1">
        <v>7</v>
      </c>
      <c r="M96" s="1">
        <v>73</v>
      </c>
      <c r="N96" s="1" t="s">
        <v>1421</v>
      </c>
      <c r="O96" t="e" vm="1">
        <v>#VALUE!</v>
      </c>
      <c r="P96" t="s">
        <v>147</v>
      </c>
      <c r="Q96" s="2">
        <v>39058</v>
      </c>
      <c r="R96" s="1" t="s">
        <v>703</v>
      </c>
      <c r="S96" s="1">
        <v>214</v>
      </c>
      <c r="T96" s="1" t="s">
        <v>690</v>
      </c>
    </row>
    <row r="97" spans="1:20" x14ac:dyDescent="0.35">
      <c r="A97" s="1">
        <v>2025</v>
      </c>
      <c r="C97" t="s">
        <v>939</v>
      </c>
      <c r="D97" s="1">
        <f>VLOOKUP(C97, Rankings!$A$2:$B$101, 2, FALSE)</f>
        <v>96</v>
      </c>
      <c r="E97" s="1" t="s">
        <v>896</v>
      </c>
      <c r="F97" t="s">
        <v>206</v>
      </c>
      <c r="G97" t="s">
        <v>31</v>
      </c>
      <c r="H97" s="1">
        <f>VLOOKUP(G97, Sheet3!$A$2:$B$40, 2, FALSE)</f>
        <v>0.27</v>
      </c>
      <c r="I97" s="1">
        <v>64</v>
      </c>
      <c r="J97" s="1">
        <v>7</v>
      </c>
      <c r="K97" s="1">
        <v>19</v>
      </c>
      <c r="L97" s="1">
        <v>26</v>
      </c>
      <c r="M97" s="1">
        <v>32</v>
      </c>
      <c r="N97" s="1" t="s">
        <v>1421</v>
      </c>
      <c r="O97" t="e" vm="1">
        <v>#VALUE!</v>
      </c>
      <c r="P97" t="s">
        <v>205</v>
      </c>
      <c r="Q97" s="2">
        <v>39151</v>
      </c>
      <c r="R97" s="1" t="s">
        <v>724</v>
      </c>
      <c r="S97" s="1">
        <v>209</v>
      </c>
      <c r="T97" s="1" t="s">
        <v>700</v>
      </c>
    </row>
    <row r="98" spans="1:20" x14ac:dyDescent="0.35">
      <c r="A98" s="1">
        <v>2025</v>
      </c>
      <c r="C98" t="s">
        <v>1450</v>
      </c>
      <c r="D98" s="1">
        <v>97</v>
      </c>
      <c r="E98" s="1" t="s">
        <v>896</v>
      </c>
      <c r="F98" t="s">
        <v>105</v>
      </c>
      <c r="G98" t="s">
        <v>23</v>
      </c>
      <c r="H98" s="1">
        <f>VLOOKUP(G98, Sheet3!$A$2:$B$40, 2, FALSE)</f>
        <v>0.27</v>
      </c>
      <c r="I98" s="1">
        <v>61</v>
      </c>
      <c r="J98" s="1">
        <v>0</v>
      </c>
      <c r="K98" s="1">
        <v>14</v>
      </c>
      <c r="L98" s="1">
        <v>14</v>
      </c>
      <c r="M98" s="1">
        <v>30</v>
      </c>
      <c r="N98" s="1" t="s">
        <v>1421</v>
      </c>
      <c r="O98" t="e" vm="1">
        <v>#VALUE!</v>
      </c>
      <c r="P98" t="s">
        <v>744</v>
      </c>
      <c r="Q98" s="2">
        <v>39335</v>
      </c>
      <c r="R98" s="1" t="s">
        <v>705</v>
      </c>
      <c r="S98" s="1">
        <v>165</v>
      </c>
      <c r="T98" s="1" t="s">
        <v>700</v>
      </c>
    </row>
    <row r="99" spans="1:20" x14ac:dyDescent="0.35">
      <c r="A99" s="1">
        <v>2025</v>
      </c>
      <c r="C99" t="s">
        <v>1246</v>
      </c>
      <c r="D99" s="1">
        <f>VLOOKUP(C99, Rankings!$A$2:$B$101, 2, FALSE)</f>
        <v>98</v>
      </c>
      <c r="E99" s="1" t="s">
        <v>897</v>
      </c>
      <c r="F99" t="s">
        <v>261</v>
      </c>
      <c r="G99" t="s">
        <v>31</v>
      </c>
      <c r="H99" s="1">
        <f>VLOOKUP(G99, Sheet3!$A$2:$B$40, 2, FALSE)</f>
        <v>0.27</v>
      </c>
      <c r="I99" s="1">
        <v>56</v>
      </c>
      <c r="J99" s="1">
        <v>16</v>
      </c>
      <c r="K99" s="1">
        <v>20</v>
      </c>
      <c r="L99" s="1">
        <v>36</v>
      </c>
      <c r="M99" s="1">
        <v>21</v>
      </c>
      <c r="N99" s="1" t="s">
        <v>1421</v>
      </c>
      <c r="O99" t="e" vm="1">
        <v>#VALUE!</v>
      </c>
      <c r="P99" t="s">
        <v>487</v>
      </c>
      <c r="Q99" s="2">
        <v>39107</v>
      </c>
      <c r="R99" s="1" t="s">
        <v>707</v>
      </c>
      <c r="S99" s="1">
        <v>174</v>
      </c>
      <c r="T99" s="1" t="s">
        <v>700</v>
      </c>
    </row>
    <row r="100" spans="1:20" x14ac:dyDescent="0.35">
      <c r="A100" s="1">
        <v>2025</v>
      </c>
      <c r="C100" t="s">
        <v>1358</v>
      </c>
      <c r="D100" s="1">
        <f>VLOOKUP(C100, Rankings!$A$2:$B$101, 2, FALSE)</f>
        <v>99</v>
      </c>
      <c r="E100" s="1" t="s">
        <v>897</v>
      </c>
      <c r="F100" t="s">
        <v>221</v>
      </c>
      <c r="G100" t="s">
        <v>43</v>
      </c>
      <c r="H100" s="1">
        <f>VLOOKUP(G100, Sheet3!$A$2:$B$40, 2, FALSE)</f>
        <v>0.27</v>
      </c>
      <c r="I100" s="1">
        <v>41</v>
      </c>
      <c r="J100" s="1">
        <v>12</v>
      </c>
      <c r="K100" s="1">
        <v>26</v>
      </c>
      <c r="L100" s="1">
        <v>38</v>
      </c>
      <c r="M100" s="1">
        <v>37</v>
      </c>
      <c r="N100" s="1" t="s">
        <v>1423</v>
      </c>
      <c r="O100" t="e" vm="3">
        <v>#VALUE!</v>
      </c>
      <c r="P100" t="s">
        <v>513</v>
      </c>
      <c r="Q100" s="2">
        <v>39175</v>
      </c>
      <c r="R100" s="1" t="s">
        <v>699</v>
      </c>
      <c r="S100" s="1">
        <v>187</v>
      </c>
      <c r="T100" s="1" t="s">
        <v>700</v>
      </c>
    </row>
    <row r="101" spans="1:20" x14ac:dyDescent="0.35">
      <c r="A101" s="1">
        <v>2025</v>
      </c>
      <c r="C101" t="s">
        <v>1046</v>
      </c>
      <c r="D101" s="1">
        <f>VLOOKUP(C101, Rankings!$A$2:$B$101, 2, FALSE)</f>
        <v>100</v>
      </c>
      <c r="E101" s="1" t="s">
        <v>896</v>
      </c>
      <c r="F101" t="s">
        <v>269</v>
      </c>
      <c r="G101" t="s">
        <v>43</v>
      </c>
      <c r="H101" s="1">
        <f>VLOOKUP(G101, Sheet3!$A$2:$B$40, 2, FALSE)</f>
        <v>0.27</v>
      </c>
      <c r="I101" s="1">
        <v>40</v>
      </c>
      <c r="J101" s="1">
        <v>2</v>
      </c>
      <c r="K101" s="1">
        <v>9</v>
      </c>
      <c r="L101" s="1">
        <v>11</v>
      </c>
      <c r="M101" s="1">
        <v>53</v>
      </c>
      <c r="N101" s="1" t="s">
        <v>1423</v>
      </c>
      <c r="O101" t="e" vm="3">
        <v>#VALUE!</v>
      </c>
      <c r="P101" t="s">
        <v>660</v>
      </c>
      <c r="Q101" s="2">
        <v>39169</v>
      </c>
      <c r="R101" s="1" t="s">
        <v>707</v>
      </c>
      <c r="S101" s="1">
        <v>185</v>
      </c>
      <c r="T101" s="1" t="s">
        <v>700</v>
      </c>
    </row>
    <row r="102" spans="1:20" x14ac:dyDescent="0.35">
      <c r="A102" s="1">
        <v>2025</v>
      </c>
      <c r="C102" t="s">
        <v>909</v>
      </c>
      <c r="D102" s="1" t="s">
        <v>1471</v>
      </c>
      <c r="E102" s="1" t="s">
        <v>896</v>
      </c>
      <c r="F102" t="s">
        <v>97</v>
      </c>
      <c r="G102" t="s">
        <v>20</v>
      </c>
      <c r="H102" s="1">
        <f>VLOOKUP(G102, Sheet3!$A$2:$B$40, 2, FALSE)</f>
        <v>0.28999999999999998</v>
      </c>
      <c r="I102" s="1">
        <v>66</v>
      </c>
      <c r="J102" s="1">
        <v>2</v>
      </c>
      <c r="K102" s="1">
        <v>7</v>
      </c>
      <c r="L102" s="1">
        <v>9</v>
      </c>
      <c r="M102" s="1">
        <v>12</v>
      </c>
      <c r="N102" s="1" t="s">
        <v>1421</v>
      </c>
      <c r="O102" t="e" vm="1">
        <v>#VALUE!</v>
      </c>
      <c r="P102" t="s">
        <v>96</v>
      </c>
      <c r="Q102" s="2">
        <v>39127</v>
      </c>
      <c r="R102" s="1" t="s">
        <v>724</v>
      </c>
      <c r="S102" s="1">
        <v>190</v>
      </c>
      <c r="T102" s="1" t="s">
        <v>700</v>
      </c>
    </row>
    <row r="103" spans="1:20" x14ac:dyDescent="0.35">
      <c r="A103" s="1">
        <v>2025</v>
      </c>
      <c r="C103" t="s">
        <v>1299</v>
      </c>
      <c r="D103" s="1" t="s">
        <v>1471</v>
      </c>
      <c r="E103" s="1" t="s">
        <v>897</v>
      </c>
      <c r="F103" t="s">
        <v>98</v>
      </c>
      <c r="G103" t="s">
        <v>99</v>
      </c>
      <c r="H103" s="1">
        <f>VLOOKUP(G103, Sheet3!$A$2:$B$40, 2, FALSE)</f>
        <v>0.18</v>
      </c>
      <c r="I103" s="1">
        <v>45</v>
      </c>
      <c r="J103" s="1">
        <v>15</v>
      </c>
      <c r="K103" s="1">
        <v>13</v>
      </c>
      <c r="L103" s="1">
        <v>28</v>
      </c>
      <c r="M103" s="1">
        <v>30</v>
      </c>
      <c r="N103" s="1" t="s">
        <v>1426</v>
      </c>
      <c r="O103" t="e" vm="9">
        <v>#VALUE!</v>
      </c>
      <c r="P103" t="s">
        <v>739</v>
      </c>
      <c r="Q103" s="2">
        <v>39311</v>
      </c>
      <c r="R103" s="1" t="s">
        <v>707</v>
      </c>
      <c r="S103" s="1">
        <v>183</v>
      </c>
      <c r="T103" s="1" t="s">
        <v>690</v>
      </c>
    </row>
    <row r="104" spans="1:20" x14ac:dyDescent="0.35">
      <c r="A104" s="1">
        <v>2025</v>
      </c>
      <c r="C104" t="s">
        <v>911</v>
      </c>
      <c r="D104" s="1" t="s">
        <v>1471</v>
      </c>
      <c r="E104" s="1" t="s">
        <v>896</v>
      </c>
      <c r="F104" t="s">
        <v>103</v>
      </c>
      <c r="G104" t="s">
        <v>104</v>
      </c>
      <c r="H104" s="1">
        <f>VLOOKUP(G104, Sheet3!$A$2:$B$40, 2, FALSE)</f>
        <v>0.16</v>
      </c>
      <c r="I104" s="1">
        <v>33</v>
      </c>
      <c r="J104" s="1">
        <v>4</v>
      </c>
      <c r="K104" s="1">
        <v>9</v>
      </c>
      <c r="L104" s="1">
        <v>13</v>
      </c>
      <c r="M104" s="1">
        <v>50</v>
      </c>
      <c r="N104" s="1" t="s">
        <v>1427</v>
      </c>
      <c r="O104" t="e" vm="8">
        <v>#VALUE!</v>
      </c>
      <c r="P104" t="s">
        <v>102</v>
      </c>
      <c r="Q104" s="2">
        <v>39278</v>
      </c>
      <c r="R104" s="1" t="s">
        <v>732</v>
      </c>
      <c r="S104" s="1">
        <v>205</v>
      </c>
      <c r="T104" s="1" t="s">
        <v>690</v>
      </c>
    </row>
    <row r="105" spans="1:20" x14ac:dyDescent="0.35">
      <c r="A105" s="1">
        <v>2025</v>
      </c>
      <c r="C105" t="s">
        <v>912</v>
      </c>
      <c r="D105" s="1" t="s">
        <v>1471</v>
      </c>
      <c r="E105" s="1" t="s">
        <v>896</v>
      </c>
      <c r="F105" t="s">
        <v>106</v>
      </c>
      <c r="G105" t="s">
        <v>23</v>
      </c>
      <c r="H105" s="1">
        <f>VLOOKUP(G105, Sheet3!$A$2:$B$40, 2, FALSE)</f>
        <v>0.27</v>
      </c>
      <c r="I105" s="1">
        <v>60</v>
      </c>
      <c r="J105" s="1">
        <v>3</v>
      </c>
      <c r="K105" s="1">
        <v>12</v>
      </c>
      <c r="L105" s="1">
        <v>15</v>
      </c>
      <c r="M105" s="1">
        <v>26</v>
      </c>
      <c r="N105" s="1" t="s">
        <v>1421</v>
      </c>
      <c r="O105" t="e" vm="1">
        <v>#VALUE!</v>
      </c>
      <c r="P105" t="s">
        <v>745</v>
      </c>
      <c r="Q105" s="2">
        <v>39303</v>
      </c>
      <c r="R105" s="1" t="s">
        <v>699</v>
      </c>
      <c r="S105" s="1">
        <v>187</v>
      </c>
      <c r="T105" s="1" t="s">
        <v>700</v>
      </c>
    </row>
    <row r="106" spans="1:20" x14ac:dyDescent="0.35">
      <c r="A106" s="1">
        <v>2025</v>
      </c>
      <c r="C106" t="s">
        <v>913</v>
      </c>
      <c r="D106" s="1" t="s">
        <v>1471</v>
      </c>
      <c r="E106" s="1" t="s">
        <v>896</v>
      </c>
      <c r="F106" t="s">
        <v>108</v>
      </c>
      <c r="G106" t="s">
        <v>31</v>
      </c>
      <c r="H106" s="1">
        <f>VLOOKUP(G106, Sheet3!$A$2:$B$40, 2, FALSE)</f>
        <v>0.27</v>
      </c>
      <c r="I106" s="1">
        <v>35</v>
      </c>
      <c r="J106" s="1">
        <v>0</v>
      </c>
      <c r="K106" s="1">
        <v>5</v>
      </c>
      <c r="L106" s="1">
        <v>5</v>
      </c>
      <c r="M106" s="1">
        <v>12</v>
      </c>
      <c r="N106" s="1" t="s">
        <v>1421</v>
      </c>
      <c r="O106" t="e" vm="1">
        <v>#VALUE!</v>
      </c>
      <c r="P106" t="s">
        <v>107</v>
      </c>
      <c r="Q106" s="2">
        <v>39267</v>
      </c>
      <c r="R106" s="1" t="s">
        <v>707</v>
      </c>
      <c r="S106" s="1">
        <v>192</v>
      </c>
      <c r="T106" s="1" t="s">
        <v>700</v>
      </c>
    </row>
    <row r="107" spans="1:20" x14ac:dyDescent="0.35">
      <c r="A107" s="1">
        <v>2025</v>
      </c>
      <c r="C107" t="s">
        <v>1300</v>
      </c>
      <c r="D107" s="1" t="s">
        <v>1471</v>
      </c>
      <c r="E107" s="1" t="s">
        <v>897</v>
      </c>
      <c r="F107" t="s">
        <v>109</v>
      </c>
      <c r="G107" t="s">
        <v>110</v>
      </c>
      <c r="H107" s="1">
        <f>VLOOKUP(G107, Sheet3!$A$2:$B$40, 2, FALSE)</f>
        <v>0.55000000000000004</v>
      </c>
      <c r="I107" s="1">
        <v>21</v>
      </c>
      <c r="J107" s="1">
        <v>1</v>
      </c>
      <c r="K107" s="1">
        <v>0</v>
      </c>
      <c r="L107" s="1">
        <v>1</v>
      </c>
      <c r="M107" s="1">
        <v>0</v>
      </c>
      <c r="N107" s="1" t="s">
        <v>1423</v>
      </c>
      <c r="O107" t="e" vm="3">
        <v>#VALUE!</v>
      </c>
      <c r="P107" t="s">
        <v>746</v>
      </c>
      <c r="Q107" s="2">
        <v>38581</v>
      </c>
      <c r="R107" s="1" t="s">
        <v>707</v>
      </c>
      <c r="S107" s="1">
        <v>183</v>
      </c>
      <c r="T107" s="1" t="s">
        <v>700</v>
      </c>
    </row>
    <row r="108" spans="1:20" x14ac:dyDescent="0.35">
      <c r="A108" s="1">
        <v>2025</v>
      </c>
      <c r="C108" t="s">
        <v>1258</v>
      </c>
      <c r="D108" s="1" t="s">
        <v>1471</v>
      </c>
      <c r="E108" s="1" t="s">
        <v>897</v>
      </c>
      <c r="F108" t="s">
        <v>112</v>
      </c>
      <c r="G108" t="s">
        <v>15</v>
      </c>
      <c r="H108" s="1">
        <f>VLOOKUP(G108, Sheet3!$A$2:$B$40, 2, FALSE)</f>
        <v>0.3</v>
      </c>
      <c r="I108" s="1">
        <v>67</v>
      </c>
      <c r="J108" s="1">
        <v>19</v>
      </c>
      <c r="K108" s="1">
        <v>13</v>
      </c>
      <c r="L108" s="1">
        <v>32</v>
      </c>
      <c r="M108" s="1">
        <v>38</v>
      </c>
      <c r="N108" s="1" t="s">
        <v>1421</v>
      </c>
      <c r="O108" t="e" vm="1">
        <v>#VALUE!</v>
      </c>
      <c r="P108" t="s">
        <v>111</v>
      </c>
      <c r="Q108" s="2">
        <v>39073</v>
      </c>
      <c r="R108" s="1" t="s">
        <v>699</v>
      </c>
      <c r="S108" s="1">
        <v>174</v>
      </c>
      <c r="T108" s="1" t="s">
        <v>690</v>
      </c>
    </row>
    <row r="109" spans="1:20" x14ac:dyDescent="0.35">
      <c r="A109" s="1">
        <v>2025</v>
      </c>
      <c r="C109" t="s">
        <v>1301</v>
      </c>
      <c r="D109" s="1" t="s">
        <v>1471</v>
      </c>
      <c r="E109" s="1" t="s">
        <v>897</v>
      </c>
      <c r="F109" t="s">
        <v>114</v>
      </c>
      <c r="G109" t="s">
        <v>115</v>
      </c>
      <c r="H109" s="1">
        <f>VLOOKUP(G109, Sheet3!$A$2:$B$40, 2, FALSE)</f>
        <v>0.27</v>
      </c>
      <c r="I109" s="1">
        <v>51</v>
      </c>
      <c r="J109" s="1">
        <v>29</v>
      </c>
      <c r="K109" s="1">
        <v>30</v>
      </c>
      <c r="L109" s="1">
        <v>59</v>
      </c>
      <c r="M109" s="1">
        <v>23</v>
      </c>
      <c r="N109" s="1" t="s">
        <v>1422</v>
      </c>
      <c r="O109" t="e" vm="2">
        <v>#VALUE!</v>
      </c>
      <c r="P109" t="s">
        <v>113</v>
      </c>
      <c r="Q109" s="2">
        <v>39234</v>
      </c>
      <c r="R109" s="1" t="s">
        <v>699</v>
      </c>
      <c r="S109" s="1">
        <v>181</v>
      </c>
      <c r="T109" s="1" t="s">
        <v>690</v>
      </c>
    </row>
    <row r="110" spans="1:20" x14ac:dyDescent="0.35">
      <c r="A110" s="1">
        <v>2025</v>
      </c>
      <c r="C110" t="s">
        <v>914</v>
      </c>
      <c r="D110" s="1" t="s">
        <v>1471</v>
      </c>
      <c r="E110" s="1" t="s">
        <v>896</v>
      </c>
      <c r="F110" t="s">
        <v>118</v>
      </c>
      <c r="G110" t="s">
        <v>43</v>
      </c>
      <c r="H110" s="1">
        <f>VLOOKUP(G110, Sheet3!$A$2:$B$40, 2, FALSE)</f>
        <v>0.27</v>
      </c>
      <c r="I110" s="1">
        <v>39</v>
      </c>
      <c r="J110" s="1">
        <v>3</v>
      </c>
      <c r="K110" s="1">
        <v>21</v>
      </c>
      <c r="L110" s="1">
        <v>24</v>
      </c>
      <c r="M110" s="1">
        <v>4</v>
      </c>
      <c r="N110" s="1" t="s">
        <v>1423</v>
      </c>
      <c r="O110" t="e" vm="3">
        <v>#VALUE!</v>
      </c>
      <c r="P110" t="s">
        <v>749</v>
      </c>
      <c r="Q110" s="2">
        <v>39147</v>
      </c>
      <c r="R110" s="1" t="s">
        <v>699</v>
      </c>
      <c r="S110" s="1">
        <v>187</v>
      </c>
      <c r="T110" s="1" t="s">
        <v>690</v>
      </c>
    </row>
    <row r="111" spans="1:20" x14ac:dyDescent="0.35">
      <c r="A111" s="1">
        <v>2025</v>
      </c>
      <c r="C111" t="s">
        <v>1227</v>
      </c>
      <c r="D111" s="1" t="s">
        <v>1471</v>
      </c>
      <c r="E111" s="1" t="s">
        <v>897</v>
      </c>
      <c r="F111" t="s">
        <v>119</v>
      </c>
      <c r="G111" t="s">
        <v>99</v>
      </c>
      <c r="H111" s="1">
        <f>VLOOKUP(G111, Sheet3!$A$2:$B$40, 2, FALSE)</f>
        <v>0.18</v>
      </c>
      <c r="I111" s="1">
        <v>26</v>
      </c>
      <c r="J111" s="1">
        <v>14</v>
      </c>
      <c r="K111" s="1">
        <v>11</v>
      </c>
      <c r="L111" s="1">
        <v>25</v>
      </c>
      <c r="M111" s="1">
        <v>14</v>
      </c>
      <c r="N111" s="1" t="s">
        <v>1426</v>
      </c>
      <c r="O111" t="e" vm="9">
        <v>#VALUE!</v>
      </c>
      <c r="P111" t="s">
        <v>750</v>
      </c>
      <c r="Q111" s="2">
        <v>38858</v>
      </c>
      <c r="R111" s="1" t="s">
        <v>707</v>
      </c>
      <c r="S111" s="1">
        <v>190</v>
      </c>
      <c r="T111" s="1" t="s">
        <v>700</v>
      </c>
    </row>
    <row r="112" spans="1:20" x14ac:dyDescent="0.35">
      <c r="A112" s="1">
        <v>2025</v>
      </c>
      <c r="C112" t="s">
        <v>1134</v>
      </c>
      <c r="D112" s="1" t="s">
        <v>1471</v>
      </c>
      <c r="E112" s="1" t="s">
        <v>897</v>
      </c>
      <c r="F112" t="s">
        <v>121</v>
      </c>
      <c r="G112" t="s">
        <v>101</v>
      </c>
      <c r="H112" s="1">
        <f>VLOOKUP(G112, Sheet3!$A$2:$B$40, 2, FALSE)</f>
        <v>0.2</v>
      </c>
      <c r="I112" s="1">
        <v>50</v>
      </c>
      <c r="J112" s="1">
        <v>11</v>
      </c>
      <c r="K112" s="1">
        <v>26</v>
      </c>
      <c r="L112" s="1">
        <v>37</v>
      </c>
      <c r="M112" s="1">
        <v>26</v>
      </c>
      <c r="N112" s="1" t="s">
        <v>1425</v>
      </c>
      <c r="O112" t="e" vm="5">
        <v>#VALUE!</v>
      </c>
      <c r="P112" t="s">
        <v>120</v>
      </c>
      <c r="Q112" s="2">
        <v>39270</v>
      </c>
      <c r="R112" s="1" t="s">
        <v>716</v>
      </c>
      <c r="S112" s="1">
        <v>161</v>
      </c>
      <c r="T112" s="1" t="s">
        <v>700</v>
      </c>
    </row>
    <row r="113" spans="1:20" x14ac:dyDescent="0.35">
      <c r="A113" s="1">
        <v>2025</v>
      </c>
      <c r="C113" t="s">
        <v>1302</v>
      </c>
      <c r="D113" s="1" t="s">
        <v>1471</v>
      </c>
      <c r="E113" s="1" t="s">
        <v>897</v>
      </c>
      <c r="F113" t="s">
        <v>122</v>
      </c>
      <c r="G113" t="s">
        <v>15</v>
      </c>
      <c r="H113" s="1">
        <f>VLOOKUP(G113, Sheet3!$A$2:$B$40, 2, FALSE)</f>
        <v>0.3</v>
      </c>
      <c r="I113" s="1">
        <v>43</v>
      </c>
      <c r="J113" s="1">
        <v>7</v>
      </c>
      <c r="K113" s="1">
        <v>8</v>
      </c>
      <c r="L113" s="1">
        <v>15</v>
      </c>
      <c r="M113" s="1">
        <v>52</v>
      </c>
      <c r="N113" s="1" t="s">
        <v>1422</v>
      </c>
      <c r="O113" t="e" vm="2">
        <v>#VALUE!</v>
      </c>
      <c r="P113" t="s">
        <v>751</v>
      </c>
      <c r="Q113" s="2">
        <v>39189</v>
      </c>
      <c r="R113" s="1" t="s">
        <v>705</v>
      </c>
      <c r="S113" s="1">
        <v>190</v>
      </c>
      <c r="T113" s="1" t="s">
        <v>690</v>
      </c>
    </row>
    <row r="114" spans="1:20" x14ac:dyDescent="0.35">
      <c r="A114" s="1">
        <v>2025</v>
      </c>
      <c r="C114" t="s">
        <v>915</v>
      </c>
      <c r="D114" s="1" t="s">
        <v>1471</v>
      </c>
      <c r="E114" s="1" t="s">
        <v>896</v>
      </c>
      <c r="F114" t="s">
        <v>83</v>
      </c>
      <c r="G114" t="s">
        <v>23</v>
      </c>
      <c r="H114" s="1">
        <f>VLOOKUP(G114, Sheet3!$A$2:$B$40, 2, FALSE)</f>
        <v>0.27</v>
      </c>
      <c r="I114" s="1">
        <v>42</v>
      </c>
      <c r="J114" s="1">
        <v>1</v>
      </c>
      <c r="K114" s="1">
        <v>10</v>
      </c>
      <c r="L114" s="1">
        <v>11</v>
      </c>
      <c r="M114" s="1">
        <v>12</v>
      </c>
      <c r="N114" s="1" t="s">
        <v>1422</v>
      </c>
      <c r="O114" t="e" vm="2">
        <v>#VALUE!</v>
      </c>
      <c r="P114" t="s">
        <v>123</v>
      </c>
      <c r="Q114" s="2">
        <v>39161</v>
      </c>
      <c r="R114" s="1" t="s">
        <v>699</v>
      </c>
      <c r="S114" s="1">
        <v>190</v>
      </c>
      <c r="T114" s="1" t="s">
        <v>700</v>
      </c>
    </row>
    <row r="115" spans="1:20" x14ac:dyDescent="0.35">
      <c r="A115" s="1">
        <v>2025</v>
      </c>
      <c r="C115" t="s">
        <v>1135</v>
      </c>
      <c r="D115" s="1" t="s">
        <v>1471</v>
      </c>
      <c r="E115" s="1" t="s">
        <v>897</v>
      </c>
      <c r="F115" t="s">
        <v>74</v>
      </c>
      <c r="G115" t="s">
        <v>15</v>
      </c>
      <c r="H115" s="1">
        <f>VLOOKUP(G115, Sheet3!$A$2:$B$40, 2, FALSE)</f>
        <v>0.3</v>
      </c>
      <c r="I115" s="1">
        <v>53</v>
      </c>
      <c r="J115" s="1">
        <v>9</v>
      </c>
      <c r="K115" s="1">
        <v>12</v>
      </c>
      <c r="L115" s="1">
        <v>21</v>
      </c>
      <c r="M115" s="1">
        <v>18</v>
      </c>
      <c r="N115" s="1" t="s">
        <v>1421</v>
      </c>
      <c r="O115" t="e" vm="1">
        <v>#VALUE!</v>
      </c>
      <c r="P115" t="s">
        <v>124</v>
      </c>
      <c r="Q115" s="2">
        <v>39112</v>
      </c>
      <c r="R115" s="1" t="s">
        <v>699</v>
      </c>
      <c r="S115" s="1">
        <v>170</v>
      </c>
      <c r="T115" s="1" t="s">
        <v>700</v>
      </c>
    </row>
    <row r="116" spans="1:20" x14ac:dyDescent="0.35">
      <c r="A116" s="1">
        <v>2025</v>
      </c>
      <c r="C116" t="s">
        <v>1061</v>
      </c>
      <c r="D116" s="1" t="s">
        <v>1471</v>
      </c>
      <c r="E116" s="1" t="s">
        <v>8</v>
      </c>
      <c r="F116" t="s">
        <v>125</v>
      </c>
      <c r="G116" t="s">
        <v>126</v>
      </c>
      <c r="H116" s="1">
        <f>VLOOKUP(G116, Sheet3!$A$2:$B$40, 2, FALSE)</f>
        <v>0.2</v>
      </c>
      <c r="I116" s="1">
        <v>19</v>
      </c>
      <c r="J116" s="1">
        <v>1.74</v>
      </c>
      <c r="K116" s="1">
        <v>0.93700000000000006</v>
      </c>
      <c r="L116" s="1" t="s">
        <v>52</v>
      </c>
      <c r="M116" s="1" t="s">
        <v>52</v>
      </c>
      <c r="N116" s="1" t="s">
        <v>1423</v>
      </c>
      <c r="O116" t="e" vm="3">
        <v>#VALUE!</v>
      </c>
      <c r="P116" t="s">
        <v>752</v>
      </c>
      <c r="Q116" s="2">
        <v>39042</v>
      </c>
      <c r="R116" s="1" t="s">
        <v>717</v>
      </c>
      <c r="S116" s="1">
        <v>183</v>
      </c>
      <c r="T116" s="1" t="s">
        <v>700</v>
      </c>
    </row>
    <row r="117" spans="1:20" x14ac:dyDescent="0.35">
      <c r="A117" s="1">
        <v>2025</v>
      </c>
      <c r="C117" t="s">
        <v>1303</v>
      </c>
      <c r="D117" s="1" t="s">
        <v>1471</v>
      </c>
      <c r="E117" s="1" t="s">
        <v>897</v>
      </c>
      <c r="F117" t="s">
        <v>127</v>
      </c>
      <c r="G117" t="s">
        <v>128</v>
      </c>
      <c r="H117" s="1">
        <f>VLOOKUP(G117, Sheet3!$A$2:$B$40, 2, FALSE)</f>
        <v>0.22</v>
      </c>
      <c r="I117" s="1">
        <v>4</v>
      </c>
      <c r="J117" s="1">
        <v>1</v>
      </c>
      <c r="K117" s="1">
        <v>2</v>
      </c>
      <c r="L117" s="1">
        <v>3</v>
      </c>
      <c r="M117" s="1">
        <v>2</v>
      </c>
      <c r="N117" s="1" t="s">
        <v>1427</v>
      </c>
      <c r="O117" t="e" vm="8">
        <v>#VALUE!</v>
      </c>
      <c r="P117" t="s">
        <v>754</v>
      </c>
      <c r="Q117" s="2">
        <v>39098</v>
      </c>
      <c r="R117" s="1" t="s">
        <v>699</v>
      </c>
      <c r="S117" s="1">
        <v>203</v>
      </c>
      <c r="T117" s="1" t="s">
        <v>700</v>
      </c>
    </row>
    <row r="118" spans="1:20" x14ac:dyDescent="0.35">
      <c r="A118" s="1">
        <v>2025</v>
      </c>
      <c r="C118" t="s">
        <v>916</v>
      </c>
      <c r="D118" s="1" t="s">
        <v>1471</v>
      </c>
      <c r="E118" s="1" t="s">
        <v>896</v>
      </c>
      <c r="F118" t="s">
        <v>130</v>
      </c>
      <c r="G118" t="s">
        <v>131</v>
      </c>
      <c r="H118" s="1">
        <f>VLOOKUP(G118, Sheet3!$A$2:$B$40, 2, FALSE)</f>
        <v>0.1</v>
      </c>
      <c r="I118" s="1">
        <v>22</v>
      </c>
      <c r="J118" s="1">
        <v>10</v>
      </c>
      <c r="K118" s="1">
        <v>10</v>
      </c>
      <c r="L118" s="1">
        <v>20</v>
      </c>
      <c r="M118" s="1" t="s">
        <v>52</v>
      </c>
      <c r="N118" s="1" t="s">
        <v>1422</v>
      </c>
      <c r="O118" t="e" vm="2">
        <v>#VALUE!</v>
      </c>
      <c r="P118" t="s">
        <v>129</v>
      </c>
      <c r="Q118" s="2">
        <v>39097</v>
      </c>
      <c r="R118" s="1" t="s">
        <v>705</v>
      </c>
      <c r="S118" s="1">
        <v>174</v>
      </c>
      <c r="T118" s="1" t="s">
        <v>690</v>
      </c>
    </row>
    <row r="119" spans="1:20" x14ac:dyDescent="0.35">
      <c r="A119" s="1">
        <v>2025</v>
      </c>
      <c r="C119" t="s">
        <v>917</v>
      </c>
      <c r="D119" s="1" t="s">
        <v>1471</v>
      </c>
      <c r="E119" s="1" t="s">
        <v>896</v>
      </c>
      <c r="F119" t="s">
        <v>54</v>
      </c>
      <c r="G119" t="s">
        <v>23</v>
      </c>
      <c r="H119" s="1">
        <f>VLOOKUP(G119, Sheet3!$A$2:$B$40, 2, FALSE)</f>
        <v>0.27</v>
      </c>
      <c r="I119" s="1">
        <v>54</v>
      </c>
      <c r="J119" s="1">
        <v>4</v>
      </c>
      <c r="K119" s="1">
        <v>26</v>
      </c>
      <c r="L119" s="1">
        <v>30</v>
      </c>
      <c r="M119" s="1">
        <v>12</v>
      </c>
      <c r="N119" s="1" t="s">
        <v>1429</v>
      </c>
      <c r="O119" t="e" vm="7">
        <v>#VALUE!</v>
      </c>
      <c r="P119" t="s">
        <v>132</v>
      </c>
      <c r="Q119" s="2">
        <v>38649</v>
      </c>
      <c r="R119" s="1" t="s">
        <v>699</v>
      </c>
      <c r="S119" s="1">
        <v>185</v>
      </c>
      <c r="T119" s="1" t="s">
        <v>700</v>
      </c>
    </row>
    <row r="120" spans="1:20" x14ac:dyDescent="0.35">
      <c r="A120" s="1">
        <v>2025</v>
      </c>
      <c r="C120" t="s">
        <v>918</v>
      </c>
      <c r="D120" s="1" t="s">
        <v>1471</v>
      </c>
      <c r="E120" s="1" t="s">
        <v>896</v>
      </c>
      <c r="F120" t="s">
        <v>65</v>
      </c>
      <c r="G120" t="s">
        <v>15</v>
      </c>
      <c r="H120" s="1">
        <f>VLOOKUP(G120, Sheet3!$A$2:$B$40, 2, FALSE)</f>
        <v>0.3</v>
      </c>
      <c r="I120" s="1">
        <v>27</v>
      </c>
      <c r="J120" s="1">
        <v>1</v>
      </c>
      <c r="K120" s="1">
        <v>4</v>
      </c>
      <c r="L120" s="1">
        <v>5</v>
      </c>
      <c r="M120" s="1">
        <v>29</v>
      </c>
      <c r="N120" s="1" t="s">
        <v>1422</v>
      </c>
      <c r="O120" t="e" vm="2">
        <v>#VALUE!</v>
      </c>
      <c r="P120" t="s">
        <v>133</v>
      </c>
      <c r="Q120" s="2">
        <v>39186</v>
      </c>
      <c r="R120" s="1" t="s">
        <v>705</v>
      </c>
      <c r="S120" s="1">
        <v>181</v>
      </c>
      <c r="T120" s="1" t="s">
        <v>690</v>
      </c>
    </row>
    <row r="121" spans="1:20" x14ac:dyDescent="0.35">
      <c r="A121" s="1">
        <v>2025</v>
      </c>
      <c r="C121" t="s">
        <v>919</v>
      </c>
      <c r="D121" s="1" t="s">
        <v>1471</v>
      </c>
      <c r="E121" s="1" t="s">
        <v>896</v>
      </c>
      <c r="F121" t="s">
        <v>135</v>
      </c>
      <c r="G121" t="s">
        <v>136</v>
      </c>
      <c r="H121" s="1">
        <f>VLOOKUP(G121, Sheet3!$A$2:$B$40, 2, FALSE)</f>
        <v>0.28000000000000003</v>
      </c>
      <c r="I121" s="1">
        <v>40</v>
      </c>
      <c r="J121" s="1">
        <v>4</v>
      </c>
      <c r="K121" s="1">
        <v>5</v>
      </c>
      <c r="L121" s="1">
        <v>9</v>
      </c>
      <c r="M121" s="1">
        <v>10</v>
      </c>
      <c r="N121" s="1" t="s">
        <v>1429</v>
      </c>
      <c r="O121" t="e" vm="7">
        <v>#VALUE!</v>
      </c>
      <c r="P121" t="s">
        <v>134</v>
      </c>
      <c r="Q121" s="2">
        <v>38433</v>
      </c>
      <c r="R121" s="1" t="s">
        <v>707</v>
      </c>
      <c r="S121" s="1">
        <v>192</v>
      </c>
      <c r="T121" s="1" t="s">
        <v>690</v>
      </c>
    </row>
    <row r="122" spans="1:20" x14ac:dyDescent="0.35">
      <c r="A122" s="1">
        <v>2025</v>
      </c>
      <c r="C122" t="s">
        <v>920</v>
      </c>
      <c r="D122" s="1" t="s">
        <v>1471</v>
      </c>
      <c r="E122" s="1" t="s">
        <v>896</v>
      </c>
      <c r="F122" t="s">
        <v>16</v>
      </c>
      <c r="G122" t="s">
        <v>17</v>
      </c>
      <c r="H122" s="1">
        <f>VLOOKUP(G122, Sheet3!$A$2:$B$40, 2, FALSE)</f>
        <v>0.28000000000000003</v>
      </c>
      <c r="I122" s="1">
        <v>58</v>
      </c>
      <c r="J122" s="1">
        <v>8</v>
      </c>
      <c r="K122" s="1">
        <v>14</v>
      </c>
      <c r="L122" s="1">
        <v>22</v>
      </c>
      <c r="M122" s="1">
        <v>24</v>
      </c>
      <c r="N122" s="1" t="s">
        <v>1422</v>
      </c>
      <c r="O122" t="e" vm="2">
        <v>#VALUE!</v>
      </c>
      <c r="P122" t="s">
        <v>137</v>
      </c>
      <c r="Q122" s="2">
        <v>39218</v>
      </c>
      <c r="R122" s="1" t="s">
        <v>705</v>
      </c>
      <c r="S122" s="1">
        <v>194</v>
      </c>
      <c r="T122" s="1" t="s">
        <v>700</v>
      </c>
    </row>
    <row r="123" spans="1:20" x14ac:dyDescent="0.35">
      <c r="A123" s="1">
        <v>2025</v>
      </c>
      <c r="C123" t="s">
        <v>921</v>
      </c>
      <c r="D123" s="1" t="s">
        <v>1471</v>
      </c>
      <c r="E123" s="1" t="s">
        <v>896</v>
      </c>
      <c r="F123" t="s">
        <v>106</v>
      </c>
      <c r="G123" t="s">
        <v>23</v>
      </c>
      <c r="H123" s="1">
        <f>VLOOKUP(G123, Sheet3!$A$2:$B$40, 2, FALSE)</f>
        <v>0.27</v>
      </c>
      <c r="I123" s="1">
        <v>54</v>
      </c>
      <c r="J123" s="1">
        <v>4</v>
      </c>
      <c r="K123" s="1">
        <v>8</v>
      </c>
      <c r="L123" s="1">
        <v>12</v>
      </c>
      <c r="M123" s="1">
        <v>14</v>
      </c>
      <c r="N123" s="1" t="s">
        <v>1422</v>
      </c>
      <c r="O123" t="e" vm="2">
        <v>#VALUE!</v>
      </c>
      <c r="P123" t="s">
        <v>138</v>
      </c>
      <c r="Q123" s="2">
        <v>39090</v>
      </c>
      <c r="R123" s="1" t="s">
        <v>703</v>
      </c>
      <c r="S123" s="1">
        <v>205</v>
      </c>
      <c r="T123" s="1" t="s">
        <v>690</v>
      </c>
    </row>
    <row r="124" spans="1:20" x14ac:dyDescent="0.35">
      <c r="A124" s="1">
        <v>2025</v>
      </c>
      <c r="C124" t="s">
        <v>1406</v>
      </c>
      <c r="D124" s="1" t="s">
        <v>1471</v>
      </c>
      <c r="E124" s="1" t="s">
        <v>897</v>
      </c>
      <c r="F124" t="s">
        <v>139</v>
      </c>
      <c r="G124" t="s">
        <v>43</v>
      </c>
      <c r="H124" s="1">
        <f>VLOOKUP(G124, Sheet3!$A$2:$B$40, 2, FALSE)</f>
        <v>0.27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 t="s">
        <v>1424</v>
      </c>
      <c r="O124" t="e" vm="4">
        <v>#VALUE!</v>
      </c>
      <c r="P124" t="s">
        <v>758</v>
      </c>
      <c r="Q124" s="2">
        <v>39150</v>
      </c>
      <c r="R124" s="1" t="s">
        <v>705</v>
      </c>
      <c r="S124" s="1">
        <v>172</v>
      </c>
      <c r="T124" s="1" t="s">
        <v>700</v>
      </c>
    </row>
    <row r="125" spans="1:20" x14ac:dyDescent="0.35">
      <c r="A125" s="1">
        <v>2025</v>
      </c>
      <c r="C125" t="s">
        <v>1304</v>
      </c>
      <c r="D125" s="1" t="s">
        <v>1471</v>
      </c>
      <c r="E125" s="1" t="s">
        <v>897</v>
      </c>
      <c r="F125" t="s">
        <v>64</v>
      </c>
      <c r="G125" t="s">
        <v>20</v>
      </c>
      <c r="H125" s="1">
        <f>VLOOKUP(G125, Sheet3!$A$2:$B$40, 2, FALSE)</f>
        <v>0.28999999999999998</v>
      </c>
      <c r="I125" s="1">
        <v>59</v>
      </c>
      <c r="J125" s="1">
        <v>18</v>
      </c>
      <c r="K125" s="1">
        <v>16</v>
      </c>
      <c r="L125" s="1">
        <v>34</v>
      </c>
      <c r="M125" s="1">
        <v>40</v>
      </c>
      <c r="N125" s="1" t="s">
        <v>1421</v>
      </c>
      <c r="O125" t="e" vm="1">
        <v>#VALUE!</v>
      </c>
      <c r="P125" t="s">
        <v>140</v>
      </c>
      <c r="Q125" s="2">
        <v>39283</v>
      </c>
      <c r="R125" s="1" t="s">
        <v>716</v>
      </c>
      <c r="S125" s="1">
        <v>185</v>
      </c>
      <c r="T125" s="1" t="s">
        <v>690</v>
      </c>
    </row>
    <row r="126" spans="1:20" x14ac:dyDescent="0.35">
      <c r="A126" s="1">
        <v>2025</v>
      </c>
      <c r="C126" t="s">
        <v>922</v>
      </c>
      <c r="D126" s="1" t="s">
        <v>1471</v>
      </c>
      <c r="E126" s="1" t="s">
        <v>896</v>
      </c>
      <c r="F126" t="s">
        <v>141</v>
      </c>
      <c r="G126" t="s">
        <v>101</v>
      </c>
      <c r="H126" s="1">
        <f>VLOOKUP(G126, Sheet3!$A$2:$B$40, 2, FALSE)</f>
        <v>0.2</v>
      </c>
      <c r="I126" s="1">
        <v>41</v>
      </c>
      <c r="J126" s="1">
        <v>2</v>
      </c>
      <c r="K126" s="1">
        <v>9</v>
      </c>
      <c r="L126" s="1">
        <v>11</v>
      </c>
      <c r="M126" s="1">
        <v>20</v>
      </c>
      <c r="N126" s="1" t="s">
        <v>1425</v>
      </c>
      <c r="O126" t="e" vm="5">
        <v>#VALUE!</v>
      </c>
      <c r="P126" t="s">
        <v>760</v>
      </c>
      <c r="Q126" s="2">
        <v>39200</v>
      </c>
      <c r="R126" s="1" t="s">
        <v>703</v>
      </c>
      <c r="S126" s="1">
        <v>190</v>
      </c>
      <c r="T126" s="1" t="s">
        <v>690</v>
      </c>
    </row>
    <row r="127" spans="1:20" x14ac:dyDescent="0.35">
      <c r="A127" s="1">
        <v>2025</v>
      </c>
      <c r="C127" t="s">
        <v>1136</v>
      </c>
      <c r="D127" s="1" t="s">
        <v>1471</v>
      </c>
      <c r="E127" s="1" t="s">
        <v>897</v>
      </c>
      <c r="F127" t="s">
        <v>143</v>
      </c>
      <c r="G127" t="s">
        <v>15</v>
      </c>
      <c r="H127" s="1">
        <f>VLOOKUP(G127, Sheet3!$A$2:$B$40, 2, FALSE)</f>
        <v>0.3</v>
      </c>
      <c r="I127" s="1">
        <v>40</v>
      </c>
      <c r="J127" s="1">
        <v>14</v>
      </c>
      <c r="K127" s="1">
        <v>15</v>
      </c>
      <c r="L127" s="1">
        <v>29</v>
      </c>
      <c r="M127" s="1">
        <v>34</v>
      </c>
      <c r="N127" s="1" t="s">
        <v>1421</v>
      </c>
      <c r="O127" t="e" vm="1">
        <v>#VALUE!</v>
      </c>
      <c r="P127" t="s">
        <v>142</v>
      </c>
      <c r="Q127" s="2">
        <v>39086</v>
      </c>
      <c r="R127" s="1" t="s">
        <v>716</v>
      </c>
      <c r="S127" s="1">
        <v>179</v>
      </c>
      <c r="T127" s="1" t="s">
        <v>700</v>
      </c>
    </row>
    <row r="128" spans="1:20" x14ac:dyDescent="0.35">
      <c r="A128" s="1">
        <v>2025</v>
      </c>
      <c r="C128" t="s">
        <v>1062</v>
      </c>
      <c r="D128" s="1" t="s">
        <v>1471</v>
      </c>
      <c r="E128" s="1" t="s">
        <v>8</v>
      </c>
      <c r="F128" t="s">
        <v>108</v>
      </c>
      <c r="G128" t="s">
        <v>31</v>
      </c>
      <c r="H128" s="1">
        <f>VLOOKUP(G128, Sheet3!$A$2:$B$40, 2, FALSE)</f>
        <v>0.27</v>
      </c>
      <c r="I128" s="1">
        <v>52</v>
      </c>
      <c r="J128" s="1">
        <v>2.65</v>
      </c>
      <c r="K128" s="1">
        <v>0.91400000000000003</v>
      </c>
      <c r="L128" s="1" t="s">
        <v>52</v>
      </c>
      <c r="M128" s="1" t="s">
        <v>52</v>
      </c>
      <c r="N128" s="1" t="s">
        <v>1421</v>
      </c>
      <c r="O128" t="e" vm="1">
        <v>#VALUE!</v>
      </c>
      <c r="P128" t="s">
        <v>146</v>
      </c>
      <c r="Q128" s="2">
        <v>39317</v>
      </c>
      <c r="R128" s="1" t="s">
        <v>707</v>
      </c>
      <c r="S128" s="1">
        <v>194</v>
      </c>
      <c r="T128" s="1" t="s">
        <v>700</v>
      </c>
    </row>
    <row r="129" spans="1:20" x14ac:dyDescent="0.35">
      <c r="A129" s="1">
        <v>2025</v>
      </c>
      <c r="C129" t="s">
        <v>1305</v>
      </c>
      <c r="D129" s="1" t="s">
        <v>1471</v>
      </c>
      <c r="E129" s="1" t="s">
        <v>897</v>
      </c>
      <c r="F129" t="s">
        <v>16</v>
      </c>
      <c r="G129" t="s">
        <v>17</v>
      </c>
      <c r="H129" s="1">
        <f>VLOOKUP(G129, Sheet3!$A$2:$B$40, 2, FALSE)</f>
        <v>0.28000000000000003</v>
      </c>
      <c r="I129" s="1">
        <v>55</v>
      </c>
      <c r="J129" s="1">
        <v>4</v>
      </c>
      <c r="K129" s="1">
        <v>12</v>
      </c>
      <c r="L129" s="1">
        <v>16</v>
      </c>
      <c r="M129" s="1">
        <v>67</v>
      </c>
      <c r="N129" s="1" t="s">
        <v>1422</v>
      </c>
      <c r="O129" t="e" vm="2">
        <v>#VALUE!</v>
      </c>
      <c r="P129" t="s">
        <v>149</v>
      </c>
      <c r="Q129" s="2">
        <v>39096</v>
      </c>
      <c r="R129" s="1" t="s">
        <v>717</v>
      </c>
      <c r="S129" s="1">
        <v>218</v>
      </c>
      <c r="T129" s="1" t="s">
        <v>690</v>
      </c>
    </row>
    <row r="130" spans="1:20" x14ac:dyDescent="0.35">
      <c r="A130" s="1">
        <v>2025</v>
      </c>
      <c r="C130" t="s">
        <v>1063</v>
      </c>
      <c r="D130" s="1" t="s">
        <v>1471</v>
      </c>
      <c r="E130" s="1" t="s">
        <v>8</v>
      </c>
      <c r="F130" t="s">
        <v>148</v>
      </c>
      <c r="G130" t="s">
        <v>15</v>
      </c>
      <c r="H130" s="1">
        <f>VLOOKUP(G130, Sheet3!$A$2:$B$40, 2, FALSE)</f>
        <v>0.3</v>
      </c>
      <c r="I130" s="1">
        <v>6</v>
      </c>
      <c r="J130" s="1">
        <v>2.65</v>
      </c>
      <c r="K130" s="1">
        <v>0.92300000000000004</v>
      </c>
      <c r="L130" s="1" t="s">
        <v>52</v>
      </c>
      <c r="M130" s="1" t="s">
        <v>52</v>
      </c>
      <c r="N130" s="1" t="s">
        <v>1421</v>
      </c>
      <c r="O130" t="e" vm="1">
        <v>#VALUE!</v>
      </c>
      <c r="P130" t="s">
        <v>150</v>
      </c>
      <c r="Q130" s="2">
        <v>38808</v>
      </c>
      <c r="R130" s="1" t="s">
        <v>761</v>
      </c>
      <c r="S130" s="1">
        <v>209</v>
      </c>
      <c r="T130" s="1" t="s">
        <v>700</v>
      </c>
    </row>
    <row r="131" spans="1:20" x14ac:dyDescent="0.35">
      <c r="A131" s="1">
        <v>2025</v>
      </c>
      <c r="C131" t="s">
        <v>1064</v>
      </c>
      <c r="D131" s="1" t="s">
        <v>1471</v>
      </c>
      <c r="E131" s="1" t="s">
        <v>8</v>
      </c>
      <c r="F131" t="s">
        <v>119</v>
      </c>
      <c r="G131" t="s">
        <v>99</v>
      </c>
      <c r="H131" s="1">
        <f>VLOOKUP(G131, Sheet3!$A$2:$B$40, 2, FALSE)</f>
        <v>0.18</v>
      </c>
      <c r="I131" s="1">
        <v>28</v>
      </c>
      <c r="J131" s="1">
        <v>1.92</v>
      </c>
      <c r="K131" s="1" t="s">
        <v>52</v>
      </c>
      <c r="L131" s="1" t="s">
        <v>52</v>
      </c>
      <c r="M131" s="1" t="s">
        <v>52</v>
      </c>
      <c r="N131" s="1" t="s">
        <v>1426</v>
      </c>
      <c r="O131" t="e" vm="9">
        <v>#VALUE!</v>
      </c>
      <c r="P131" t="s">
        <v>151</v>
      </c>
      <c r="Q131" s="2">
        <v>39097</v>
      </c>
      <c r="R131" s="1" t="s">
        <v>703</v>
      </c>
      <c r="S131" s="1">
        <v>183</v>
      </c>
      <c r="T131" s="1" t="s">
        <v>700</v>
      </c>
    </row>
    <row r="132" spans="1:20" x14ac:dyDescent="0.35">
      <c r="A132" s="1">
        <v>2025</v>
      </c>
      <c r="C132" t="s">
        <v>1391</v>
      </c>
      <c r="D132" s="1" t="s">
        <v>1471</v>
      </c>
      <c r="E132" s="1" t="s">
        <v>897</v>
      </c>
      <c r="F132" t="s">
        <v>72</v>
      </c>
      <c r="G132" t="s">
        <v>43</v>
      </c>
      <c r="H132" s="1">
        <f>VLOOKUP(G132, Sheet3!$A$2:$B$40, 2, FALSE)</f>
        <v>0.27</v>
      </c>
      <c r="I132" s="1">
        <v>43</v>
      </c>
      <c r="J132" s="1">
        <v>28</v>
      </c>
      <c r="K132" s="1">
        <v>39</v>
      </c>
      <c r="L132" s="1">
        <v>67</v>
      </c>
      <c r="M132" s="1">
        <v>98</v>
      </c>
      <c r="N132" s="1" t="s">
        <v>1423</v>
      </c>
      <c r="O132" t="e" vm="3">
        <v>#VALUE!</v>
      </c>
      <c r="P132" t="s">
        <v>762</v>
      </c>
      <c r="Q132" s="2">
        <v>38730</v>
      </c>
      <c r="R132" s="1" t="s">
        <v>705</v>
      </c>
      <c r="S132" s="1">
        <v>165</v>
      </c>
      <c r="T132" s="1" t="s">
        <v>700</v>
      </c>
    </row>
    <row r="133" spans="1:20" x14ac:dyDescent="0.35">
      <c r="A133" s="1">
        <v>2025</v>
      </c>
      <c r="C133" t="s">
        <v>925</v>
      </c>
      <c r="D133" s="1" t="s">
        <v>1471</v>
      </c>
      <c r="E133" s="1" t="s">
        <v>896</v>
      </c>
      <c r="F133" t="s">
        <v>153</v>
      </c>
      <c r="G133" t="s">
        <v>26</v>
      </c>
      <c r="H133" s="1">
        <f>VLOOKUP(G133, Sheet3!$A$2:$B$40, 2, FALSE)</f>
        <v>0.32</v>
      </c>
      <c r="I133" s="1">
        <v>30</v>
      </c>
      <c r="J133" s="1">
        <v>4</v>
      </c>
      <c r="K133" s="1">
        <v>11</v>
      </c>
      <c r="L133" s="1">
        <v>15</v>
      </c>
      <c r="M133" s="1">
        <v>10</v>
      </c>
      <c r="N133" s="1" t="s">
        <v>1422</v>
      </c>
      <c r="O133" t="e" vm="2">
        <v>#VALUE!</v>
      </c>
      <c r="P133" t="s">
        <v>152</v>
      </c>
      <c r="Q133" s="2">
        <v>38513</v>
      </c>
      <c r="R133" s="1" t="s">
        <v>699</v>
      </c>
      <c r="S133" s="1">
        <v>196</v>
      </c>
      <c r="T133" s="1" t="s">
        <v>700</v>
      </c>
    </row>
    <row r="134" spans="1:20" x14ac:dyDescent="0.35">
      <c r="A134" s="1">
        <v>2025</v>
      </c>
      <c r="C134" t="s">
        <v>926</v>
      </c>
      <c r="D134" s="1" t="s">
        <v>1471</v>
      </c>
      <c r="E134" s="1" t="s">
        <v>896</v>
      </c>
      <c r="F134" t="s">
        <v>148</v>
      </c>
      <c r="G134" t="s">
        <v>15</v>
      </c>
      <c r="H134" s="1">
        <f>VLOOKUP(G134, Sheet3!$A$2:$B$40, 2, FALSE)</f>
        <v>0.3</v>
      </c>
      <c r="I134" s="1">
        <v>50</v>
      </c>
      <c r="J134" s="1">
        <v>2</v>
      </c>
      <c r="K134" s="1">
        <v>4</v>
      </c>
      <c r="L134" s="1">
        <v>6</v>
      </c>
      <c r="M134" s="1">
        <v>22</v>
      </c>
      <c r="N134" s="1" t="s">
        <v>1428</v>
      </c>
      <c r="O134" t="e" vm="10">
        <v>#VALUE!</v>
      </c>
      <c r="P134" t="s">
        <v>154</v>
      </c>
      <c r="Q134" s="2">
        <v>39127</v>
      </c>
      <c r="R134" s="1" t="s">
        <v>716</v>
      </c>
      <c r="S134" s="1">
        <v>190</v>
      </c>
      <c r="T134" s="1" t="s">
        <v>700</v>
      </c>
    </row>
    <row r="135" spans="1:20" x14ac:dyDescent="0.35">
      <c r="A135" s="1">
        <v>2025</v>
      </c>
      <c r="C135" t="s">
        <v>1065</v>
      </c>
      <c r="D135" s="1" t="s">
        <v>1471</v>
      </c>
      <c r="E135" s="1" t="s">
        <v>8</v>
      </c>
      <c r="F135" t="s">
        <v>155</v>
      </c>
      <c r="G135" t="s">
        <v>37</v>
      </c>
      <c r="H135" s="1">
        <f>VLOOKUP(G135, Sheet3!$A$2:$B$40, 2, FALSE)</f>
        <v>0.41</v>
      </c>
      <c r="I135" s="1">
        <v>28</v>
      </c>
      <c r="J135" s="1">
        <v>2.56</v>
      </c>
      <c r="K135" s="1">
        <v>0.91300000000000003</v>
      </c>
      <c r="L135" s="1" t="s">
        <v>52</v>
      </c>
      <c r="M135" s="1" t="s">
        <v>52</v>
      </c>
      <c r="N135" s="1" t="s">
        <v>1423</v>
      </c>
      <c r="O135" t="e" vm="3">
        <v>#VALUE!</v>
      </c>
      <c r="P135" t="s">
        <v>763</v>
      </c>
      <c r="Q135" s="2">
        <v>38270</v>
      </c>
      <c r="R135" s="1" t="s">
        <v>716</v>
      </c>
      <c r="S135" s="1">
        <v>181</v>
      </c>
      <c r="T135" s="1" t="s">
        <v>700</v>
      </c>
    </row>
    <row r="136" spans="1:20" x14ac:dyDescent="0.35">
      <c r="A136" s="1">
        <v>2025</v>
      </c>
      <c r="C136" t="s">
        <v>1228</v>
      </c>
      <c r="D136" s="1" t="s">
        <v>1471</v>
      </c>
      <c r="E136" s="1" t="s">
        <v>897</v>
      </c>
      <c r="F136" t="s">
        <v>108</v>
      </c>
      <c r="G136" t="s">
        <v>31</v>
      </c>
      <c r="H136" s="1">
        <f>VLOOKUP(G136, Sheet3!$A$2:$B$40, 2, FALSE)</f>
        <v>0.27</v>
      </c>
      <c r="I136" s="1">
        <v>38</v>
      </c>
      <c r="J136" s="1">
        <v>11</v>
      </c>
      <c r="K136" s="1">
        <v>20</v>
      </c>
      <c r="L136" s="1">
        <v>31</v>
      </c>
      <c r="M136" s="1">
        <v>10</v>
      </c>
      <c r="N136" s="1" t="s">
        <v>1421</v>
      </c>
      <c r="O136" t="e" vm="1">
        <v>#VALUE!</v>
      </c>
      <c r="P136" t="s">
        <v>158</v>
      </c>
      <c r="Q136" s="2">
        <v>38651</v>
      </c>
      <c r="R136" s="1" t="s">
        <v>703</v>
      </c>
      <c r="S136" s="1">
        <v>187</v>
      </c>
      <c r="T136" s="1" t="s">
        <v>700</v>
      </c>
    </row>
    <row r="137" spans="1:20" x14ac:dyDescent="0.35">
      <c r="A137" s="1">
        <v>2025</v>
      </c>
      <c r="C137" t="s">
        <v>928</v>
      </c>
      <c r="D137" s="1" t="s">
        <v>1471</v>
      </c>
      <c r="E137" s="1" t="s">
        <v>896</v>
      </c>
      <c r="F137" t="s">
        <v>160</v>
      </c>
      <c r="G137" t="s">
        <v>31</v>
      </c>
      <c r="H137" s="1">
        <f>VLOOKUP(G137, Sheet3!$A$2:$B$40, 2, FALSE)</f>
        <v>0.27</v>
      </c>
      <c r="I137" s="1">
        <v>54</v>
      </c>
      <c r="J137" s="1">
        <v>3</v>
      </c>
      <c r="K137" s="1">
        <v>9</v>
      </c>
      <c r="L137" s="1">
        <v>12</v>
      </c>
      <c r="M137" s="1">
        <v>48</v>
      </c>
      <c r="N137" s="1" t="s">
        <v>1425</v>
      </c>
      <c r="O137" t="e" vm="5">
        <v>#VALUE!</v>
      </c>
      <c r="P137" t="s">
        <v>159</v>
      </c>
      <c r="Q137" s="2">
        <v>39113</v>
      </c>
      <c r="R137" s="1" t="s">
        <v>703</v>
      </c>
      <c r="S137" s="1">
        <v>194</v>
      </c>
      <c r="T137" s="1" t="s">
        <v>690</v>
      </c>
    </row>
    <row r="138" spans="1:20" x14ac:dyDescent="0.35">
      <c r="A138" s="1">
        <v>2025</v>
      </c>
      <c r="C138" t="s">
        <v>1407</v>
      </c>
      <c r="D138" s="1" t="s">
        <v>1471</v>
      </c>
      <c r="E138" s="1" t="s">
        <v>897</v>
      </c>
      <c r="F138" t="s">
        <v>162</v>
      </c>
      <c r="G138" t="s">
        <v>163</v>
      </c>
      <c r="H138" s="1">
        <f>VLOOKUP(G138, Sheet3!$A$2:$B$40, 2, FALSE)</f>
        <v>0.83</v>
      </c>
      <c r="I138" s="1">
        <v>67</v>
      </c>
      <c r="J138" s="1">
        <v>12</v>
      </c>
      <c r="K138" s="1">
        <v>13</v>
      </c>
      <c r="L138" s="1">
        <v>25</v>
      </c>
      <c r="M138" s="1">
        <v>16</v>
      </c>
      <c r="N138" s="1" t="s">
        <v>1432</v>
      </c>
      <c r="O138" t="e" vm="12">
        <v>#VALUE!</v>
      </c>
      <c r="P138" t="s">
        <v>161</v>
      </c>
      <c r="Q138" s="2">
        <v>38592</v>
      </c>
      <c r="R138" s="1" t="s">
        <v>705</v>
      </c>
      <c r="S138" s="1">
        <v>185</v>
      </c>
      <c r="T138" s="1" t="s">
        <v>700</v>
      </c>
    </row>
    <row r="139" spans="1:20" x14ac:dyDescent="0.35">
      <c r="A139" s="1">
        <v>2025</v>
      </c>
      <c r="C139" t="s">
        <v>929</v>
      </c>
      <c r="D139" s="1" t="s">
        <v>1471</v>
      </c>
      <c r="E139" s="1" t="s">
        <v>896</v>
      </c>
      <c r="F139" t="s">
        <v>16</v>
      </c>
      <c r="G139" t="s">
        <v>17</v>
      </c>
      <c r="H139" s="1">
        <f>VLOOKUP(G139, Sheet3!$A$2:$B$40, 2, FALSE)</f>
        <v>0.28000000000000003</v>
      </c>
      <c r="I139" s="1">
        <v>66</v>
      </c>
      <c r="J139" s="1">
        <v>5</v>
      </c>
      <c r="K139" s="1">
        <v>27</v>
      </c>
      <c r="L139" s="1">
        <v>32</v>
      </c>
      <c r="M139" s="1">
        <v>16</v>
      </c>
      <c r="N139" s="1" t="s">
        <v>1422</v>
      </c>
      <c r="O139" t="e" vm="2">
        <v>#VALUE!</v>
      </c>
      <c r="P139" t="s">
        <v>164</v>
      </c>
      <c r="Q139" s="2">
        <v>39289</v>
      </c>
      <c r="R139" s="1" t="s">
        <v>725</v>
      </c>
      <c r="S139" s="1">
        <v>161</v>
      </c>
      <c r="T139" s="1" t="s">
        <v>700</v>
      </c>
    </row>
    <row r="140" spans="1:20" x14ac:dyDescent="0.35">
      <c r="A140" s="1">
        <v>2025</v>
      </c>
      <c r="C140" t="s">
        <v>930</v>
      </c>
      <c r="D140" s="1" t="s">
        <v>1471</v>
      </c>
      <c r="E140" s="1" t="s">
        <v>896</v>
      </c>
      <c r="F140" t="s">
        <v>122</v>
      </c>
      <c r="G140" t="s">
        <v>15</v>
      </c>
      <c r="H140" s="1">
        <f>VLOOKUP(G140, Sheet3!$A$2:$B$40, 2, FALSE)</f>
        <v>0.3</v>
      </c>
      <c r="I140" s="1">
        <v>64</v>
      </c>
      <c r="J140" s="1">
        <v>8</v>
      </c>
      <c r="K140" s="1">
        <v>38</v>
      </c>
      <c r="L140" s="1">
        <v>46</v>
      </c>
      <c r="M140" s="1">
        <v>47</v>
      </c>
      <c r="N140" s="1" t="s">
        <v>1421</v>
      </c>
      <c r="O140" t="e" vm="1">
        <v>#VALUE!</v>
      </c>
      <c r="P140" t="s">
        <v>165</v>
      </c>
      <c r="Q140" s="2">
        <v>38861</v>
      </c>
      <c r="R140" s="1" t="s">
        <v>705</v>
      </c>
      <c r="S140" s="1">
        <v>165</v>
      </c>
      <c r="T140" s="1" t="s">
        <v>700</v>
      </c>
    </row>
    <row r="141" spans="1:20" x14ac:dyDescent="0.35">
      <c r="A141" s="1">
        <v>2025</v>
      </c>
      <c r="C141" t="s">
        <v>931</v>
      </c>
      <c r="D141" s="1" t="s">
        <v>1471</v>
      </c>
      <c r="E141" s="1" t="s">
        <v>896</v>
      </c>
      <c r="F141" t="s">
        <v>167</v>
      </c>
      <c r="G141" t="s">
        <v>20</v>
      </c>
      <c r="H141" s="1">
        <f>VLOOKUP(G141, Sheet3!$A$2:$B$40, 2, FALSE)</f>
        <v>0.28999999999999998</v>
      </c>
      <c r="I141" s="1">
        <v>63</v>
      </c>
      <c r="J141" s="1">
        <v>1</v>
      </c>
      <c r="K141" s="1">
        <v>6</v>
      </c>
      <c r="L141" s="1">
        <v>7</v>
      </c>
      <c r="M141" s="1">
        <v>44</v>
      </c>
      <c r="N141" s="1" t="s">
        <v>1421</v>
      </c>
      <c r="O141" t="e" vm="1">
        <v>#VALUE!</v>
      </c>
      <c r="P141" t="s">
        <v>166</v>
      </c>
      <c r="Q141" s="2">
        <v>39018</v>
      </c>
      <c r="R141" s="1" t="s">
        <v>717</v>
      </c>
      <c r="S141" s="1">
        <v>216</v>
      </c>
      <c r="T141" s="1" t="s">
        <v>690</v>
      </c>
    </row>
    <row r="142" spans="1:20" x14ac:dyDescent="0.35">
      <c r="A142" s="1">
        <v>2025</v>
      </c>
      <c r="C142" t="s">
        <v>1229</v>
      </c>
      <c r="D142" s="1" t="s">
        <v>1471</v>
      </c>
      <c r="E142" s="1" t="s">
        <v>897</v>
      </c>
      <c r="F142" t="s">
        <v>160</v>
      </c>
      <c r="G142" t="s">
        <v>31</v>
      </c>
      <c r="H142" s="1">
        <f>VLOOKUP(G142, Sheet3!$A$2:$B$40, 2, FALSE)</f>
        <v>0.27</v>
      </c>
      <c r="I142" s="1">
        <v>62</v>
      </c>
      <c r="J142" s="1">
        <v>24</v>
      </c>
      <c r="K142" s="1">
        <v>48</v>
      </c>
      <c r="L142" s="1">
        <v>72</v>
      </c>
      <c r="M142" s="1">
        <v>54</v>
      </c>
      <c r="N142" s="1" t="s">
        <v>1421</v>
      </c>
      <c r="O142" t="e" vm="1">
        <v>#VALUE!</v>
      </c>
      <c r="P142" t="s">
        <v>168</v>
      </c>
      <c r="Q142" s="2">
        <v>38982</v>
      </c>
      <c r="R142" s="1" t="s">
        <v>725</v>
      </c>
      <c r="S142" s="1">
        <v>174</v>
      </c>
      <c r="T142" s="1" t="s">
        <v>700</v>
      </c>
    </row>
    <row r="143" spans="1:20" x14ac:dyDescent="0.35">
      <c r="A143" s="1">
        <v>2025</v>
      </c>
      <c r="C143" t="s">
        <v>1066</v>
      </c>
      <c r="D143" s="1" t="s">
        <v>1471</v>
      </c>
      <c r="E143" s="1" t="s">
        <v>8</v>
      </c>
      <c r="F143" t="s">
        <v>105</v>
      </c>
      <c r="G143" t="s">
        <v>23</v>
      </c>
      <c r="H143" s="1">
        <f>VLOOKUP(G143, Sheet3!$A$2:$B$40, 2, FALSE)</f>
        <v>0.27</v>
      </c>
      <c r="I143" s="1">
        <v>25</v>
      </c>
      <c r="J143" s="1">
        <v>3.12</v>
      </c>
      <c r="K143" s="1">
        <v>0.89400000000000002</v>
      </c>
      <c r="L143" s="1" t="s">
        <v>52</v>
      </c>
      <c r="M143" s="1" t="s">
        <v>52</v>
      </c>
      <c r="N143" s="1" t="s">
        <v>1422</v>
      </c>
      <c r="O143" t="e" vm="2">
        <v>#VALUE!</v>
      </c>
      <c r="P143" t="s">
        <v>169</v>
      </c>
      <c r="Q143" s="2">
        <v>39138</v>
      </c>
      <c r="R143" s="1" t="s">
        <v>707</v>
      </c>
      <c r="S143" s="1">
        <v>187</v>
      </c>
      <c r="T143" s="1" t="s">
        <v>700</v>
      </c>
    </row>
    <row r="144" spans="1:20" x14ac:dyDescent="0.35">
      <c r="A144" s="1">
        <v>2025</v>
      </c>
      <c r="C144" t="s">
        <v>932</v>
      </c>
      <c r="D144" s="1" t="s">
        <v>1471</v>
      </c>
      <c r="E144" s="1" t="s">
        <v>896</v>
      </c>
      <c r="F144" t="s">
        <v>171</v>
      </c>
      <c r="G144" t="s">
        <v>131</v>
      </c>
      <c r="H144" s="1">
        <f>VLOOKUP(G144, Sheet3!$A$2:$B$40, 2, FALSE)</f>
        <v>0.1</v>
      </c>
      <c r="I144" s="1">
        <v>56</v>
      </c>
      <c r="J144" s="1">
        <v>4</v>
      </c>
      <c r="K144" s="1">
        <v>22</v>
      </c>
      <c r="L144" s="1">
        <v>26</v>
      </c>
      <c r="M144" s="1">
        <v>20</v>
      </c>
      <c r="N144" s="1" t="s">
        <v>1422</v>
      </c>
      <c r="O144" t="e" vm="2">
        <v>#VALUE!</v>
      </c>
      <c r="P144" t="s">
        <v>170</v>
      </c>
      <c r="Q144" s="2">
        <v>39150</v>
      </c>
      <c r="R144" s="1" t="s">
        <v>707</v>
      </c>
      <c r="S144" s="1">
        <v>201</v>
      </c>
      <c r="T144" s="1" t="s">
        <v>690</v>
      </c>
    </row>
    <row r="145" spans="1:20" x14ac:dyDescent="0.35">
      <c r="A145" s="1">
        <v>2025</v>
      </c>
      <c r="C145" t="s">
        <v>933</v>
      </c>
      <c r="D145" s="1" t="s">
        <v>1471</v>
      </c>
      <c r="E145" s="1" t="s">
        <v>896</v>
      </c>
      <c r="F145" t="s">
        <v>172</v>
      </c>
      <c r="G145" t="s">
        <v>101</v>
      </c>
      <c r="H145" s="1">
        <f>VLOOKUP(G145, Sheet3!$A$2:$B$40, 2, FALSE)</f>
        <v>0.2</v>
      </c>
      <c r="I145" s="1">
        <v>34</v>
      </c>
      <c r="J145" s="1">
        <v>2</v>
      </c>
      <c r="K145" s="1">
        <v>9</v>
      </c>
      <c r="L145" s="1">
        <v>11</v>
      </c>
      <c r="M145" s="1">
        <v>18</v>
      </c>
      <c r="N145" s="1" t="s">
        <v>1425</v>
      </c>
      <c r="O145" t="e" vm="5">
        <v>#VALUE!</v>
      </c>
      <c r="P145" t="s">
        <v>766</v>
      </c>
      <c r="Q145" s="2">
        <v>38993</v>
      </c>
      <c r="R145" s="1" t="s">
        <v>767</v>
      </c>
      <c r="S145" s="1">
        <v>174</v>
      </c>
      <c r="T145" s="1" t="s">
        <v>700</v>
      </c>
    </row>
    <row r="146" spans="1:20" x14ac:dyDescent="0.35">
      <c r="A146" s="1">
        <v>2025</v>
      </c>
      <c r="C146" t="s">
        <v>1137</v>
      </c>
      <c r="D146" s="1" t="s">
        <v>1471</v>
      </c>
      <c r="E146" s="1" t="s">
        <v>897</v>
      </c>
      <c r="F146" t="s">
        <v>54</v>
      </c>
      <c r="G146" t="s">
        <v>23</v>
      </c>
      <c r="H146" s="1">
        <f>VLOOKUP(G146, Sheet3!$A$2:$B$40, 2, FALSE)</f>
        <v>0.27</v>
      </c>
      <c r="I146" s="1">
        <v>51</v>
      </c>
      <c r="J146" s="1">
        <v>10</v>
      </c>
      <c r="K146" s="1">
        <v>7</v>
      </c>
      <c r="L146" s="1">
        <v>17</v>
      </c>
      <c r="M146" s="1">
        <v>27</v>
      </c>
      <c r="N146" s="1" t="s">
        <v>1432</v>
      </c>
      <c r="O146" t="e" vm="12">
        <v>#VALUE!</v>
      </c>
      <c r="P146" t="s">
        <v>173</v>
      </c>
      <c r="Q146" s="2">
        <v>39164</v>
      </c>
      <c r="R146" s="1" t="s">
        <v>724</v>
      </c>
      <c r="S146" s="1">
        <v>205</v>
      </c>
      <c r="T146" s="1" t="s">
        <v>700</v>
      </c>
    </row>
    <row r="147" spans="1:20" x14ac:dyDescent="0.35">
      <c r="A147" s="1">
        <v>2025</v>
      </c>
      <c r="C147" t="s">
        <v>1306</v>
      </c>
      <c r="D147" s="1" t="s">
        <v>1471</v>
      </c>
      <c r="E147" s="1" t="s">
        <v>897</v>
      </c>
      <c r="F147" t="s">
        <v>175</v>
      </c>
      <c r="G147" t="s">
        <v>176</v>
      </c>
      <c r="H147" s="1">
        <f>VLOOKUP(G147, Sheet3!$A$2:$B$40, 2, FALSE)</f>
        <v>0.25</v>
      </c>
      <c r="I147" s="1">
        <v>28</v>
      </c>
      <c r="J147" s="1">
        <v>3</v>
      </c>
      <c r="K147" s="1">
        <v>2</v>
      </c>
      <c r="L147" s="1">
        <v>5</v>
      </c>
      <c r="M147" s="1">
        <v>14</v>
      </c>
      <c r="N147" s="1" t="s">
        <v>1438</v>
      </c>
      <c r="O147" t="e" vm="13">
        <v>#VALUE!</v>
      </c>
      <c r="P147" t="s">
        <v>174</v>
      </c>
      <c r="Q147" s="2">
        <v>39125</v>
      </c>
      <c r="R147" s="1" t="s">
        <v>717</v>
      </c>
      <c r="S147" s="1">
        <v>187</v>
      </c>
      <c r="T147" s="1" t="s">
        <v>700</v>
      </c>
    </row>
    <row r="148" spans="1:20" x14ac:dyDescent="0.35">
      <c r="A148" s="1">
        <v>2025</v>
      </c>
      <c r="C148" t="s">
        <v>934</v>
      </c>
      <c r="D148" s="1" t="s">
        <v>1471</v>
      </c>
      <c r="E148" s="1" t="s">
        <v>896</v>
      </c>
      <c r="F148" t="s">
        <v>178</v>
      </c>
      <c r="G148" t="s">
        <v>20</v>
      </c>
      <c r="H148" s="1">
        <f>VLOOKUP(G148, Sheet3!$A$2:$B$40, 2, FALSE)</f>
        <v>0.28999999999999998</v>
      </c>
      <c r="I148" s="1">
        <v>62</v>
      </c>
      <c r="J148" s="1">
        <v>11</v>
      </c>
      <c r="K148" s="1">
        <v>36</v>
      </c>
      <c r="L148" s="1">
        <v>47</v>
      </c>
      <c r="M148" s="1">
        <v>48</v>
      </c>
      <c r="N148" s="1" t="s">
        <v>1421</v>
      </c>
      <c r="O148" t="e" vm="1">
        <v>#VALUE!</v>
      </c>
      <c r="P148" t="s">
        <v>177</v>
      </c>
      <c r="Q148" s="2">
        <v>38507</v>
      </c>
      <c r="R148" s="1" t="s">
        <v>717</v>
      </c>
      <c r="S148" s="1">
        <v>212</v>
      </c>
      <c r="T148" s="1" t="s">
        <v>700</v>
      </c>
    </row>
    <row r="149" spans="1:20" x14ac:dyDescent="0.35">
      <c r="A149" s="1">
        <v>2025</v>
      </c>
      <c r="C149" t="s">
        <v>1307</v>
      </c>
      <c r="D149" s="1" t="s">
        <v>1471</v>
      </c>
      <c r="E149" s="1" t="s">
        <v>897</v>
      </c>
      <c r="F149" t="s">
        <v>19</v>
      </c>
      <c r="G149" t="s">
        <v>20</v>
      </c>
      <c r="H149" s="1">
        <f>VLOOKUP(G149, Sheet3!$A$2:$B$40, 2, FALSE)</f>
        <v>0.28999999999999998</v>
      </c>
      <c r="I149" s="1">
        <v>39</v>
      </c>
      <c r="J149" s="1">
        <v>11</v>
      </c>
      <c r="K149" s="1">
        <v>8</v>
      </c>
      <c r="L149" s="1">
        <v>19</v>
      </c>
      <c r="M149" s="1">
        <v>23</v>
      </c>
      <c r="N149" s="1" t="s">
        <v>1421</v>
      </c>
      <c r="O149" t="e" vm="1">
        <v>#VALUE!</v>
      </c>
      <c r="P149" t="s">
        <v>770</v>
      </c>
      <c r="Q149" s="2">
        <v>39245</v>
      </c>
      <c r="R149" s="1" t="s">
        <v>707</v>
      </c>
      <c r="S149" s="1">
        <v>214</v>
      </c>
      <c r="T149" s="1" t="s">
        <v>700</v>
      </c>
    </row>
    <row r="150" spans="1:20" x14ac:dyDescent="0.35">
      <c r="A150" s="1">
        <v>2025</v>
      </c>
      <c r="C150" t="s">
        <v>1408</v>
      </c>
      <c r="D150" s="1" t="s">
        <v>1471</v>
      </c>
      <c r="E150" s="1" t="s">
        <v>897</v>
      </c>
      <c r="F150" t="s">
        <v>180</v>
      </c>
      <c r="G150" t="s">
        <v>20</v>
      </c>
      <c r="H150" s="1">
        <f>VLOOKUP(G150, Sheet3!$A$2:$B$40, 2, FALSE)</f>
        <v>0.28999999999999998</v>
      </c>
      <c r="I150" s="1">
        <v>63</v>
      </c>
      <c r="J150" s="1">
        <v>38</v>
      </c>
      <c r="K150" s="1">
        <v>39</v>
      </c>
      <c r="L150" s="1">
        <v>77</v>
      </c>
      <c r="M150" s="1">
        <v>63</v>
      </c>
      <c r="N150" s="1" t="s">
        <v>1421</v>
      </c>
      <c r="O150" t="e" vm="1">
        <v>#VALUE!</v>
      </c>
      <c r="P150" t="s">
        <v>179</v>
      </c>
      <c r="Q150" s="2">
        <v>38730</v>
      </c>
      <c r="R150" s="1" t="s">
        <v>767</v>
      </c>
      <c r="S150" s="1">
        <v>183</v>
      </c>
      <c r="T150" s="1" t="s">
        <v>700</v>
      </c>
    </row>
    <row r="151" spans="1:20" x14ac:dyDescent="0.35">
      <c r="A151" s="1">
        <v>2025</v>
      </c>
      <c r="C151" t="s">
        <v>935</v>
      </c>
      <c r="D151" s="1" t="s">
        <v>1471</v>
      </c>
      <c r="E151" s="1" t="s">
        <v>896</v>
      </c>
      <c r="F151" t="s">
        <v>182</v>
      </c>
      <c r="G151" t="s">
        <v>15</v>
      </c>
      <c r="H151" s="1">
        <f>VLOOKUP(G151, Sheet3!$A$2:$B$40, 2, FALSE)</f>
        <v>0.3</v>
      </c>
      <c r="I151" s="1">
        <v>63</v>
      </c>
      <c r="J151" s="1">
        <v>7</v>
      </c>
      <c r="K151" s="1">
        <v>16</v>
      </c>
      <c r="L151" s="1">
        <v>23</v>
      </c>
      <c r="M151" s="1">
        <v>24</v>
      </c>
      <c r="N151" s="1" t="s">
        <v>1421</v>
      </c>
      <c r="O151" t="e" vm="1">
        <v>#VALUE!</v>
      </c>
      <c r="P151" t="s">
        <v>181</v>
      </c>
      <c r="Q151" s="2">
        <v>39260</v>
      </c>
      <c r="R151" s="1" t="s">
        <v>707</v>
      </c>
      <c r="S151" s="1">
        <v>194</v>
      </c>
      <c r="T151" s="1" t="s">
        <v>690</v>
      </c>
    </row>
    <row r="152" spans="1:20" x14ac:dyDescent="0.35">
      <c r="A152" s="1">
        <v>2025</v>
      </c>
      <c r="C152" t="s">
        <v>1067</v>
      </c>
      <c r="D152" s="1" t="s">
        <v>1471</v>
      </c>
      <c r="E152" s="1" t="s">
        <v>8</v>
      </c>
      <c r="F152" t="s">
        <v>184</v>
      </c>
      <c r="G152" t="s">
        <v>126</v>
      </c>
      <c r="H152" s="1">
        <f>VLOOKUP(G152, Sheet3!$A$2:$B$40, 2, FALSE)</f>
        <v>0.2</v>
      </c>
      <c r="I152" s="1">
        <v>30</v>
      </c>
      <c r="J152" s="1">
        <v>1.24</v>
      </c>
      <c r="K152" s="1">
        <v>0.94799999999999995</v>
      </c>
      <c r="L152" s="1" t="s">
        <v>52</v>
      </c>
      <c r="M152" s="1" t="s">
        <v>52</v>
      </c>
      <c r="N152" s="1" t="s">
        <v>1422</v>
      </c>
      <c r="O152" t="e" vm="2">
        <v>#VALUE!</v>
      </c>
      <c r="P152" t="s">
        <v>183</v>
      </c>
      <c r="Q152" s="2">
        <v>39315</v>
      </c>
      <c r="R152" s="1" t="s">
        <v>705</v>
      </c>
      <c r="S152" s="1">
        <v>168</v>
      </c>
      <c r="T152" s="1" t="s">
        <v>700</v>
      </c>
    </row>
    <row r="153" spans="1:20" x14ac:dyDescent="0.35">
      <c r="A153" s="1">
        <v>2025</v>
      </c>
      <c r="C153" t="s">
        <v>936</v>
      </c>
      <c r="D153" s="1" t="s">
        <v>1471</v>
      </c>
      <c r="E153" s="1" t="s">
        <v>896</v>
      </c>
      <c r="F153" t="s">
        <v>185</v>
      </c>
      <c r="G153" t="s">
        <v>136</v>
      </c>
      <c r="H153" s="1">
        <f>VLOOKUP(G153, Sheet3!$A$2:$B$40, 2, FALSE)</f>
        <v>0.28000000000000003</v>
      </c>
      <c r="I153" s="1">
        <v>19</v>
      </c>
      <c r="J153" s="1">
        <v>1</v>
      </c>
      <c r="K153" s="1">
        <v>1</v>
      </c>
      <c r="L153" s="1">
        <v>2</v>
      </c>
      <c r="M153" s="1">
        <v>4</v>
      </c>
      <c r="N153" s="1" t="s">
        <v>1429</v>
      </c>
      <c r="O153" t="e" vm="7">
        <v>#VALUE!</v>
      </c>
      <c r="P153" t="s">
        <v>771</v>
      </c>
      <c r="Q153" s="2">
        <v>39279</v>
      </c>
      <c r="R153" s="1" t="s">
        <v>703</v>
      </c>
      <c r="S153" s="1">
        <v>216</v>
      </c>
      <c r="T153" s="1" t="s">
        <v>690</v>
      </c>
    </row>
    <row r="154" spans="1:20" x14ac:dyDescent="0.35">
      <c r="A154" s="1">
        <v>2025</v>
      </c>
      <c r="C154" t="s">
        <v>937</v>
      </c>
      <c r="D154" s="1" t="s">
        <v>1471</v>
      </c>
      <c r="E154" s="1" t="s">
        <v>896</v>
      </c>
      <c r="F154" t="s">
        <v>30</v>
      </c>
      <c r="G154" t="s">
        <v>31</v>
      </c>
      <c r="H154" s="1">
        <f>VLOOKUP(G154, Sheet3!$A$2:$B$40, 2, FALSE)</f>
        <v>0.27</v>
      </c>
      <c r="I154" s="1">
        <v>63</v>
      </c>
      <c r="J154" s="1">
        <v>2</v>
      </c>
      <c r="K154" s="1">
        <v>5</v>
      </c>
      <c r="L154" s="1">
        <v>7</v>
      </c>
      <c r="M154" s="1">
        <v>64</v>
      </c>
      <c r="N154" s="1" t="s">
        <v>1421</v>
      </c>
      <c r="O154" t="e" vm="1">
        <v>#VALUE!</v>
      </c>
      <c r="P154" t="s">
        <v>186</v>
      </c>
      <c r="Q154" s="2">
        <v>38821</v>
      </c>
      <c r="R154" s="1" t="s">
        <v>717</v>
      </c>
      <c r="S154" s="1">
        <v>205</v>
      </c>
      <c r="T154" s="1" t="s">
        <v>700</v>
      </c>
    </row>
    <row r="155" spans="1:20" x14ac:dyDescent="0.35">
      <c r="A155" s="1">
        <v>2025</v>
      </c>
      <c r="C155" t="s">
        <v>1068</v>
      </c>
      <c r="D155" s="1" t="s">
        <v>1471</v>
      </c>
      <c r="E155" s="1" t="s">
        <v>8</v>
      </c>
      <c r="F155" t="s">
        <v>188</v>
      </c>
      <c r="G155" t="s">
        <v>43</v>
      </c>
      <c r="H155" s="1">
        <f>VLOOKUP(G155, Sheet3!$A$2:$B$40, 2, FALSE)</f>
        <v>0.27</v>
      </c>
      <c r="I155" s="1">
        <v>33</v>
      </c>
      <c r="J155" s="1">
        <v>2.68</v>
      </c>
      <c r="K155" s="1">
        <v>0.91500000000000004</v>
      </c>
      <c r="L155" s="1" t="s">
        <v>52</v>
      </c>
      <c r="M155" s="1" t="s">
        <v>52</v>
      </c>
      <c r="N155" s="1" t="s">
        <v>1423</v>
      </c>
      <c r="O155" t="e" vm="3">
        <v>#VALUE!</v>
      </c>
      <c r="P155" t="s">
        <v>187</v>
      </c>
      <c r="Q155" s="2">
        <v>38561</v>
      </c>
      <c r="R155" s="1" t="s">
        <v>707</v>
      </c>
      <c r="S155" s="1">
        <v>183</v>
      </c>
      <c r="T155" s="1" t="s">
        <v>700</v>
      </c>
    </row>
    <row r="156" spans="1:20" x14ac:dyDescent="0.35">
      <c r="A156" s="1">
        <v>2025</v>
      </c>
      <c r="C156" t="s">
        <v>1392</v>
      </c>
      <c r="D156" s="1" t="s">
        <v>1471</v>
      </c>
      <c r="E156" s="1" t="s">
        <v>897</v>
      </c>
      <c r="F156" t="s">
        <v>190</v>
      </c>
      <c r="G156" t="s">
        <v>31</v>
      </c>
      <c r="H156" s="1">
        <f>VLOOKUP(G156, Sheet3!$A$2:$B$40, 2, FALSE)</f>
        <v>0.27</v>
      </c>
      <c r="I156" s="1">
        <v>59</v>
      </c>
      <c r="J156" s="1">
        <v>18</v>
      </c>
      <c r="K156" s="1">
        <v>26</v>
      </c>
      <c r="L156" s="1">
        <v>44</v>
      </c>
      <c r="M156" s="1">
        <v>48</v>
      </c>
      <c r="N156" s="1" t="s">
        <v>1421</v>
      </c>
      <c r="O156" t="e" vm="1">
        <v>#VALUE!</v>
      </c>
      <c r="P156" t="s">
        <v>189</v>
      </c>
      <c r="Q156" s="2">
        <v>39155</v>
      </c>
      <c r="R156" s="1" t="s">
        <v>725</v>
      </c>
      <c r="S156" s="1">
        <v>181</v>
      </c>
      <c r="T156" s="1" t="s">
        <v>700</v>
      </c>
    </row>
    <row r="157" spans="1:20" x14ac:dyDescent="0.35">
      <c r="A157" s="1">
        <v>2025</v>
      </c>
      <c r="C157" t="s">
        <v>938</v>
      </c>
      <c r="D157" s="1" t="s">
        <v>1471</v>
      </c>
      <c r="E157" s="1" t="s">
        <v>896</v>
      </c>
      <c r="F157" t="s">
        <v>192</v>
      </c>
      <c r="G157" t="s">
        <v>193</v>
      </c>
      <c r="H157" s="1">
        <f>VLOOKUP(G157, Sheet3!$A$2:$B$40, 2, FALSE)</f>
        <v>0.18</v>
      </c>
      <c r="I157" s="1">
        <v>36</v>
      </c>
      <c r="J157" s="1">
        <v>6</v>
      </c>
      <c r="K157" s="1">
        <v>27</v>
      </c>
      <c r="L157" s="1">
        <v>33</v>
      </c>
      <c r="M157" s="1">
        <v>28</v>
      </c>
      <c r="N157" s="1" t="s">
        <v>1424</v>
      </c>
      <c r="O157" t="e" vm="4">
        <v>#VALUE!</v>
      </c>
      <c r="P157" t="s">
        <v>191</v>
      </c>
      <c r="Q157" s="2">
        <v>39198</v>
      </c>
      <c r="R157" s="1" t="s">
        <v>767</v>
      </c>
      <c r="S157" s="1">
        <v>139</v>
      </c>
      <c r="T157" s="1" t="s">
        <v>700</v>
      </c>
    </row>
    <row r="158" spans="1:20" x14ac:dyDescent="0.35">
      <c r="A158" s="1">
        <v>2025</v>
      </c>
      <c r="C158" t="s">
        <v>1308</v>
      </c>
      <c r="D158" s="1" t="s">
        <v>1471</v>
      </c>
      <c r="E158" s="1" t="s">
        <v>897</v>
      </c>
      <c r="F158" t="s">
        <v>195</v>
      </c>
      <c r="G158" t="s">
        <v>26</v>
      </c>
      <c r="H158" s="1">
        <f>VLOOKUP(G158, Sheet3!$A$2:$B$40, 2, FALSE)</f>
        <v>0.32</v>
      </c>
      <c r="I158" s="1">
        <v>38</v>
      </c>
      <c r="J158" s="1">
        <v>15</v>
      </c>
      <c r="K158" s="1">
        <v>27</v>
      </c>
      <c r="L158" s="1">
        <v>42</v>
      </c>
      <c r="M158" s="1">
        <v>58</v>
      </c>
      <c r="N158" s="1" t="s">
        <v>1422</v>
      </c>
      <c r="O158" t="e" vm="2">
        <v>#VALUE!</v>
      </c>
      <c r="P158" t="s">
        <v>194</v>
      </c>
      <c r="Q158" s="2">
        <v>38421</v>
      </c>
      <c r="R158" s="1" t="s">
        <v>705</v>
      </c>
      <c r="S158" s="1">
        <v>190</v>
      </c>
      <c r="T158" s="1" t="s">
        <v>700</v>
      </c>
    </row>
    <row r="159" spans="1:20" x14ac:dyDescent="0.35">
      <c r="A159" s="1">
        <v>2025</v>
      </c>
      <c r="C159" t="s">
        <v>1138</v>
      </c>
      <c r="D159" s="1" t="s">
        <v>1471</v>
      </c>
      <c r="E159" s="1" t="s">
        <v>897</v>
      </c>
      <c r="F159" t="s">
        <v>197</v>
      </c>
      <c r="G159" t="s">
        <v>31</v>
      </c>
      <c r="H159" s="1">
        <f>VLOOKUP(G159, Sheet3!$A$2:$B$40, 2, FALSE)</f>
        <v>0.27</v>
      </c>
      <c r="I159" s="1">
        <v>64</v>
      </c>
      <c r="J159" s="1">
        <v>13</v>
      </c>
      <c r="K159" s="1">
        <v>19</v>
      </c>
      <c r="L159" s="1">
        <v>32</v>
      </c>
      <c r="M159" s="1">
        <v>40</v>
      </c>
      <c r="N159" s="1" t="s">
        <v>1421</v>
      </c>
      <c r="O159" t="e" vm="1">
        <v>#VALUE!</v>
      </c>
      <c r="P159" t="s">
        <v>196</v>
      </c>
      <c r="Q159" s="2">
        <v>39203</v>
      </c>
      <c r="R159" s="1" t="s">
        <v>699</v>
      </c>
      <c r="S159" s="1">
        <v>187</v>
      </c>
      <c r="T159" s="1" t="s">
        <v>700</v>
      </c>
    </row>
    <row r="160" spans="1:20" x14ac:dyDescent="0.35">
      <c r="A160" s="1">
        <v>2025</v>
      </c>
      <c r="C160" t="s">
        <v>1259</v>
      </c>
      <c r="D160" s="1" t="s">
        <v>1471</v>
      </c>
      <c r="E160" s="1" t="s">
        <v>897</v>
      </c>
      <c r="F160" t="s">
        <v>62</v>
      </c>
      <c r="G160" t="s">
        <v>15</v>
      </c>
      <c r="H160" s="1">
        <f>VLOOKUP(G160, Sheet3!$A$2:$B$40, 2, FALSE)</f>
        <v>0.3</v>
      </c>
      <c r="I160" s="1">
        <v>48</v>
      </c>
      <c r="J160" s="1">
        <v>10</v>
      </c>
      <c r="K160" s="1">
        <v>11</v>
      </c>
      <c r="L160" s="1">
        <v>21</v>
      </c>
      <c r="M160" s="1">
        <v>47</v>
      </c>
      <c r="N160" s="1" t="s">
        <v>1421</v>
      </c>
      <c r="O160" t="e" vm="1">
        <v>#VALUE!</v>
      </c>
      <c r="P160" t="s">
        <v>198</v>
      </c>
      <c r="Q160" s="2">
        <v>39254</v>
      </c>
      <c r="R160" s="1" t="s">
        <v>707</v>
      </c>
      <c r="S160" s="1">
        <v>190</v>
      </c>
      <c r="T160" s="1" t="s">
        <v>700</v>
      </c>
    </row>
    <row r="161" spans="1:20" x14ac:dyDescent="0.35">
      <c r="A161" s="1">
        <v>2025</v>
      </c>
      <c r="C161" t="s">
        <v>1260</v>
      </c>
      <c r="D161" s="1" t="s">
        <v>1471</v>
      </c>
      <c r="E161" s="1" t="s">
        <v>897</v>
      </c>
      <c r="F161" t="s">
        <v>51</v>
      </c>
      <c r="G161" t="s">
        <v>15</v>
      </c>
      <c r="H161" s="1">
        <f>VLOOKUP(G161, Sheet3!$A$2:$B$40, 2, FALSE)</f>
        <v>0.3</v>
      </c>
      <c r="I161" s="1">
        <v>66</v>
      </c>
      <c r="J161" s="1">
        <v>21</v>
      </c>
      <c r="K161" s="1">
        <v>14</v>
      </c>
      <c r="L161" s="1">
        <v>35</v>
      </c>
      <c r="M161" s="1">
        <v>60</v>
      </c>
      <c r="N161" s="1" t="s">
        <v>1421</v>
      </c>
      <c r="O161" t="e" vm="1">
        <v>#VALUE!</v>
      </c>
      <c r="P161" t="s">
        <v>199</v>
      </c>
      <c r="Q161" s="2">
        <v>38977</v>
      </c>
      <c r="R161" s="1" t="s">
        <v>716</v>
      </c>
      <c r="S161" s="1">
        <v>190</v>
      </c>
      <c r="T161" s="1" t="s">
        <v>690</v>
      </c>
    </row>
    <row r="162" spans="1:20" x14ac:dyDescent="0.35">
      <c r="A162" s="1">
        <v>2025</v>
      </c>
      <c r="C162" t="s">
        <v>1069</v>
      </c>
      <c r="D162" s="1" t="s">
        <v>1471</v>
      </c>
      <c r="E162" s="1" t="s">
        <v>8</v>
      </c>
      <c r="F162" t="s">
        <v>97</v>
      </c>
      <c r="G162" t="s">
        <v>20</v>
      </c>
      <c r="H162" s="1">
        <f>VLOOKUP(G162, Sheet3!$A$2:$B$40, 2, FALSE)</f>
        <v>0.28999999999999998</v>
      </c>
      <c r="I162" s="1">
        <v>22</v>
      </c>
      <c r="J162" s="1">
        <v>3.23</v>
      </c>
      <c r="K162" s="1">
        <v>0.89200000000000002</v>
      </c>
      <c r="L162" s="1" t="s">
        <v>52</v>
      </c>
      <c r="M162" s="1" t="s">
        <v>52</v>
      </c>
      <c r="N162" s="1" t="s">
        <v>1421</v>
      </c>
      <c r="O162" t="e" vm="1">
        <v>#VALUE!</v>
      </c>
      <c r="P162" t="s">
        <v>202</v>
      </c>
      <c r="Q162" s="2">
        <v>39169</v>
      </c>
      <c r="R162" s="1" t="s">
        <v>707</v>
      </c>
      <c r="S162" s="1">
        <v>198</v>
      </c>
      <c r="T162" s="1" t="s">
        <v>700</v>
      </c>
    </row>
    <row r="163" spans="1:20" x14ac:dyDescent="0.35">
      <c r="A163" s="1">
        <v>2025</v>
      </c>
      <c r="C163" t="s">
        <v>1261</v>
      </c>
      <c r="D163" s="1" t="s">
        <v>1471</v>
      </c>
      <c r="E163" s="1" t="s">
        <v>897</v>
      </c>
      <c r="F163" t="s">
        <v>65</v>
      </c>
      <c r="G163" t="s">
        <v>15</v>
      </c>
      <c r="H163" s="1">
        <f>VLOOKUP(G163, Sheet3!$A$2:$B$40, 2, FALSE)</f>
        <v>0.3</v>
      </c>
      <c r="I163" s="1">
        <v>67</v>
      </c>
      <c r="J163" s="1">
        <v>23</v>
      </c>
      <c r="K163" s="1">
        <v>24</v>
      </c>
      <c r="L163" s="1">
        <v>47</v>
      </c>
      <c r="M163" s="1">
        <v>41</v>
      </c>
      <c r="N163" s="1" t="s">
        <v>1421</v>
      </c>
      <c r="O163" t="e" vm="1">
        <v>#VALUE!</v>
      </c>
      <c r="P163" t="s">
        <v>203</v>
      </c>
      <c r="Q163" s="2">
        <v>39163</v>
      </c>
      <c r="R163" s="1" t="s">
        <v>725</v>
      </c>
      <c r="S163" s="1">
        <v>170</v>
      </c>
      <c r="T163" s="1" t="s">
        <v>690</v>
      </c>
    </row>
    <row r="164" spans="1:20" x14ac:dyDescent="0.35">
      <c r="A164" s="1">
        <v>2025</v>
      </c>
      <c r="C164" t="s">
        <v>1393</v>
      </c>
      <c r="D164" s="1" t="s">
        <v>1471</v>
      </c>
      <c r="E164" s="1" t="s">
        <v>897</v>
      </c>
      <c r="F164" t="s">
        <v>30</v>
      </c>
      <c r="G164" t="s">
        <v>31</v>
      </c>
      <c r="H164" s="1">
        <f>VLOOKUP(G164, Sheet3!$A$2:$B$40, 2, FALSE)</f>
        <v>0.27</v>
      </c>
      <c r="I164" s="1">
        <v>29</v>
      </c>
      <c r="J164" s="1">
        <v>3</v>
      </c>
      <c r="K164" s="1">
        <v>8</v>
      </c>
      <c r="L164" s="1">
        <v>11</v>
      </c>
      <c r="M164" s="1">
        <v>19</v>
      </c>
      <c r="N164" s="1" t="s">
        <v>1421</v>
      </c>
      <c r="O164" t="e" vm="1">
        <v>#VALUE!</v>
      </c>
      <c r="P164" t="s">
        <v>204</v>
      </c>
      <c r="Q164" s="2">
        <v>39316</v>
      </c>
      <c r="R164" s="1" t="s">
        <v>724</v>
      </c>
      <c r="S164" s="1">
        <v>192</v>
      </c>
      <c r="T164" s="1" t="s">
        <v>700</v>
      </c>
    </row>
    <row r="165" spans="1:20" x14ac:dyDescent="0.35">
      <c r="A165" s="1">
        <v>2025</v>
      </c>
      <c r="C165" t="s">
        <v>1309</v>
      </c>
      <c r="D165" s="1" t="s">
        <v>1471</v>
      </c>
      <c r="E165" s="1" t="s">
        <v>897</v>
      </c>
      <c r="F165" t="s">
        <v>208</v>
      </c>
      <c r="G165" t="s">
        <v>23</v>
      </c>
      <c r="H165" s="1">
        <f>VLOOKUP(G165, Sheet3!$A$2:$B$40, 2, FALSE)</f>
        <v>0.27</v>
      </c>
      <c r="I165" s="1">
        <v>21</v>
      </c>
      <c r="J165" s="1">
        <v>3</v>
      </c>
      <c r="K165" s="1">
        <v>7</v>
      </c>
      <c r="L165" s="1">
        <v>10</v>
      </c>
      <c r="M165" s="1">
        <v>102</v>
      </c>
      <c r="N165" s="1" t="s">
        <v>1422</v>
      </c>
      <c r="O165" t="e" vm="2">
        <v>#VALUE!</v>
      </c>
      <c r="P165" t="s">
        <v>207</v>
      </c>
      <c r="Q165" s="2">
        <v>39024</v>
      </c>
      <c r="R165" s="1" t="s">
        <v>699</v>
      </c>
      <c r="S165" s="1">
        <v>183</v>
      </c>
      <c r="T165" s="1" t="s">
        <v>700</v>
      </c>
    </row>
    <row r="166" spans="1:20" x14ac:dyDescent="0.35">
      <c r="A166" s="1">
        <v>2025</v>
      </c>
      <c r="C166" t="s">
        <v>940</v>
      </c>
      <c r="D166" s="1" t="s">
        <v>1471</v>
      </c>
      <c r="E166" s="1" t="s">
        <v>896</v>
      </c>
      <c r="F166" t="s">
        <v>210</v>
      </c>
      <c r="G166" t="s">
        <v>20</v>
      </c>
      <c r="H166" s="1">
        <f>VLOOKUP(G166, Sheet3!$A$2:$B$40, 2, FALSE)</f>
        <v>0.28999999999999998</v>
      </c>
      <c r="I166" s="1">
        <v>52</v>
      </c>
      <c r="J166" s="1">
        <v>3</v>
      </c>
      <c r="K166" s="1">
        <v>10</v>
      </c>
      <c r="L166" s="1">
        <v>13</v>
      </c>
      <c r="M166" s="1">
        <v>127</v>
      </c>
      <c r="N166" s="1" t="s">
        <v>1421</v>
      </c>
      <c r="O166" t="e" vm="1">
        <v>#VALUE!</v>
      </c>
      <c r="P166" t="s">
        <v>209</v>
      </c>
      <c r="Q166" s="2">
        <v>38791</v>
      </c>
      <c r="R166" s="1" t="s">
        <v>707</v>
      </c>
      <c r="S166" s="1">
        <v>181</v>
      </c>
      <c r="T166" s="1" t="s">
        <v>700</v>
      </c>
    </row>
    <row r="167" spans="1:20" x14ac:dyDescent="0.35">
      <c r="A167" s="1">
        <v>2025</v>
      </c>
      <c r="C167" t="s">
        <v>1262</v>
      </c>
      <c r="D167" s="1" t="s">
        <v>1471</v>
      </c>
      <c r="E167" s="1" t="s">
        <v>897</v>
      </c>
      <c r="F167" t="s">
        <v>106</v>
      </c>
      <c r="G167" t="s">
        <v>23</v>
      </c>
      <c r="H167" s="1">
        <f>VLOOKUP(G167, Sheet3!$A$2:$B$40, 2, FALSE)</f>
        <v>0.27</v>
      </c>
      <c r="I167" s="1">
        <v>62</v>
      </c>
      <c r="J167" s="1">
        <v>27</v>
      </c>
      <c r="K167" s="1">
        <v>27</v>
      </c>
      <c r="L167" s="1">
        <v>54</v>
      </c>
      <c r="M167" s="1">
        <v>47</v>
      </c>
      <c r="N167" s="1" t="s">
        <v>1422</v>
      </c>
      <c r="O167" t="e" vm="2">
        <v>#VALUE!</v>
      </c>
      <c r="P167" t="s">
        <v>773</v>
      </c>
      <c r="Q167" s="2">
        <v>39066</v>
      </c>
      <c r="R167" s="1" t="s">
        <v>725</v>
      </c>
      <c r="S167" s="1">
        <v>170</v>
      </c>
      <c r="T167" s="1" t="s">
        <v>690</v>
      </c>
    </row>
    <row r="168" spans="1:20" x14ac:dyDescent="0.35">
      <c r="A168" s="1">
        <v>2025</v>
      </c>
      <c r="C168" t="s">
        <v>1310</v>
      </c>
      <c r="D168" s="1" t="s">
        <v>1471</v>
      </c>
      <c r="E168" s="1" t="s">
        <v>897</v>
      </c>
      <c r="F168" t="s">
        <v>212</v>
      </c>
      <c r="G168" t="s">
        <v>20</v>
      </c>
      <c r="H168" s="1">
        <f>VLOOKUP(G168, Sheet3!$A$2:$B$40, 2, FALSE)</f>
        <v>0.28999999999999998</v>
      </c>
      <c r="I168" s="1">
        <v>30</v>
      </c>
      <c r="J168" s="1">
        <v>6</v>
      </c>
      <c r="K168" s="1">
        <v>9</v>
      </c>
      <c r="L168" s="1">
        <v>15</v>
      </c>
      <c r="M168" s="1">
        <v>22</v>
      </c>
      <c r="N168" s="1" t="s">
        <v>1421</v>
      </c>
      <c r="O168" t="e" vm="1">
        <v>#VALUE!</v>
      </c>
      <c r="P168" t="s">
        <v>211</v>
      </c>
      <c r="Q168" s="2">
        <v>39208</v>
      </c>
      <c r="R168" s="1" t="s">
        <v>725</v>
      </c>
      <c r="S168" s="1">
        <v>168</v>
      </c>
      <c r="T168" s="1" t="s">
        <v>690</v>
      </c>
    </row>
    <row r="169" spans="1:20" x14ac:dyDescent="0.35">
      <c r="A169" s="1">
        <v>2025</v>
      </c>
      <c r="C169" t="s">
        <v>1070</v>
      </c>
      <c r="D169" s="1" t="s">
        <v>1471</v>
      </c>
      <c r="E169" s="1" t="s">
        <v>8</v>
      </c>
      <c r="F169" t="s">
        <v>214</v>
      </c>
      <c r="G169" t="s">
        <v>31</v>
      </c>
      <c r="H169" s="1">
        <f>VLOOKUP(G169, Sheet3!$A$2:$B$40, 2, FALSE)</f>
        <v>0.27</v>
      </c>
      <c r="I169" s="1">
        <v>21</v>
      </c>
      <c r="J169" s="1">
        <v>1.82</v>
      </c>
      <c r="K169" s="1">
        <v>0.94199999999999995</v>
      </c>
      <c r="L169" s="1" t="s">
        <v>52</v>
      </c>
      <c r="M169" s="1" t="s">
        <v>52</v>
      </c>
      <c r="N169" s="1" t="s">
        <v>1421</v>
      </c>
      <c r="O169" t="e" vm="1">
        <v>#VALUE!</v>
      </c>
      <c r="P169" t="s">
        <v>213</v>
      </c>
      <c r="Q169" s="2">
        <v>38699</v>
      </c>
      <c r="R169" s="1" t="s">
        <v>717</v>
      </c>
      <c r="S169" s="1">
        <v>205</v>
      </c>
      <c r="T169" s="1" t="s">
        <v>700</v>
      </c>
    </row>
    <row r="170" spans="1:20" x14ac:dyDescent="0.35">
      <c r="A170" s="1">
        <v>2025</v>
      </c>
      <c r="C170" t="s">
        <v>1311</v>
      </c>
      <c r="D170" s="1" t="s">
        <v>1471</v>
      </c>
      <c r="E170" s="1" t="s">
        <v>897</v>
      </c>
      <c r="F170" t="s">
        <v>60</v>
      </c>
      <c r="G170" t="s">
        <v>23</v>
      </c>
      <c r="H170" s="1">
        <f>VLOOKUP(G170, Sheet3!$A$2:$B$40, 2, FALSE)</f>
        <v>0.27</v>
      </c>
      <c r="I170" s="1">
        <v>57</v>
      </c>
      <c r="J170" s="1">
        <v>22</v>
      </c>
      <c r="K170" s="1">
        <v>29</v>
      </c>
      <c r="L170" s="1">
        <v>51</v>
      </c>
      <c r="M170" s="1">
        <v>61</v>
      </c>
      <c r="N170" s="1" t="s">
        <v>1422</v>
      </c>
      <c r="O170" t="e" vm="2">
        <v>#VALUE!</v>
      </c>
      <c r="P170" t="s">
        <v>215</v>
      </c>
      <c r="Q170" s="2">
        <v>38880</v>
      </c>
      <c r="R170" s="1" t="s">
        <v>716</v>
      </c>
      <c r="S170" s="1">
        <v>181</v>
      </c>
      <c r="T170" s="1" t="s">
        <v>690</v>
      </c>
    </row>
    <row r="171" spans="1:20" x14ac:dyDescent="0.35">
      <c r="A171" s="1">
        <v>2025</v>
      </c>
      <c r="C171" t="s">
        <v>1071</v>
      </c>
      <c r="D171" s="1" t="s">
        <v>1471</v>
      </c>
      <c r="E171" s="1" t="s">
        <v>8</v>
      </c>
      <c r="F171" t="s">
        <v>217</v>
      </c>
      <c r="G171" t="s">
        <v>20</v>
      </c>
      <c r="H171" s="1">
        <f>VLOOKUP(G171, Sheet3!$A$2:$B$40, 2, FALSE)</f>
        <v>0.28999999999999998</v>
      </c>
      <c r="I171" s="1">
        <v>51</v>
      </c>
      <c r="J171" s="1">
        <v>2.67</v>
      </c>
      <c r="K171" s="1">
        <v>0.90500000000000003</v>
      </c>
      <c r="L171" s="1" t="s">
        <v>52</v>
      </c>
      <c r="M171" s="1" t="s">
        <v>52</v>
      </c>
      <c r="N171" s="1" t="s">
        <v>1421</v>
      </c>
      <c r="O171" t="e" vm="1">
        <v>#VALUE!</v>
      </c>
      <c r="P171" t="s">
        <v>216</v>
      </c>
      <c r="Q171" s="2">
        <v>38623</v>
      </c>
      <c r="R171" s="1" t="s">
        <v>707</v>
      </c>
      <c r="S171" s="1">
        <v>187</v>
      </c>
      <c r="T171" s="1" t="s">
        <v>700</v>
      </c>
    </row>
    <row r="172" spans="1:20" x14ac:dyDescent="0.35">
      <c r="A172" s="1">
        <v>2025</v>
      </c>
      <c r="C172" t="s">
        <v>1202</v>
      </c>
      <c r="D172" s="1" t="s">
        <v>1471</v>
      </c>
      <c r="E172" s="1" t="s">
        <v>897</v>
      </c>
      <c r="F172" t="s">
        <v>148</v>
      </c>
      <c r="G172" t="s">
        <v>15</v>
      </c>
      <c r="H172" s="1">
        <f>VLOOKUP(G172, Sheet3!$A$2:$B$40, 2, FALSE)</f>
        <v>0.3</v>
      </c>
      <c r="I172" s="1">
        <v>65</v>
      </c>
      <c r="J172" s="1">
        <v>8</v>
      </c>
      <c r="K172" s="1">
        <v>17</v>
      </c>
      <c r="L172" s="1">
        <v>25</v>
      </c>
      <c r="M172" s="1">
        <v>22</v>
      </c>
      <c r="N172" s="1" t="s">
        <v>1421</v>
      </c>
      <c r="O172" t="e" vm="1">
        <v>#VALUE!</v>
      </c>
      <c r="P172" t="s">
        <v>218</v>
      </c>
      <c r="Q172" s="2">
        <v>39207</v>
      </c>
      <c r="R172" s="1" t="s">
        <v>724</v>
      </c>
      <c r="S172" s="1">
        <v>181</v>
      </c>
      <c r="T172" s="1" t="s">
        <v>700</v>
      </c>
    </row>
    <row r="173" spans="1:20" x14ac:dyDescent="0.35">
      <c r="A173" s="1">
        <v>2025</v>
      </c>
      <c r="C173" t="s">
        <v>941</v>
      </c>
      <c r="D173" s="1" t="s">
        <v>1471</v>
      </c>
      <c r="E173" s="1" t="s">
        <v>896</v>
      </c>
      <c r="F173" t="s">
        <v>70</v>
      </c>
      <c r="G173" t="s">
        <v>15</v>
      </c>
      <c r="H173" s="1">
        <f>VLOOKUP(G173, Sheet3!$A$2:$B$40, 2, FALSE)</f>
        <v>0.3</v>
      </c>
      <c r="I173" s="1">
        <v>65</v>
      </c>
      <c r="J173" s="1">
        <v>12</v>
      </c>
      <c r="K173" s="1">
        <v>49</v>
      </c>
      <c r="L173" s="1">
        <v>61</v>
      </c>
      <c r="M173" s="1">
        <v>45</v>
      </c>
      <c r="N173" s="1" t="s">
        <v>1421</v>
      </c>
      <c r="O173" t="e" vm="1">
        <v>#VALUE!</v>
      </c>
      <c r="P173" t="s">
        <v>219</v>
      </c>
      <c r="Q173" s="2">
        <v>38771</v>
      </c>
      <c r="R173" s="1" t="s">
        <v>705</v>
      </c>
      <c r="S173" s="1">
        <v>181</v>
      </c>
      <c r="T173" s="1" t="s">
        <v>690</v>
      </c>
    </row>
    <row r="174" spans="1:20" x14ac:dyDescent="0.35">
      <c r="A174" s="1">
        <v>2025</v>
      </c>
      <c r="C174" t="s">
        <v>1263</v>
      </c>
      <c r="D174" s="1" t="s">
        <v>1471</v>
      </c>
      <c r="E174" s="1" t="s">
        <v>897</v>
      </c>
      <c r="F174" t="s">
        <v>221</v>
      </c>
      <c r="G174" t="s">
        <v>43</v>
      </c>
      <c r="H174" s="1">
        <f>VLOOKUP(G174, Sheet3!$A$2:$B$40, 2, FALSE)</f>
        <v>0.27</v>
      </c>
      <c r="I174" s="1">
        <v>48</v>
      </c>
      <c r="J174" s="1">
        <v>29</v>
      </c>
      <c r="K174" s="1">
        <v>29</v>
      </c>
      <c r="L174" s="1">
        <v>58</v>
      </c>
      <c r="M174" s="1">
        <v>6</v>
      </c>
      <c r="N174" s="1" t="s">
        <v>1423</v>
      </c>
      <c r="O174" t="e" vm="3">
        <v>#VALUE!</v>
      </c>
      <c r="P174" t="s">
        <v>220</v>
      </c>
      <c r="Q174" s="2">
        <v>38792</v>
      </c>
      <c r="R174" s="1" t="s">
        <v>699</v>
      </c>
      <c r="S174" s="1">
        <v>181</v>
      </c>
      <c r="T174" s="1" t="s">
        <v>690</v>
      </c>
    </row>
    <row r="175" spans="1:20" x14ac:dyDescent="0.35">
      <c r="A175" s="1">
        <v>2025</v>
      </c>
      <c r="C175" t="s">
        <v>1312</v>
      </c>
      <c r="D175" s="1" t="s">
        <v>1471</v>
      </c>
      <c r="E175" s="1" t="s">
        <v>897</v>
      </c>
      <c r="F175" t="s">
        <v>223</v>
      </c>
      <c r="G175" t="s">
        <v>23</v>
      </c>
      <c r="H175" s="1">
        <f>VLOOKUP(G175, Sheet3!$A$2:$B$40, 2, FALSE)</f>
        <v>0.27</v>
      </c>
      <c r="I175" s="1">
        <v>25</v>
      </c>
      <c r="J175" s="1">
        <v>6</v>
      </c>
      <c r="K175" s="1">
        <v>8</v>
      </c>
      <c r="L175" s="1">
        <v>14</v>
      </c>
      <c r="M175" s="1">
        <v>21</v>
      </c>
      <c r="N175" s="1" t="s">
        <v>1422</v>
      </c>
      <c r="O175" t="e" vm="2">
        <v>#VALUE!</v>
      </c>
      <c r="P175" t="s">
        <v>222</v>
      </c>
      <c r="Q175" s="2">
        <v>39198</v>
      </c>
      <c r="R175" s="1" t="s">
        <v>707</v>
      </c>
      <c r="S175" s="1">
        <v>190</v>
      </c>
      <c r="T175" s="1" t="s">
        <v>690</v>
      </c>
    </row>
    <row r="176" spans="1:20" x14ac:dyDescent="0.35">
      <c r="A176" s="1">
        <v>2025</v>
      </c>
      <c r="C176" t="s">
        <v>1139</v>
      </c>
      <c r="D176" s="1" t="s">
        <v>1471</v>
      </c>
      <c r="E176" s="1" t="s">
        <v>897</v>
      </c>
      <c r="F176" t="s">
        <v>225</v>
      </c>
      <c r="G176" t="s">
        <v>226</v>
      </c>
      <c r="H176" s="1">
        <f>VLOOKUP(G176, Sheet3!$A$2:$B$40, 2, FALSE)</f>
        <v>0.08</v>
      </c>
      <c r="I176" s="1">
        <v>29</v>
      </c>
      <c r="J176" s="1">
        <v>23</v>
      </c>
      <c r="K176" s="1">
        <v>25</v>
      </c>
      <c r="L176" s="1">
        <v>48</v>
      </c>
      <c r="M176" s="1">
        <v>16</v>
      </c>
      <c r="N176" s="1" t="s">
        <v>1422</v>
      </c>
      <c r="O176" t="e" vm="2">
        <v>#VALUE!</v>
      </c>
      <c r="P176" t="s">
        <v>224</v>
      </c>
      <c r="Q176" s="2">
        <v>38973</v>
      </c>
      <c r="R176" s="1" t="s">
        <v>705</v>
      </c>
      <c r="S176" s="1">
        <v>185</v>
      </c>
      <c r="T176" s="1" t="s">
        <v>700</v>
      </c>
    </row>
    <row r="177" spans="1:20" x14ac:dyDescent="0.35">
      <c r="A177" s="1">
        <v>2025</v>
      </c>
      <c r="C177" t="s">
        <v>1313</v>
      </c>
      <c r="D177" s="1" t="s">
        <v>1471</v>
      </c>
      <c r="E177" s="1" t="s">
        <v>897</v>
      </c>
      <c r="F177" t="s">
        <v>228</v>
      </c>
      <c r="G177" t="s">
        <v>136</v>
      </c>
      <c r="H177" s="1">
        <f>VLOOKUP(G177, Sheet3!$A$2:$B$40, 2, FALSE)</f>
        <v>0.28000000000000003</v>
      </c>
      <c r="I177" s="1">
        <v>27</v>
      </c>
      <c r="J177" s="1">
        <v>0</v>
      </c>
      <c r="K177" s="1">
        <v>0</v>
      </c>
      <c r="L177" s="1">
        <v>0</v>
      </c>
      <c r="M177" s="1">
        <v>4</v>
      </c>
      <c r="N177" s="1" t="s">
        <v>1429</v>
      </c>
      <c r="O177" t="e" vm="7">
        <v>#VALUE!</v>
      </c>
      <c r="P177" t="s">
        <v>227</v>
      </c>
      <c r="Q177" s="2">
        <v>39328</v>
      </c>
      <c r="R177" s="1" t="s">
        <v>767</v>
      </c>
      <c r="S177" s="1">
        <v>179</v>
      </c>
      <c r="T177" s="1" t="s">
        <v>700</v>
      </c>
    </row>
    <row r="178" spans="1:20" x14ac:dyDescent="0.35">
      <c r="A178" s="1">
        <v>2025</v>
      </c>
      <c r="C178" t="s">
        <v>1072</v>
      </c>
      <c r="D178" s="1" t="s">
        <v>1471</v>
      </c>
      <c r="E178" s="1" t="s">
        <v>8</v>
      </c>
      <c r="F178" t="s">
        <v>231</v>
      </c>
      <c r="G178" t="s">
        <v>31</v>
      </c>
      <c r="H178" s="1">
        <f>VLOOKUP(G178, Sheet3!$A$2:$B$40, 2, FALSE)</f>
        <v>0.27</v>
      </c>
      <c r="I178" s="1">
        <v>55</v>
      </c>
      <c r="J178" s="1">
        <v>4.5199999999999996</v>
      </c>
      <c r="K178" s="1">
        <v>0.88300000000000001</v>
      </c>
      <c r="L178" s="1" t="s">
        <v>52</v>
      </c>
      <c r="M178" s="1" t="s">
        <v>52</v>
      </c>
      <c r="N178" s="1" t="s">
        <v>1421</v>
      </c>
      <c r="O178" t="e" vm="1">
        <v>#VALUE!</v>
      </c>
      <c r="P178" t="s">
        <v>230</v>
      </c>
      <c r="Q178" s="2">
        <v>39042</v>
      </c>
      <c r="R178" s="1" t="s">
        <v>717</v>
      </c>
      <c r="S178" s="1">
        <v>207</v>
      </c>
      <c r="T178" s="1" t="s">
        <v>700</v>
      </c>
    </row>
    <row r="179" spans="1:20" x14ac:dyDescent="0.35">
      <c r="A179" s="1">
        <v>2025</v>
      </c>
      <c r="C179" t="s">
        <v>1141</v>
      </c>
      <c r="D179" s="1" t="s">
        <v>1471</v>
      </c>
      <c r="E179" s="1" t="s">
        <v>897</v>
      </c>
      <c r="F179" t="s">
        <v>114</v>
      </c>
      <c r="G179" t="s">
        <v>115</v>
      </c>
      <c r="H179" s="1">
        <f>VLOOKUP(G179, Sheet3!$A$2:$B$40, 2, FALSE)</f>
        <v>0.27</v>
      </c>
      <c r="I179" s="1">
        <v>54</v>
      </c>
      <c r="J179" s="1">
        <v>22</v>
      </c>
      <c r="K179" s="1">
        <v>65</v>
      </c>
      <c r="L179" s="1">
        <v>87</v>
      </c>
      <c r="M179" s="1">
        <v>22</v>
      </c>
      <c r="N179" s="1" t="s">
        <v>1421</v>
      </c>
      <c r="O179" t="e" vm="1">
        <v>#VALUE!</v>
      </c>
      <c r="P179" t="s">
        <v>232</v>
      </c>
      <c r="Q179" s="2">
        <v>39128</v>
      </c>
      <c r="R179" s="1" t="s">
        <v>716</v>
      </c>
      <c r="S179" s="1">
        <v>165</v>
      </c>
      <c r="T179" s="1" t="s">
        <v>700</v>
      </c>
    </row>
    <row r="180" spans="1:20" x14ac:dyDescent="0.35">
      <c r="A180" s="1">
        <v>2025</v>
      </c>
      <c r="C180" t="s">
        <v>942</v>
      </c>
      <c r="D180" s="1" t="s">
        <v>1471</v>
      </c>
      <c r="E180" s="1" t="s">
        <v>896</v>
      </c>
      <c r="F180" t="s">
        <v>233</v>
      </c>
      <c r="G180" t="s">
        <v>43</v>
      </c>
      <c r="H180" s="1">
        <f>VLOOKUP(G180, Sheet3!$A$2:$B$40, 2, FALSE)</f>
        <v>0.27</v>
      </c>
      <c r="I180" s="1">
        <v>37</v>
      </c>
      <c r="J180" s="1">
        <v>2</v>
      </c>
      <c r="K180" s="1">
        <v>10</v>
      </c>
      <c r="L180" s="1">
        <v>12</v>
      </c>
      <c r="M180" s="1">
        <v>43</v>
      </c>
      <c r="N180" s="1" t="s">
        <v>1423</v>
      </c>
      <c r="O180" t="e" vm="3">
        <v>#VALUE!</v>
      </c>
      <c r="P180" t="s">
        <v>775</v>
      </c>
      <c r="Q180" s="2">
        <v>39135</v>
      </c>
      <c r="R180" s="1" t="s">
        <v>717</v>
      </c>
      <c r="S180" s="1">
        <v>205</v>
      </c>
      <c r="T180" s="1" t="s">
        <v>700</v>
      </c>
    </row>
    <row r="181" spans="1:20" x14ac:dyDescent="0.35">
      <c r="A181" s="1">
        <v>2025</v>
      </c>
      <c r="C181" t="s">
        <v>1264</v>
      </c>
      <c r="D181" s="1" t="s">
        <v>1471</v>
      </c>
      <c r="E181" s="1" t="s">
        <v>897</v>
      </c>
      <c r="F181" t="s">
        <v>235</v>
      </c>
      <c r="G181" t="s">
        <v>110</v>
      </c>
      <c r="H181" s="1">
        <f>VLOOKUP(G181, Sheet3!$A$2:$B$40, 2, FALSE)</f>
        <v>0.55000000000000004</v>
      </c>
      <c r="I181" s="1">
        <v>26</v>
      </c>
      <c r="J181" s="1">
        <v>1</v>
      </c>
      <c r="K181" s="1">
        <v>1</v>
      </c>
      <c r="L181" s="1">
        <v>2</v>
      </c>
      <c r="M181" s="1">
        <v>2</v>
      </c>
      <c r="N181" s="1" t="s">
        <v>1423</v>
      </c>
      <c r="O181" t="e" vm="3">
        <v>#VALUE!</v>
      </c>
      <c r="P181" t="s">
        <v>234</v>
      </c>
      <c r="Q181" s="2">
        <v>38934</v>
      </c>
      <c r="R181" s="1" t="s">
        <v>716</v>
      </c>
      <c r="S181" s="1">
        <v>165</v>
      </c>
      <c r="T181" s="1" t="s">
        <v>690</v>
      </c>
    </row>
    <row r="182" spans="1:20" x14ac:dyDescent="0.35">
      <c r="A182" s="1">
        <v>2025</v>
      </c>
      <c r="C182" t="s">
        <v>943</v>
      </c>
      <c r="D182" s="1" t="s">
        <v>1471</v>
      </c>
      <c r="E182" s="1" t="s">
        <v>896</v>
      </c>
      <c r="F182" t="s">
        <v>33</v>
      </c>
      <c r="G182" t="s">
        <v>20</v>
      </c>
      <c r="H182" s="1">
        <f>VLOOKUP(G182, Sheet3!$A$2:$B$40, 2, FALSE)</f>
        <v>0.28999999999999998</v>
      </c>
      <c r="I182" s="1">
        <v>40</v>
      </c>
      <c r="J182" s="1">
        <v>1</v>
      </c>
      <c r="K182" s="1">
        <v>11</v>
      </c>
      <c r="L182" s="1">
        <v>12</v>
      </c>
      <c r="M182" s="1">
        <v>10</v>
      </c>
      <c r="N182" s="1" t="s">
        <v>1421</v>
      </c>
      <c r="O182" t="e" vm="1">
        <v>#VALUE!</v>
      </c>
      <c r="P182" t="s">
        <v>236</v>
      </c>
      <c r="Q182" s="2">
        <v>38740</v>
      </c>
      <c r="R182" s="1" t="s">
        <v>707</v>
      </c>
      <c r="S182" s="1">
        <v>172</v>
      </c>
      <c r="T182" s="1" t="s">
        <v>700</v>
      </c>
    </row>
    <row r="183" spans="1:20" x14ac:dyDescent="0.35">
      <c r="A183" s="1">
        <v>2025</v>
      </c>
      <c r="C183" t="s">
        <v>1394</v>
      </c>
      <c r="D183" s="1" t="s">
        <v>1471</v>
      </c>
      <c r="E183" s="1" t="s">
        <v>897</v>
      </c>
      <c r="F183" t="s">
        <v>118</v>
      </c>
      <c r="G183" t="s">
        <v>43</v>
      </c>
      <c r="H183" s="1">
        <f>VLOOKUP(G183, Sheet3!$A$2:$B$40, 2, FALSE)</f>
        <v>0.27</v>
      </c>
      <c r="I183" s="1">
        <v>41</v>
      </c>
      <c r="J183" s="1">
        <v>15</v>
      </c>
      <c r="K183" s="1">
        <v>28</v>
      </c>
      <c r="L183" s="1">
        <v>43</v>
      </c>
      <c r="M183" s="1">
        <v>44</v>
      </c>
      <c r="N183" s="1" t="s">
        <v>1423</v>
      </c>
      <c r="O183" t="e" vm="3">
        <v>#VALUE!</v>
      </c>
      <c r="P183" t="s">
        <v>237</v>
      </c>
      <c r="Q183" s="2">
        <v>38985</v>
      </c>
      <c r="R183" s="1" t="s">
        <v>699</v>
      </c>
      <c r="S183" s="1">
        <v>187</v>
      </c>
      <c r="T183" s="1" t="s">
        <v>700</v>
      </c>
    </row>
    <row r="184" spans="1:20" x14ac:dyDescent="0.35">
      <c r="A184" s="1">
        <v>2025</v>
      </c>
      <c r="C184" t="s">
        <v>1265</v>
      </c>
      <c r="D184" s="1" t="s">
        <v>1471</v>
      </c>
      <c r="E184" s="1" t="s">
        <v>897</v>
      </c>
      <c r="F184" t="s">
        <v>239</v>
      </c>
      <c r="G184" t="s">
        <v>131</v>
      </c>
      <c r="H184" s="1">
        <f>VLOOKUP(G184, Sheet3!$A$2:$B$40, 2, FALSE)</f>
        <v>0.1</v>
      </c>
      <c r="I184" s="1">
        <v>31</v>
      </c>
      <c r="J184" s="1">
        <v>21</v>
      </c>
      <c r="K184" s="1">
        <v>23</v>
      </c>
      <c r="L184" s="1">
        <v>44</v>
      </c>
      <c r="M184" s="1" t="s">
        <v>52</v>
      </c>
      <c r="N184" s="1" t="s">
        <v>1421</v>
      </c>
      <c r="O184" t="e" vm="1">
        <v>#VALUE!</v>
      </c>
      <c r="P184" t="s">
        <v>238</v>
      </c>
      <c r="Q184" s="2">
        <v>39030</v>
      </c>
      <c r="R184" s="1" t="s">
        <v>699</v>
      </c>
      <c r="S184" s="1">
        <v>174</v>
      </c>
      <c r="T184" s="1" t="s">
        <v>690</v>
      </c>
    </row>
    <row r="185" spans="1:20" x14ac:dyDescent="0.35">
      <c r="A185" s="1">
        <v>2025</v>
      </c>
      <c r="C185" t="s">
        <v>1314</v>
      </c>
      <c r="D185" s="1" t="s">
        <v>1471</v>
      </c>
      <c r="E185" s="1" t="s">
        <v>897</v>
      </c>
      <c r="F185" t="s">
        <v>241</v>
      </c>
      <c r="G185" t="s">
        <v>99</v>
      </c>
      <c r="H185" s="1">
        <f>VLOOKUP(G185, Sheet3!$A$2:$B$40, 2, FALSE)</f>
        <v>0.18</v>
      </c>
      <c r="I185" s="1">
        <v>44</v>
      </c>
      <c r="J185" s="1">
        <v>10</v>
      </c>
      <c r="K185" s="1">
        <v>19</v>
      </c>
      <c r="L185" s="1">
        <v>29</v>
      </c>
      <c r="M185" s="1">
        <v>35</v>
      </c>
      <c r="N185" s="1" t="s">
        <v>1433</v>
      </c>
      <c r="O185" t="e" vm="14">
        <v>#VALUE!</v>
      </c>
      <c r="P185" t="s">
        <v>240</v>
      </c>
      <c r="Q185" s="2">
        <v>39227</v>
      </c>
      <c r="R185" s="1" t="s">
        <v>705</v>
      </c>
      <c r="S185" s="1">
        <v>176</v>
      </c>
      <c r="T185" s="1" t="s">
        <v>700</v>
      </c>
    </row>
    <row r="186" spans="1:20" x14ac:dyDescent="0.35">
      <c r="A186" s="1">
        <v>2025</v>
      </c>
      <c r="C186" t="s">
        <v>1315</v>
      </c>
      <c r="D186" s="1" t="s">
        <v>1471</v>
      </c>
      <c r="E186" s="1" t="s">
        <v>897</v>
      </c>
      <c r="F186" t="s">
        <v>59</v>
      </c>
      <c r="G186" t="s">
        <v>20</v>
      </c>
      <c r="H186" s="1">
        <f>VLOOKUP(G186, Sheet3!$A$2:$B$40, 2, FALSE)</f>
        <v>0.28999999999999998</v>
      </c>
      <c r="I186" s="1">
        <v>68</v>
      </c>
      <c r="J186" s="1">
        <v>4</v>
      </c>
      <c r="K186" s="1">
        <v>3</v>
      </c>
      <c r="L186" s="1">
        <v>7</v>
      </c>
      <c r="M186" s="1">
        <v>18</v>
      </c>
      <c r="N186" s="1" t="s">
        <v>1421</v>
      </c>
      <c r="O186" t="e" vm="1">
        <v>#VALUE!</v>
      </c>
      <c r="P186" t="s">
        <v>242</v>
      </c>
      <c r="Q186" s="2">
        <v>39125</v>
      </c>
      <c r="R186" s="1" t="s">
        <v>717</v>
      </c>
      <c r="S186" s="1">
        <v>207</v>
      </c>
      <c r="T186" s="1" t="s">
        <v>700</v>
      </c>
    </row>
    <row r="187" spans="1:20" x14ac:dyDescent="0.35">
      <c r="A187" s="1">
        <v>2025</v>
      </c>
      <c r="C187" t="s">
        <v>1142</v>
      </c>
      <c r="D187" s="1" t="s">
        <v>1471</v>
      </c>
      <c r="E187" s="1" t="s">
        <v>897</v>
      </c>
      <c r="F187" t="s">
        <v>148</v>
      </c>
      <c r="G187" t="s">
        <v>15</v>
      </c>
      <c r="H187" s="1">
        <f>VLOOKUP(G187, Sheet3!$A$2:$B$40, 2, FALSE)</f>
        <v>0.3</v>
      </c>
      <c r="I187" s="1">
        <v>60</v>
      </c>
      <c r="J187" s="1">
        <v>10</v>
      </c>
      <c r="K187" s="1">
        <v>26</v>
      </c>
      <c r="L187" s="1">
        <v>36</v>
      </c>
      <c r="M187" s="1">
        <v>43</v>
      </c>
      <c r="N187" s="1" t="s">
        <v>1421</v>
      </c>
      <c r="O187" t="e" vm="1">
        <v>#VALUE!</v>
      </c>
      <c r="P187" t="s">
        <v>243</v>
      </c>
      <c r="Q187" s="2">
        <v>39217</v>
      </c>
      <c r="R187" s="1" t="s">
        <v>716</v>
      </c>
      <c r="S187" s="1">
        <v>172</v>
      </c>
      <c r="T187" s="1" t="s">
        <v>700</v>
      </c>
    </row>
    <row r="188" spans="1:20" x14ac:dyDescent="0.35">
      <c r="A188" s="1">
        <v>2025</v>
      </c>
      <c r="C188" t="s">
        <v>944</v>
      </c>
      <c r="D188" s="1" t="s">
        <v>1471</v>
      </c>
      <c r="E188" s="1" t="s">
        <v>896</v>
      </c>
      <c r="F188" t="s">
        <v>245</v>
      </c>
      <c r="G188" t="s">
        <v>26</v>
      </c>
      <c r="H188" s="1">
        <f>VLOOKUP(G188, Sheet3!$A$2:$B$40, 2, FALSE)</f>
        <v>0.32</v>
      </c>
      <c r="I188" s="1">
        <v>40</v>
      </c>
      <c r="J188" s="1">
        <v>7</v>
      </c>
      <c r="K188" s="1">
        <v>17</v>
      </c>
      <c r="L188" s="1">
        <v>24</v>
      </c>
      <c r="M188" s="1">
        <v>12</v>
      </c>
      <c r="N188" s="1" t="s">
        <v>1421</v>
      </c>
      <c r="O188" t="e" vm="1">
        <v>#VALUE!</v>
      </c>
      <c r="P188" t="s">
        <v>244</v>
      </c>
      <c r="Q188" s="2">
        <v>38526</v>
      </c>
      <c r="R188" s="1" t="s">
        <v>699</v>
      </c>
      <c r="S188" s="1">
        <v>185</v>
      </c>
      <c r="T188" s="1" t="s">
        <v>700</v>
      </c>
    </row>
    <row r="189" spans="1:20" x14ac:dyDescent="0.35">
      <c r="A189" s="1">
        <v>2025</v>
      </c>
      <c r="C189" t="s">
        <v>1073</v>
      </c>
      <c r="D189" s="1" t="s">
        <v>1471</v>
      </c>
      <c r="E189" s="1" t="s">
        <v>8</v>
      </c>
      <c r="F189" t="s">
        <v>247</v>
      </c>
      <c r="G189" t="s">
        <v>31</v>
      </c>
      <c r="H189" s="1">
        <f>VLOOKUP(G189, Sheet3!$A$2:$B$40, 2, FALSE)</f>
        <v>0.27</v>
      </c>
      <c r="I189" s="1">
        <v>41</v>
      </c>
      <c r="J189" s="1">
        <v>3.13</v>
      </c>
      <c r="K189" s="1">
        <v>0.90200000000000002</v>
      </c>
      <c r="L189" s="1" t="s">
        <v>52</v>
      </c>
      <c r="M189" s="1" t="s">
        <v>52</v>
      </c>
      <c r="N189" s="1" t="s">
        <v>1421</v>
      </c>
      <c r="O189" t="e" vm="1">
        <v>#VALUE!</v>
      </c>
      <c r="P189" t="s">
        <v>246</v>
      </c>
      <c r="Q189" s="2">
        <v>38986</v>
      </c>
      <c r="R189" s="1" t="s">
        <v>761</v>
      </c>
      <c r="S189" s="1">
        <v>205</v>
      </c>
      <c r="T189" s="1" t="s">
        <v>700</v>
      </c>
    </row>
    <row r="190" spans="1:20" x14ac:dyDescent="0.35">
      <c r="A190" s="1">
        <v>2025</v>
      </c>
      <c r="C190" t="s">
        <v>1143</v>
      </c>
      <c r="D190" s="1" t="s">
        <v>1471</v>
      </c>
      <c r="E190" s="1" t="s">
        <v>897</v>
      </c>
      <c r="F190" t="s">
        <v>249</v>
      </c>
      <c r="G190" t="s">
        <v>250</v>
      </c>
      <c r="H190" s="1">
        <f>VLOOKUP(G190, Sheet3!$A$2:$B$40, 2, FALSE)</f>
        <v>0.12</v>
      </c>
      <c r="I190" s="1">
        <v>50</v>
      </c>
      <c r="J190" s="1">
        <v>33</v>
      </c>
      <c r="K190" s="1">
        <v>46</v>
      </c>
      <c r="L190" s="1">
        <v>79</v>
      </c>
      <c r="M190" s="1">
        <v>75</v>
      </c>
      <c r="N190" s="1" t="s">
        <v>1421</v>
      </c>
      <c r="O190" t="e" vm="1">
        <v>#VALUE!</v>
      </c>
      <c r="P190" t="s">
        <v>248</v>
      </c>
      <c r="Q190" s="2">
        <v>39172</v>
      </c>
      <c r="R190" s="1" t="s">
        <v>707</v>
      </c>
      <c r="S190" s="1">
        <v>181</v>
      </c>
      <c r="T190" s="1" t="s">
        <v>700</v>
      </c>
    </row>
    <row r="191" spans="1:20" x14ac:dyDescent="0.35">
      <c r="A191" s="1">
        <v>2025</v>
      </c>
      <c r="C191" t="s">
        <v>1409</v>
      </c>
      <c r="D191" s="1" t="s">
        <v>1471</v>
      </c>
      <c r="E191" s="1" t="s">
        <v>897</v>
      </c>
      <c r="F191" t="s">
        <v>30</v>
      </c>
      <c r="G191" t="s">
        <v>31</v>
      </c>
      <c r="H191" s="1">
        <f>VLOOKUP(G191, Sheet3!$A$2:$B$40, 2, FALSE)</f>
        <v>0.27</v>
      </c>
      <c r="I191" s="1">
        <v>64</v>
      </c>
      <c r="J191" s="1">
        <v>18</v>
      </c>
      <c r="K191" s="1">
        <v>63</v>
      </c>
      <c r="L191" s="1">
        <v>81</v>
      </c>
      <c r="M191" s="1">
        <v>37</v>
      </c>
      <c r="N191" s="1" t="s">
        <v>1421</v>
      </c>
      <c r="O191" t="e" vm="1">
        <v>#VALUE!</v>
      </c>
      <c r="P191" t="s">
        <v>781</v>
      </c>
      <c r="Q191" s="2">
        <v>38968</v>
      </c>
      <c r="R191" s="1" t="s">
        <v>716</v>
      </c>
      <c r="S191" s="1">
        <v>165</v>
      </c>
      <c r="T191" s="1" t="s">
        <v>690</v>
      </c>
    </row>
    <row r="192" spans="1:20" x14ac:dyDescent="0.35">
      <c r="A192" s="1">
        <v>2025</v>
      </c>
      <c r="C192" t="s">
        <v>1230</v>
      </c>
      <c r="D192" s="1" t="s">
        <v>1471</v>
      </c>
      <c r="E192" s="1" t="s">
        <v>897</v>
      </c>
      <c r="F192" t="s">
        <v>252</v>
      </c>
      <c r="G192" t="s">
        <v>23</v>
      </c>
      <c r="H192" s="1">
        <f>VLOOKUP(G192, Sheet3!$A$2:$B$40, 2, FALSE)</f>
        <v>0.27</v>
      </c>
      <c r="I192" s="1">
        <v>58</v>
      </c>
      <c r="J192" s="1">
        <v>22</v>
      </c>
      <c r="K192" s="1">
        <v>29</v>
      </c>
      <c r="L192" s="1">
        <v>51</v>
      </c>
      <c r="M192" s="1">
        <v>32</v>
      </c>
      <c r="N192" s="1" t="s">
        <v>1422</v>
      </c>
      <c r="O192" t="e" vm="2">
        <v>#VALUE!</v>
      </c>
      <c r="P192" t="s">
        <v>251</v>
      </c>
      <c r="Q192" s="2">
        <v>38620</v>
      </c>
      <c r="R192" s="1" t="s">
        <v>699</v>
      </c>
      <c r="S192" s="1">
        <v>161</v>
      </c>
      <c r="T192" s="1" t="s">
        <v>690</v>
      </c>
    </row>
    <row r="193" spans="1:20" x14ac:dyDescent="0.35">
      <c r="A193" s="1">
        <v>2025</v>
      </c>
      <c r="C193" t="s">
        <v>945</v>
      </c>
      <c r="D193" s="1" t="s">
        <v>1471</v>
      </c>
      <c r="E193" s="1" t="s">
        <v>896</v>
      </c>
      <c r="F193" t="s">
        <v>80</v>
      </c>
      <c r="G193" t="s">
        <v>15</v>
      </c>
      <c r="H193" s="1">
        <f>VLOOKUP(G193, Sheet3!$A$2:$B$40, 2, FALSE)</f>
        <v>0.3</v>
      </c>
      <c r="I193" s="1">
        <v>65</v>
      </c>
      <c r="J193" s="1">
        <v>3</v>
      </c>
      <c r="K193" s="1">
        <v>8</v>
      </c>
      <c r="L193" s="1">
        <v>11</v>
      </c>
      <c r="M193" s="1">
        <v>74</v>
      </c>
      <c r="N193" s="1" t="s">
        <v>1421</v>
      </c>
      <c r="O193" t="e" vm="1">
        <v>#VALUE!</v>
      </c>
      <c r="P193" t="s">
        <v>253</v>
      </c>
      <c r="Q193" s="2">
        <v>38897</v>
      </c>
      <c r="R193" s="1" t="s">
        <v>717</v>
      </c>
      <c r="S193" s="1">
        <v>216</v>
      </c>
      <c r="T193" s="1" t="s">
        <v>700</v>
      </c>
    </row>
    <row r="194" spans="1:20" x14ac:dyDescent="0.35">
      <c r="A194" s="1">
        <v>2025</v>
      </c>
      <c r="C194" t="s">
        <v>1316</v>
      </c>
      <c r="D194" s="1" t="s">
        <v>1471</v>
      </c>
      <c r="E194" s="1" t="s">
        <v>897</v>
      </c>
      <c r="F194" t="s">
        <v>171</v>
      </c>
      <c r="G194" t="s">
        <v>131</v>
      </c>
      <c r="H194" s="1">
        <f>VLOOKUP(G194, Sheet3!$A$2:$B$40, 2, FALSE)</f>
        <v>0.1</v>
      </c>
      <c r="I194" s="1">
        <v>58</v>
      </c>
      <c r="J194" s="1">
        <v>45</v>
      </c>
      <c r="K194" s="1">
        <v>46</v>
      </c>
      <c r="L194" s="1">
        <v>91</v>
      </c>
      <c r="M194" s="1">
        <v>26</v>
      </c>
      <c r="N194" s="1" t="s">
        <v>1422</v>
      </c>
      <c r="O194" t="e" vm="2">
        <v>#VALUE!</v>
      </c>
      <c r="P194" t="s">
        <v>782</v>
      </c>
      <c r="Q194" s="2">
        <v>39180</v>
      </c>
      <c r="R194" s="1" t="s">
        <v>716</v>
      </c>
      <c r="S194" s="1">
        <v>170</v>
      </c>
      <c r="T194" s="1" t="s">
        <v>690</v>
      </c>
    </row>
    <row r="195" spans="1:20" x14ac:dyDescent="0.35">
      <c r="A195" s="1">
        <v>2025</v>
      </c>
      <c r="C195" t="s">
        <v>1144</v>
      </c>
      <c r="D195" s="1" t="s">
        <v>1471</v>
      </c>
      <c r="E195" s="1" t="s">
        <v>897</v>
      </c>
      <c r="F195" t="s">
        <v>117</v>
      </c>
      <c r="G195" t="s">
        <v>101</v>
      </c>
      <c r="H195" s="1">
        <f>VLOOKUP(G195, Sheet3!$A$2:$B$40, 2, FALSE)</f>
        <v>0.2</v>
      </c>
      <c r="I195" s="1">
        <v>40</v>
      </c>
      <c r="J195" s="1">
        <v>13</v>
      </c>
      <c r="K195" s="1">
        <v>21</v>
      </c>
      <c r="L195" s="1">
        <v>34</v>
      </c>
      <c r="M195" s="1">
        <v>12</v>
      </c>
      <c r="N195" s="1" t="s">
        <v>1425</v>
      </c>
      <c r="O195" t="e" vm="5">
        <v>#VALUE!</v>
      </c>
      <c r="P195" t="s">
        <v>254</v>
      </c>
      <c r="Q195" s="2">
        <v>38802</v>
      </c>
      <c r="R195" s="1" t="s">
        <v>783</v>
      </c>
      <c r="S195" s="1">
        <v>176</v>
      </c>
      <c r="T195" s="1" t="s">
        <v>700</v>
      </c>
    </row>
    <row r="196" spans="1:20" x14ac:dyDescent="0.35">
      <c r="A196" s="1">
        <v>2025</v>
      </c>
      <c r="C196" t="s">
        <v>1145</v>
      </c>
      <c r="D196" s="1" t="s">
        <v>1471</v>
      </c>
      <c r="E196" s="1" t="s">
        <v>897</v>
      </c>
      <c r="F196" t="s">
        <v>256</v>
      </c>
      <c r="G196" t="s">
        <v>257</v>
      </c>
      <c r="H196" s="1">
        <f>VLOOKUP(G196, Sheet3!$A$2:$B$40, 2, FALSE)</f>
        <v>0.39</v>
      </c>
      <c r="I196" s="1">
        <v>36</v>
      </c>
      <c r="J196" s="1">
        <v>2</v>
      </c>
      <c r="K196" s="1">
        <v>5</v>
      </c>
      <c r="L196" s="1">
        <v>7</v>
      </c>
      <c r="M196" s="1">
        <v>4</v>
      </c>
      <c r="N196" s="1" t="s">
        <v>1426</v>
      </c>
      <c r="O196" t="e" vm="9">
        <v>#VALUE!</v>
      </c>
      <c r="P196" t="s">
        <v>255</v>
      </c>
      <c r="Q196" s="2">
        <v>38681</v>
      </c>
      <c r="R196" s="1" t="s">
        <v>716</v>
      </c>
      <c r="S196" s="1">
        <v>187</v>
      </c>
      <c r="T196" s="1" t="s">
        <v>700</v>
      </c>
    </row>
    <row r="197" spans="1:20" x14ac:dyDescent="0.35">
      <c r="A197" s="1">
        <v>2025</v>
      </c>
      <c r="C197" t="s">
        <v>1074</v>
      </c>
      <c r="D197" s="1" t="s">
        <v>1471</v>
      </c>
      <c r="E197" s="1" t="s">
        <v>8</v>
      </c>
      <c r="F197" t="s">
        <v>258</v>
      </c>
      <c r="G197" t="s">
        <v>259</v>
      </c>
      <c r="H197" s="1">
        <f>VLOOKUP(G197, Sheet3!$A$2:$B$40, 2, FALSE)</f>
        <v>0.12</v>
      </c>
      <c r="I197" s="1">
        <v>43</v>
      </c>
      <c r="J197" s="1">
        <v>2.29</v>
      </c>
      <c r="K197" s="1">
        <v>0.91300000000000003</v>
      </c>
      <c r="L197" s="1" t="s">
        <v>52</v>
      </c>
      <c r="M197" s="1" t="s">
        <v>52</v>
      </c>
      <c r="N197" s="1" t="s">
        <v>1422</v>
      </c>
      <c r="O197" t="e" vm="2">
        <v>#VALUE!</v>
      </c>
      <c r="P197" t="s">
        <v>786</v>
      </c>
      <c r="Q197" s="2">
        <v>39190</v>
      </c>
      <c r="R197" s="1" t="s">
        <v>707</v>
      </c>
      <c r="S197" s="1">
        <v>187</v>
      </c>
      <c r="T197" s="1" t="s">
        <v>700</v>
      </c>
    </row>
    <row r="198" spans="1:20" x14ac:dyDescent="0.35">
      <c r="A198" s="1">
        <v>2025</v>
      </c>
      <c r="C198" t="s">
        <v>1146</v>
      </c>
      <c r="D198" s="1" t="s">
        <v>1471</v>
      </c>
      <c r="E198" s="1" t="s">
        <v>897</v>
      </c>
      <c r="F198" t="s">
        <v>261</v>
      </c>
      <c r="G198" t="s">
        <v>31</v>
      </c>
      <c r="H198" s="1">
        <f>VLOOKUP(G198, Sheet3!$A$2:$B$40, 2, FALSE)</f>
        <v>0.27</v>
      </c>
      <c r="I198" s="1">
        <v>64</v>
      </c>
      <c r="J198" s="1">
        <v>7</v>
      </c>
      <c r="K198" s="1">
        <v>15</v>
      </c>
      <c r="L198" s="1">
        <v>22</v>
      </c>
      <c r="M198" s="1">
        <v>12</v>
      </c>
      <c r="N198" s="1" t="s">
        <v>1421</v>
      </c>
      <c r="O198" t="e" vm="1">
        <v>#VALUE!</v>
      </c>
      <c r="P198" t="s">
        <v>788</v>
      </c>
      <c r="Q198" s="2">
        <v>39156</v>
      </c>
      <c r="R198" s="1" t="s">
        <v>699</v>
      </c>
      <c r="S198" s="1">
        <v>168</v>
      </c>
      <c r="T198" s="1" t="s">
        <v>700</v>
      </c>
    </row>
    <row r="199" spans="1:20" x14ac:dyDescent="0.35">
      <c r="A199" s="1">
        <v>2025</v>
      </c>
      <c r="C199" t="s">
        <v>946</v>
      </c>
      <c r="D199" s="1" t="s">
        <v>1471</v>
      </c>
      <c r="E199" s="1" t="s">
        <v>896</v>
      </c>
      <c r="F199" t="s">
        <v>263</v>
      </c>
      <c r="G199" t="s">
        <v>20</v>
      </c>
      <c r="H199" s="1">
        <f>VLOOKUP(G199, Sheet3!$A$2:$B$40, 2, FALSE)</f>
        <v>0.28999999999999998</v>
      </c>
      <c r="I199" s="1">
        <v>47</v>
      </c>
      <c r="J199" s="1">
        <v>4</v>
      </c>
      <c r="K199" s="1">
        <v>18</v>
      </c>
      <c r="L199" s="1">
        <v>22</v>
      </c>
      <c r="M199" s="1">
        <v>62</v>
      </c>
      <c r="N199" s="1" t="s">
        <v>1422</v>
      </c>
      <c r="O199" t="e" vm="2">
        <v>#VALUE!</v>
      </c>
      <c r="P199" t="s">
        <v>262</v>
      </c>
      <c r="Q199" s="2">
        <v>38750</v>
      </c>
      <c r="R199" s="1" t="s">
        <v>703</v>
      </c>
      <c r="S199" s="1">
        <v>198</v>
      </c>
      <c r="T199" s="1" t="s">
        <v>700</v>
      </c>
    </row>
    <row r="200" spans="1:20" x14ac:dyDescent="0.35">
      <c r="A200" s="1">
        <v>2025</v>
      </c>
      <c r="C200" t="s">
        <v>1075</v>
      </c>
      <c r="D200" s="1" t="s">
        <v>1471</v>
      </c>
      <c r="E200" s="1" t="s">
        <v>8</v>
      </c>
      <c r="F200" t="s">
        <v>74</v>
      </c>
      <c r="G200" t="s">
        <v>15</v>
      </c>
      <c r="H200" s="1">
        <f>VLOOKUP(G200, Sheet3!$A$2:$B$40, 2, FALSE)</f>
        <v>0.3</v>
      </c>
      <c r="I200" s="1">
        <v>24</v>
      </c>
      <c r="J200" s="1">
        <v>2.97</v>
      </c>
      <c r="K200" s="1">
        <v>0.90600000000000003</v>
      </c>
      <c r="L200" s="1" t="s">
        <v>52</v>
      </c>
      <c r="M200" s="1" t="s">
        <v>52</v>
      </c>
      <c r="N200" s="1" t="s">
        <v>1421</v>
      </c>
      <c r="O200" t="e" vm="1">
        <v>#VALUE!</v>
      </c>
      <c r="P200" t="s">
        <v>264</v>
      </c>
      <c r="Q200" s="2">
        <v>38855</v>
      </c>
      <c r="R200" s="1" t="s">
        <v>705</v>
      </c>
      <c r="S200" s="1">
        <v>181</v>
      </c>
      <c r="T200" s="1" t="s">
        <v>700</v>
      </c>
    </row>
    <row r="201" spans="1:20" x14ac:dyDescent="0.35">
      <c r="A201" s="1">
        <v>2025</v>
      </c>
      <c r="C201" t="s">
        <v>947</v>
      </c>
      <c r="D201" s="1" t="s">
        <v>1471</v>
      </c>
      <c r="E201" s="1" t="s">
        <v>896</v>
      </c>
      <c r="F201" t="s">
        <v>54</v>
      </c>
      <c r="G201" t="s">
        <v>23</v>
      </c>
      <c r="H201" s="1">
        <f>VLOOKUP(G201, Sheet3!$A$2:$B$40, 2, FALSE)</f>
        <v>0.27</v>
      </c>
      <c r="I201" s="1">
        <v>20</v>
      </c>
      <c r="J201" s="1">
        <v>0</v>
      </c>
      <c r="K201" s="1">
        <v>4</v>
      </c>
      <c r="L201" s="1">
        <v>4</v>
      </c>
      <c r="M201" s="1">
        <v>4</v>
      </c>
      <c r="N201" s="1" t="s">
        <v>1422</v>
      </c>
      <c r="O201" t="e" vm="2">
        <v>#VALUE!</v>
      </c>
      <c r="P201" t="s">
        <v>789</v>
      </c>
      <c r="Q201" s="2">
        <v>39128</v>
      </c>
      <c r="R201" s="1" t="s">
        <v>707</v>
      </c>
      <c r="S201" s="1">
        <v>174</v>
      </c>
      <c r="T201" s="1" t="s">
        <v>700</v>
      </c>
    </row>
    <row r="202" spans="1:20" x14ac:dyDescent="0.35">
      <c r="A202" s="1">
        <v>2025</v>
      </c>
      <c r="C202" t="s">
        <v>1147</v>
      </c>
      <c r="D202" s="1" t="s">
        <v>1471</v>
      </c>
      <c r="E202" s="1" t="s">
        <v>897</v>
      </c>
      <c r="F202" t="s">
        <v>269</v>
      </c>
      <c r="G202" t="s">
        <v>43</v>
      </c>
      <c r="H202" s="1">
        <f>VLOOKUP(G202, Sheet3!$A$2:$B$40, 2, FALSE)</f>
        <v>0.27</v>
      </c>
      <c r="I202" s="1">
        <v>40</v>
      </c>
      <c r="J202" s="1">
        <v>22</v>
      </c>
      <c r="K202" s="1">
        <v>21</v>
      </c>
      <c r="L202" s="1">
        <v>43</v>
      </c>
      <c r="M202" s="1">
        <v>8</v>
      </c>
      <c r="N202" s="1" t="s">
        <v>1430</v>
      </c>
      <c r="O202" t="e" vm="15">
        <v>#VALUE!</v>
      </c>
      <c r="P202" t="s">
        <v>268</v>
      </c>
      <c r="Q202" s="2">
        <v>39338</v>
      </c>
      <c r="R202" s="1" t="s">
        <v>716</v>
      </c>
      <c r="S202" s="1">
        <v>185</v>
      </c>
      <c r="T202" s="1" t="s">
        <v>700</v>
      </c>
    </row>
    <row r="203" spans="1:20" x14ac:dyDescent="0.35">
      <c r="A203" s="1">
        <v>2025</v>
      </c>
      <c r="C203" t="s">
        <v>948</v>
      </c>
      <c r="D203" s="1" t="s">
        <v>1471</v>
      </c>
      <c r="E203" s="1" t="s">
        <v>896</v>
      </c>
      <c r="F203" t="s">
        <v>271</v>
      </c>
      <c r="G203" t="s">
        <v>128</v>
      </c>
      <c r="H203" s="1">
        <f>VLOOKUP(G203, Sheet3!$A$2:$B$40, 2, FALSE)</f>
        <v>0.22</v>
      </c>
      <c r="I203" s="1">
        <v>34</v>
      </c>
      <c r="J203" s="1">
        <v>2</v>
      </c>
      <c r="K203" s="1">
        <v>4</v>
      </c>
      <c r="L203" s="1">
        <v>6</v>
      </c>
      <c r="M203" s="1">
        <v>4</v>
      </c>
      <c r="N203" s="1" t="s">
        <v>1427</v>
      </c>
      <c r="O203" t="e" vm="8">
        <v>#VALUE!</v>
      </c>
      <c r="P203" t="s">
        <v>270</v>
      </c>
      <c r="Q203" s="2">
        <v>39305</v>
      </c>
      <c r="R203" s="1" t="s">
        <v>717</v>
      </c>
      <c r="S203" s="1">
        <v>194</v>
      </c>
      <c r="T203" s="1" t="s">
        <v>700</v>
      </c>
    </row>
    <row r="204" spans="1:20" x14ac:dyDescent="0.35">
      <c r="A204" s="1">
        <v>2025</v>
      </c>
      <c r="C204" t="s">
        <v>1076</v>
      </c>
      <c r="D204" s="1" t="s">
        <v>1471</v>
      </c>
      <c r="E204" s="1" t="s">
        <v>8</v>
      </c>
      <c r="F204" t="s">
        <v>272</v>
      </c>
      <c r="G204" t="s">
        <v>31</v>
      </c>
      <c r="H204" s="1">
        <f>VLOOKUP(G204, Sheet3!$A$2:$B$40, 2, FALSE)</f>
        <v>0.27</v>
      </c>
      <c r="I204" s="1">
        <v>41</v>
      </c>
      <c r="J204" s="1">
        <v>2.66</v>
      </c>
      <c r="K204" s="1">
        <v>0.90300000000000002</v>
      </c>
      <c r="L204" s="1" t="s">
        <v>52</v>
      </c>
      <c r="M204" s="1" t="s">
        <v>52</v>
      </c>
      <c r="N204" s="1" t="s">
        <v>1437</v>
      </c>
      <c r="O204" t="e" vm="11">
        <v>#VALUE!</v>
      </c>
      <c r="P204" t="s">
        <v>791</v>
      </c>
      <c r="Q204" s="2">
        <v>38580</v>
      </c>
      <c r="R204" s="1" t="s">
        <v>707</v>
      </c>
      <c r="S204" s="1">
        <v>187</v>
      </c>
      <c r="T204" s="1" t="s">
        <v>700</v>
      </c>
    </row>
    <row r="205" spans="1:20" x14ac:dyDescent="0.35">
      <c r="A205" s="1">
        <v>2025</v>
      </c>
      <c r="C205" t="s">
        <v>949</v>
      </c>
      <c r="D205" s="1" t="s">
        <v>1471</v>
      </c>
      <c r="E205" s="1" t="s">
        <v>896</v>
      </c>
      <c r="F205" t="s">
        <v>117</v>
      </c>
      <c r="G205" t="s">
        <v>101</v>
      </c>
      <c r="H205" s="1">
        <f>VLOOKUP(G205, Sheet3!$A$2:$B$40, 2, FALSE)</f>
        <v>0.2</v>
      </c>
      <c r="I205" s="1">
        <v>40</v>
      </c>
      <c r="J205" s="1">
        <v>1</v>
      </c>
      <c r="K205" s="1">
        <v>2</v>
      </c>
      <c r="L205" s="1">
        <v>3</v>
      </c>
      <c r="M205" s="1">
        <v>26</v>
      </c>
      <c r="N205" s="1" t="s">
        <v>1425</v>
      </c>
      <c r="O205" t="e" vm="5">
        <v>#VALUE!</v>
      </c>
      <c r="P205" t="s">
        <v>273</v>
      </c>
      <c r="Q205" s="2">
        <v>38989</v>
      </c>
      <c r="R205" s="1" t="s">
        <v>707</v>
      </c>
      <c r="S205" s="1">
        <v>176</v>
      </c>
      <c r="T205" s="1" t="s">
        <v>690</v>
      </c>
    </row>
    <row r="206" spans="1:20" x14ac:dyDescent="0.35">
      <c r="A206" s="1">
        <v>2025</v>
      </c>
      <c r="C206" t="s">
        <v>1317</v>
      </c>
      <c r="D206" s="1" t="s">
        <v>1471</v>
      </c>
      <c r="E206" s="1" t="s">
        <v>897</v>
      </c>
      <c r="F206" t="s">
        <v>275</v>
      </c>
      <c r="G206" t="s">
        <v>23</v>
      </c>
      <c r="H206" s="1">
        <f>VLOOKUP(G206, Sheet3!$A$2:$B$40, 2, FALSE)</f>
        <v>0.27</v>
      </c>
      <c r="I206" s="1">
        <v>24</v>
      </c>
      <c r="J206" s="1">
        <v>4</v>
      </c>
      <c r="K206" s="1">
        <v>5</v>
      </c>
      <c r="L206" s="1">
        <v>9</v>
      </c>
      <c r="M206" s="1">
        <v>12</v>
      </c>
      <c r="N206" s="1" t="s">
        <v>1422</v>
      </c>
      <c r="O206" t="e" vm="2">
        <v>#VALUE!</v>
      </c>
      <c r="P206" t="s">
        <v>274</v>
      </c>
      <c r="Q206" s="2">
        <v>39108</v>
      </c>
      <c r="R206" s="1" t="s">
        <v>725</v>
      </c>
      <c r="S206" s="1">
        <v>174</v>
      </c>
      <c r="T206" s="1" t="s">
        <v>690</v>
      </c>
    </row>
    <row r="207" spans="1:20" x14ac:dyDescent="0.35">
      <c r="A207" s="1">
        <v>2025</v>
      </c>
      <c r="C207" t="s">
        <v>1212</v>
      </c>
      <c r="D207" s="1" t="s">
        <v>1471</v>
      </c>
      <c r="E207" s="1" t="s">
        <v>897</v>
      </c>
      <c r="F207" t="s">
        <v>277</v>
      </c>
      <c r="G207" t="s">
        <v>101</v>
      </c>
      <c r="H207" s="1">
        <f>VLOOKUP(G207, Sheet3!$A$2:$B$40, 2, FALSE)</f>
        <v>0.2</v>
      </c>
      <c r="I207" s="1">
        <v>54</v>
      </c>
      <c r="J207" s="1">
        <v>18</v>
      </c>
      <c r="K207" s="1">
        <v>27</v>
      </c>
      <c r="L207" s="1">
        <v>45</v>
      </c>
      <c r="M207" s="1">
        <v>36</v>
      </c>
      <c r="N207" s="1" t="s">
        <v>1425</v>
      </c>
      <c r="O207" t="e" vm="5">
        <v>#VALUE!</v>
      </c>
      <c r="P207" t="s">
        <v>276</v>
      </c>
      <c r="Q207" s="2">
        <v>39055</v>
      </c>
      <c r="R207" s="1" t="s">
        <v>783</v>
      </c>
      <c r="S207" s="1">
        <v>137</v>
      </c>
      <c r="T207" s="1" t="s">
        <v>700</v>
      </c>
    </row>
    <row r="208" spans="1:20" x14ac:dyDescent="0.35">
      <c r="A208" s="1">
        <v>2025</v>
      </c>
      <c r="C208" t="s">
        <v>950</v>
      </c>
      <c r="D208" s="1" t="s">
        <v>1471</v>
      </c>
      <c r="E208" s="1" t="s">
        <v>896</v>
      </c>
      <c r="F208" t="s">
        <v>279</v>
      </c>
      <c r="G208" t="s">
        <v>101</v>
      </c>
      <c r="H208" s="1">
        <f>VLOOKUP(G208, Sheet3!$A$2:$B$40, 2, FALSE)</f>
        <v>0.2</v>
      </c>
      <c r="I208" s="1">
        <v>37</v>
      </c>
      <c r="J208" s="1">
        <v>6</v>
      </c>
      <c r="K208" s="1">
        <v>17</v>
      </c>
      <c r="L208" s="1">
        <v>23</v>
      </c>
      <c r="M208" s="1">
        <v>24</v>
      </c>
      <c r="N208" s="1" t="s">
        <v>1425</v>
      </c>
      <c r="O208" t="e" vm="5">
        <v>#VALUE!</v>
      </c>
      <c r="P208" t="s">
        <v>278</v>
      </c>
      <c r="Q208" s="2">
        <v>39068</v>
      </c>
      <c r="R208" s="1" t="s">
        <v>716</v>
      </c>
      <c r="S208" s="1">
        <v>165</v>
      </c>
      <c r="T208" s="1" t="s">
        <v>700</v>
      </c>
    </row>
    <row r="209" spans="1:20" x14ac:dyDescent="0.35">
      <c r="A209" s="1">
        <v>2025</v>
      </c>
      <c r="C209" t="s">
        <v>1318</v>
      </c>
      <c r="D209" s="1" t="s">
        <v>1471</v>
      </c>
      <c r="E209" s="1" t="s">
        <v>897</v>
      </c>
      <c r="F209" t="s">
        <v>78</v>
      </c>
      <c r="G209" t="s">
        <v>20</v>
      </c>
      <c r="H209" s="1">
        <f>VLOOKUP(G209, Sheet3!$A$2:$B$40, 2, FALSE)</f>
        <v>0.28999999999999998</v>
      </c>
      <c r="I209" s="1">
        <v>68</v>
      </c>
      <c r="J209" s="1">
        <v>11</v>
      </c>
      <c r="K209" s="1">
        <v>9</v>
      </c>
      <c r="L209" s="1">
        <v>20</v>
      </c>
      <c r="M209" s="1">
        <v>136</v>
      </c>
      <c r="N209" s="1" t="s">
        <v>1421</v>
      </c>
      <c r="O209" t="e" vm="1">
        <v>#VALUE!</v>
      </c>
      <c r="P209" t="s">
        <v>280</v>
      </c>
      <c r="Q209" s="2">
        <v>39118</v>
      </c>
      <c r="R209" s="1" t="s">
        <v>707</v>
      </c>
      <c r="S209" s="1">
        <v>174</v>
      </c>
      <c r="T209" s="1" t="s">
        <v>700</v>
      </c>
    </row>
    <row r="210" spans="1:20" x14ac:dyDescent="0.35">
      <c r="A210" s="1">
        <v>2025</v>
      </c>
      <c r="C210" t="s">
        <v>1319</v>
      </c>
      <c r="D210" s="1" t="s">
        <v>1471</v>
      </c>
      <c r="E210" s="1" t="s">
        <v>897</v>
      </c>
      <c r="F210" t="s">
        <v>282</v>
      </c>
      <c r="G210" t="s">
        <v>115</v>
      </c>
      <c r="H210" s="1">
        <f>VLOOKUP(G210, Sheet3!$A$2:$B$40, 2, FALSE)</f>
        <v>0.27</v>
      </c>
      <c r="I210" s="1">
        <v>54</v>
      </c>
      <c r="J210" s="1">
        <v>30</v>
      </c>
      <c r="K210" s="1">
        <v>36</v>
      </c>
      <c r="L210" s="1">
        <v>66</v>
      </c>
      <c r="M210" s="1">
        <v>42</v>
      </c>
      <c r="N210" s="1" t="s">
        <v>1421</v>
      </c>
      <c r="O210" t="e" vm="1">
        <v>#VALUE!</v>
      </c>
      <c r="P210" t="s">
        <v>281</v>
      </c>
      <c r="Q210" s="2">
        <v>38891</v>
      </c>
      <c r="R210" s="1" t="s">
        <v>725</v>
      </c>
      <c r="S210" s="1">
        <v>165</v>
      </c>
      <c r="T210" s="1" t="s">
        <v>690</v>
      </c>
    </row>
    <row r="211" spans="1:20" x14ac:dyDescent="0.35">
      <c r="A211" s="1">
        <v>2025</v>
      </c>
      <c r="C211" t="s">
        <v>1320</v>
      </c>
      <c r="D211" s="1" t="s">
        <v>1471</v>
      </c>
      <c r="E211" s="1" t="s">
        <v>897</v>
      </c>
      <c r="F211" t="s">
        <v>212</v>
      </c>
      <c r="G211" t="s">
        <v>20</v>
      </c>
      <c r="H211" s="1">
        <f>VLOOKUP(G211, Sheet3!$A$2:$B$40, 2, FALSE)</f>
        <v>0.28999999999999998</v>
      </c>
      <c r="I211" s="1">
        <v>46</v>
      </c>
      <c r="J211" s="1">
        <v>11</v>
      </c>
      <c r="K211" s="1">
        <v>15</v>
      </c>
      <c r="L211" s="1">
        <v>26</v>
      </c>
      <c r="M211" s="1">
        <v>91</v>
      </c>
      <c r="N211" s="1" t="s">
        <v>1421</v>
      </c>
      <c r="O211" t="e" vm="1">
        <v>#VALUE!</v>
      </c>
      <c r="P211" t="s">
        <v>285</v>
      </c>
      <c r="Q211" s="2">
        <v>38809</v>
      </c>
      <c r="R211" s="1" t="s">
        <v>705</v>
      </c>
      <c r="S211" s="1">
        <v>181</v>
      </c>
      <c r="T211" s="1" t="s">
        <v>700</v>
      </c>
    </row>
    <row r="212" spans="1:20" x14ac:dyDescent="0.35">
      <c r="A212" s="1">
        <v>2025</v>
      </c>
      <c r="C212" t="s">
        <v>951</v>
      </c>
      <c r="D212" s="1" t="s">
        <v>1471</v>
      </c>
      <c r="E212" s="1" t="s">
        <v>896</v>
      </c>
      <c r="F212" t="s">
        <v>49</v>
      </c>
      <c r="G212" t="s">
        <v>43</v>
      </c>
      <c r="H212" s="1">
        <f>VLOOKUP(G212, Sheet3!$A$2:$B$40, 2, FALSE)</f>
        <v>0.27</v>
      </c>
      <c r="I212" s="1">
        <v>48</v>
      </c>
      <c r="J212" s="1">
        <v>5</v>
      </c>
      <c r="K212" s="1">
        <v>23</v>
      </c>
      <c r="L212" s="1">
        <v>28</v>
      </c>
      <c r="M212" s="1">
        <v>59</v>
      </c>
      <c r="N212" s="1" t="s">
        <v>1423</v>
      </c>
      <c r="O212" t="e" vm="3">
        <v>#VALUE!</v>
      </c>
      <c r="P212" t="s">
        <v>286</v>
      </c>
      <c r="Q212" s="2">
        <v>39212</v>
      </c>
      <c r="R212" s="1" t="s">
        <v>724</v>
      </c>
      <c r="S212" s="1">
        <v>187</v>
      </c>
      <c r="T212" s="1" t="s">
        <v>690</v>
      </c>
    </row>
    <row r="213" spans="1:20" x14ac:dyDescent="0.35">
      <c r="A213" s="1">
        <v>2025</v>
      </c>
      <c r="C213" t="s">
        <v>1417</v>
      </c>
      <c r="D213" s="1" t="s">
        <v>1471</v>
      </c>
      <c r="E213" s="1" t="s">
        <v>897</v>
      </c>
      <c r="F213" t="s">
        <v>288</v>
      </c>
      <c r="G213" t="s">
        <v>101</v>
      </c>
      <c r="H213" s="1">
        <f>VLOOKUP(G213, Sheet3!$A$2:$B$40, 2, FALSE)</f>
        <v>0.2</v>
      </c>
      <c r="I213" s="1">
        <v>45</v>
      </c>
      <c r="J213" s="1">
        <v>17</v>
      </c>
      <c r="K213" s="1">
        <v>26</v>
      </c>
      <c r="L213" s="1">
        <v>43</v>
      </c>
      <c r="M213" s="1">
        <v>8</v>
      </c>
      <c r="N213" s="1" t="s">
        <v>1425</v>
      </c>
      <c r="O213" t="e" vm="5">
        <v>#VALUE!</v>
      </c>
      <c r="P213" t="s">
        <v>287</v>
      </c>
      <c r="Q213" s="2">
        <v>39052</v>
      </c>
      <c r="R213" s="1" t="s">
        <v>716</v>
      </c>
      <c r="S213" s="1">
        <v>152</v>
      </c>
      <c r="T213" s="1" t="s">
        <v>700</v>
      </c>
    </row>
    <row r="214" spans="1:20" x14ac:dyDescent="0.35">
      <c r="A214" s="1">
        <v>2025</v>
      </c>
      <c r="C214" t="s">
        <v>952</v>
      </c>
      <c r="D214" s="1" t="s">
        <v>1471</v>
      </c>
      <c r="E214" s="1" t="s">
        <v>896</v>
      </c>
      <c r="F214" t="s">
        <v>289</v>
      </c>
      <c r="G214" t="s">
        <v>43</v>
      </c>
      <c r="H214" s="1">
        <f>VLOOKUP(G214, Sheet3!$A$2:$B$40, 2, FALSE)</f>
        <v>0.27</v>
      </c>
      <c r="I214" s="1">
        <v>43</v>
      </c>
      <c r="J214" s="1">
        <v>3</v>
      </c>
      <c r="K214" s="1">
        <v>18</v>
      </c>
      <c r="L214" s="1">
        <v>21</v>
      </c>
      <c r="M214" s="1">
        <v>30</v>
      </c>
      <c r="N214" s="1" t="s">
        <v>1423</v>
      </c>
      <c r="O214" t="e" vm="3">
        <v>#VALUE!</v>
      </c>
      <c r="P214" t="s">
        <v>792</v>
      </c>
      <c r="Q214" s="2">
        <v>39183</v>
      </c>
      <c r="R214" s="1" t="s">
        <v>699</v>
      </c>
      <c r="S214" s="1">
        <v>185</v>
      </c>
      <c r="T214" s="1" t="s">
        <v>700</v>
      </c>
    </row>
    <row r="215" spans="1:20" x14ac:dyDescent="0.35">
      <c r="A215" s="1">
        <v>2025</v>
      </c>
      <c r="C215" t="s">
        <v>1321</v>
      </c>
      <c r="D215" s="1" t="s">
        <v>1471</v>
      </c>
      <c r="E215" s="1" t="s">
        <v>897</v>
      </c>
      <c r="F215" t="s">
        <v>16</v>
      </c>
      <c r="G215" t="s">
        <v>17</v>
      </c>
      <c r="H215" s="1">
        <f>VLOOKUP(G215, Sheet3!$A$2:$B$40, 2, FALSE)</f>
        <v>0.28000000000000003</v>
      </c>
      <c r="I215" s="1">
        <v>66</v>
      </c>
      <c r="J215" s="1">
        <v>29</v>
      </c>
      <c r="K215" s="1">
        <v>24</v>
      </c>
      <c r="L215" s="1">
        <v>53</v>
      </c>
      <c r="M215" s="1">
        <v>32</v>
      </c>
      <c r="N215" s="1" t="s">
        <v>1422</v>
      </c>
      <c r="O215" t="e" vm="2">
        <v>#VALUE!</v>
      </c>
      <c r="P215" t="s">
        <v>290</v>
      </c>
      <c r="Q215" s="2">
        <v>39245</v>
      </c>
      <c r="R215" s="1" t="s">
        <v>783</v>
      </c>
      <c r="S215" s="1">
        <v>170</v>
      </c>
      <c r="T215" s="1" t="s">
        <v>700</v>
      </c>
    </row>
    <row r="216" spans="1:20" x14ac:dyDescent="0.35">
      <c r="A216" s="1">
        <v>2025</v>
      </c>
      <c r="C216" t="s">
        <v>953</v>
      </c>
      <c r="D216" s="1" t="s">
        <v>1471</v>
      </c>
      <c r="E216" s="1" t="s">
        <v>896</v>
      </c>
      <c r="F216" t="s">
        <v>292</v>
      </c>
      <c r="G216" t="s">
        <v>95</v>
      </c>
      <c r="H216" s="1">
        <f>VLOOKUP(G216, Sheet3!$A$2:$B$40, 2, FALSE)</f>
        <v>0.47</v>
      </c>
      <c r="I216" s="1">
        <v>43</v>
      </c>
      <c r="J216" s="1">
        <v>3</v>
      </c>
      <c r="K216" s="1">
        <v>8</v>
      </c>
      <c r="L216" s="1">
        <v>11</v>
      </c>
      <c r="M216" s="1">
        <v>2</v>
      </c>
      <c r="N216" s="1" t="s">
        <v>1424</v>
      </c>
      <c r="O216" t="e" vm="4">
        <v>#VALUE!</v>
      </c>
      <c r="P216" t="s">
        <v>291</v>
      </c>
      <c r="Q216" s="2">
        <v>38759</v>
      </c>
      <c r="R216" s="1" t="s">
        <v>725</v>
      </c>
      <c r="S216" s="1">
        <v>154</v>
      </c>
      <c r="T216" s="1" t="s">
        <v>700</v>
      </c>
    </row>
    <row r="217" spans="1:20" x14ac:dyDescent="0.35">
      <c r="A217" s="1">
        <v>2025</v>
      </c>
      <c r="C217" t="s">
        <v>1323</v>
      </c>
      <c r="D217" s="1" t="s">
        <v>1471</v>
      </c>
      <c r="E217" s="1" t="s">
        <v>897</v>
      </c>
      <c r="F217" t="s">
        <v>88</v>
      </c>
      <c r="G217" t="s">
        <v>20</v>
      </c>
      <c r="H217" s="1">
        <f>VLOOKUP(G217, Sheet3!$A$2:$B$40, 2, FALSE)</f>
        <v>0.28999999999999998</v>
      </c>
      <c r="I217" s="1">
        <v>54</v>
      </c>
      <c r="J217" s="1">
        <v>21</v>
      </c>
      <c r="K217" s="1">
        <v>21</v>
      </c>
      <c r="L217" s="1">
        <v>42</v>
      </c>
      <c r="M217" s="1">
        <v>34</v>
      </c>
      <c r="N217" s="1" t="s">
        <v>1421</v>
      </c>
      <c r="O217" t="e" vm="1">
        <v>#VALUE!</v>
      </c>
      <c r="P217" t="s">
        <v>794</v>
      </c>
      <c r="Q217" s="2">
        <v>38756</v>
      </c>
      <c r="R217" s="1" t="s">
        <v>725</v>
      </c>
      <c r="S217" s="1">
        <v>190</v>
      </c>
      <c r="T217" s="1" t="s">
        <v>690</v>
      </c>
    </row>
    <row r="218" spans="1:20" x14ac:dyDescent="0.35">
      <c r="A218" s="1">
        <v>2025</v>
      </c>
      <c r="C218" t="s">
        <v>1203</v>
      </c>
      <c r="D218" s="1" t="s">
        <v>1471</v>
      </c>
      <c r="E218" s="1" t="s">
        <v>897</v>
      </c>
      <c r="F218" t="s">
        <v>88</v>
      </c>
      <c r="G218" t="s">
        <v>20</v>
      </c>
      <c r="H218" s="1">
        <f>VLOOKUP(G218, Sheet3!$A$2:$B$40, 2, FALSE)</f>
        <v>0.28999999999999998</v>
      </c>
      <c r="I218" s="1">
        <v>35</v>
      </c>
      <c r="J218" s="1">
        <v>14</v>
      </c>
      <c r="K218" s="1">
        <v>16</v>
      </c>
      <c r="L218" s="1">
        <v>30</v>
      </c>
      <c r="M218" s="1">
        <v>0</v>
      </c>
      <c r="N218" s="1" t="s">
        <v>1421</v>
      </c>
      <c r="O218" t="e" vm="1">
        <v>#VALUE!</v>
      </c>
      <c r="P218" t="s">
        <v>294</v>
      </c>
      <c r="Q218" s="2">
        <v>39034</v>
      </c>
      <c r="R218" s="1" t="s">
        <v>716</v>
      </c>
      <c r="S218" s="1">
        <v>179</v>
      </c>
      <c r="T218" s="1" t="s">
        <v>700</v>
      </c>
    </row>
    <row r="219" spans="1:20" x14ac:dyDescent="0.35">
      <c r="A219" s="1">
        <v>2025</v>
      </c>
      <c r="C219" t="s">
        <v>954</v>
      </c>
      <c r="D219" s="1" t="s">
        <v>1471</v>
      </c>
      <c r="E219" s="1" t="s">
        <v>896</v>
      </c>
      <c r="F219" t="s">
        <v>295</v>
      </c>
      <c r="G219" t="s">
        <v>226</v>
      </c>
      <c r="H219" s="1">
        <f>VLOOKUP(G219, Sheet3!$A$2:$B$40, 2, FALSE)</f>
        <v>0.08</v>
      </c>
      <c r="I219" s="1">
        <v>30</v>
      </c>
      <c r="J219" s="1">
        <v>11</v>
      </c>
      <c r="K219" s="1">
        <v>35</v>
      </c>
      <c r="L219" s="1">
        <v>46</v>
      </c>
      <c r="M219" s="1">
        <v>10</v>
      </c>
      <c r="N219" s="1" t="s">
        <v>1422</v>
      </c>
      <c r="O219" t="e" vm="2">
        <v>#VALUE!</v>
      </c>
      <c r="P219" t="s">
        <v>795</v>
      </c>
      <c r="Q219" s="2">
        <v>39202</v>
      </c>
      <c r="R219" s="1" t="s">
        <v>716</v>
      </c>
      <c r="S219" s="1">
        <v>165</v>
      </c>
      <c r="T219" s="1" t="s">
        <v>700</v>
      </c>
    </row>
    <row r="220" spans="1:20" x14ac:dyDescent="0.35">
      <c r="A220" s="1">
        <v>2025</v>
      </c>
      <c r="C220" t="s">
        <v>1148</v>
      </c>
      <c r="D220" s="1" t="s">
        <v>1471</v>
      </c>
      <c r="E220" s="1" t="s">
        <v>897</v>
      </c>
      <c r="F220" t="s">
        <v>93</v>
      </c>
      <c r="G220" t="s">
        <v>31</v>
      </c>
      <c r="H220" s="1">
        <f>VLOOKUP(G220, Sheet3!$A$2:$B$40, 2, FALSE)</f>
        <v>0.27</v>
      </c>
      <c r="I220" s="1">
        <v>32</v>
      </c>
      <c r="J220" s="1">
        <v>25</v>
      </c>
      <c r="K220" s="1">
        <v>17</v>
      </c>
      <c r="L220" s="1">
        <v>42</v>
      </c>
      <c r="M220" s="1">
        <v>12</v>
      </c>
      <c r="N220" s="1" t="s">
        <v>1421</v>
      </c>
      <c r="O220" t="e" vm="1">
        <v>#VALUE!</v>
      </c>
      <c r="P220" t="s">
        <v>796</v>
      </c>
      <c r="Q220" s="2">
        <v>38497</v>
      </c>
      <c r="R220" s="1" t="s">
        <v>705</v>
      </c>
      <c r="S220" s="1">
        <v>187</v>
      </c>
      <c r="T220" s="1" t="s">
        <v>700</v>
      </c>
    </row>
    <row r="221" spans="1:20" x14ac:dyDescent="0.35">
      <c r="A221" s="1">
        <v>2025</v>
      </c>
      <c r="C221" t="s">
        <v>1324</v>
      </c>
      <c r="D221" s="1" t="s">
        <v>1471</v>
      </c>
      <c r="E221" s="1" t="s">
        <v>897</v>
      </c>
      <c r="F221" t="s">
        <v>210</v>
      </c>
      <c r="G221" t="s">
        <v>20</v>
      </c>
      <c r="H221" s="1">
        <f>VLOOKUP(G221, Sheet3!$A$2:$B$40, 2, FALSE)</f>
        <v>0.28999999999999998</v>
      </c>
      <c r="I221" s="1">
        <v>31</v>
      </c>
      <c r="J221" s="1">
        <v>9</v>
      </c>
      <c r="K221" s="1">
        <v>9</v>
      </c>
      <c r="L221" s="1">
        <v>18</v>
      </c>
      <c r="M221" s="1">
        <v>49</v>
      </c>
      <c r="N221" s="1" t="s">
        <v>1421</v>
      </c>
      <c r="O221" t="e" vm="1">
        <v>#VALUE!</v>
      </c>
      <c r="P221" t="s">
        <v>296</v>
      </c>
      <c r="Q221" s="2">
        <v>38910</v>
      </c>
      <c r="R221" s="1" t="s">
        <v>717</v>
      </c>
      <c r="S221" s="1">
        <v>231</v>
      </c>
      <c r="T221" s="1" t="s">
        <v>700</v>
      </c>
    </row>
    <row r="222" spans="1:20" x14ac:dyDescent="0.35">
      <c r="A222" s="1">
        <v>2025</v>
      </c>
      <c r="C222" t="s">
        <v>1149</v>
      </c>
      <c r="D222" s="1" t="s">
        <v>1471</v>
      </c>
      <c r="E222" s="1" t="s">
        <v>897</v>
      </c>
      <c r="F222" t="s">
        <v>298</v>
      </c>
      <c r="G222" t="s">
        <v>193</v>
      </c>
      <c r="H222" s="1">
        <f>VLOOKUP(G222, Sheet3!$A$2:$B$40, 2, FALSE)</f>
        <v>0.18</v>
      </c>
      <c r="I222" s="1">
        <v>46</v>
      </c>
      <c r="J222" s="1">
        <v>10</v>
      </c>
      <c r="K222" s="1">
        <v>19</v>
      </c>
      <c r="L222" s="1">
        <v>29</v>
      </c>
      <c r="M222" s="1">
        <v>20</v>
      </c>
      <c r="N222" s="1" t="s">
        <v>1424</v>
      </c>
      <c r="O222" t="e" vm="4">
        <v>#VALUE!</v>
      </c>
      <c r="P222" t="s">
        <v>297</v>
      </c>
      <c r="Q222" s="2">
        <v>39066</v>
      </c>
      <c r="R222" s="1" t="s">
        <v>699</v>
      </c>
      <c r="S222" s="1">
        <v>185</v>
      </c>
      <c r="T222" s="1" t="s">
        <v>690</v>
      </c>
    </row>
    <row r="223" spans="1:20" x14ac:dyDescent="0.35">
      <c r="A223" s="1">
        <v>2025</v>
      </c>
      <c r="C223" t="s">
        <v>1078</v>
      </c>
      <c r="D223" s="1" t="s">
        <v>1471</v>
      </c>
      <c r="E223" s="1" t="s">
        <v>8</v>
      </c>
      <c r="F223" t="s">
        <v>300</v>
      </c>
      <c r="G223" t="s">
        <v>115</v>
      </c>
      <c r="H223" s="1">
        <f>VLOOKUP(G223, Sheet3!$A$2:$B$40, 2, FALSE)</f>
        <v>0.27</v>
      </c>
      <c r="I223" s="1">
        <v>16</v>
      </c>
      <c r="J223" s="1">
        <v>2.85</v>
      </c>
      <c r="K223" s="1">
        <v>0.89500000000000002</v>
      </c>
      <c r="L223" s="1" t="s">
        <v>52</v>
      </c>
      <c r="M223" s="1" t="s">
        <v>52</v>
      </c>
      <c r="N223" s="1" t="s">
        <v>1439</v>
      </c>
      <c r="O223" t="e" vm="16">
        <v>#VALUE!</v>
      </c>
      <c r="P223" t="s">
        <v>299</v>
      </c>
      <c r="Q223" s="2">
        <v>38955</v>
      </c>
      <c r="R223" s="1" t="s">
        <v>717</v>
      </c>
      <c r="S223" s="1">
        <v>196</v>
      </c>
      <c r="T223" s="1" t="s">
        <v>700</v>
      </c>
    </row>
    <row r="224" spans="1:20" x14ac:dyDescent="0.35">
      <c r="A224" s="1">
        <v>2025</v>
      </c>
      <c r="C224" t="s">
        <v>955</v>
      </c>
      <c r="D224" s="1" t="s">
        <v>1471</v>
      </c>
      <c r="E224" s="1" t="s">
        <v>896</v>
      </c>
      <c r="F224" t="s">
        <v>65</v>
      </c>
      <c r="G224" t="s">
        <v>15</v>
      </c>
      <c r="H224" s="1">
        <f>VLOOKUP(G224, Sheet3!$A$2:$B$40, 2, FALSE)</f>
        <v>0.3</v>
      </c>
      <c r="I224" s="1">
        <v>67</v>
      </c>
      <c r="J224" s="1">
        <v>0</v>
      </c>
      <c r="K224" s="1">
        <v>15</v>
      </c>
      <c r="L224" s="1">
        <v>15</v>
      </c>
      <c r="M224" s="1">
        <v>97</v>
      </c>
      <c r="N224" s="1" t="s">
        <v>1421</v>
      </c>
      <c r="O224" t="e" vm="1">
        <v>#VALUE!</v>
      </c>
      <c r="P224" t="s">
        <v>301</v>
      </c>
      <c r="Q224" s="2">
        <v>38984</v>
      </c>
      <c r="R224" s="1" t="s">
        <v>707</v>
      </c>
      <c r="S224" s="1">
        <v>201</v>
      </c>
      <c r="T224" s="1" t="s">
        <v>700</v>
      </c>
    </row>
    <row r="225" spans="1:20" x14ac:dyDescent="0.35">
      <c r="A225" s="1">
        <v>2025</v>
      </c>
      <c r="C225" t="s">
        <v>956</v>
      </c>
      <c r="D225" s="1" t="s">
        <v>1471</v>
      </c>
      <c r="E225" s="1" t="s">
        <v>896</v>
      </c>
      <c r="F225" t="s">
        <v>288</v>
      </c>
      <c r="G225" t="s">
        <v>101</v>
      </c>
      <c r="H225" s="1">
        <f>VLOOKUP(G225, Sheet3!$A$2:$B$40, 2, FALSE)</f>
        <v>0.2</v>
      </c>
      <c r="I225" s="1">
        <v>50</v>
      </c>
      <c r="J225" s="1">
        <v>7</v>
      </c>
      <c r="K225" s="1">
        <v>18</v>
      </c>
      <c r="L225" s="1">
        <v>25</v>
      </c>
      <c r="M225" s="1">
        <v>2</v>
      </c>
      <c r="N225" s="1" t="s">
        <v>1425</v>
      </c>
      <c r="O225" t="e" vm="5">
        <v>#VALUE!</v>
      </c>
      <c r="P225" t="s">
        <v>302</v>
      </c>
      <c r="Q225" s="2">
        <v>39015</v>
      </c>
      <c r="R225" s="1" t="s">
        <v>705</v>
      </c>
      <c r="S225" s="1">
        <v>143</v>
      </c>
      <c r="T225" s="1" t="s">
        <v>700</v>
      </c>
    </row>
    <row r="226" spans="1:20" x14ac:dyDescent="0.35">
      <c r="A226" s="1">
        <v>2025</v>
      </c>
      <c r="C226" t="s">
        <v>1079</v>
      </c>
      <c r="D226" s="1" t="s">
        <v>1471</v>
      </c>
      <c r="E226" s="1" t="s">
        <v>8</v>
      </c>
      <c r="F226" t="s">
        <v>269</v>
      </c>
      <c r="G226" t="s">
        <v>43</v>
      </c>
      <c r="H226" s="1">
        <f>VLOOKUP(G226, Sheet3!$A$2:$B$40, 2, FALSE)</f>
        <v>0.27</v>
      </c>
      <c r="I226" s="1">
        <v>24</v>
      </c>
      <c r="J226" s="1">
        <v>3.17</v>
      </c>
      <c r="K226" s="1">
        <v>0.89300000000000002</v>
      </c>
      <c r="L226" s="1" t="s">
        <v>52</v>
      </c>
      <c r="M226" s="1" t="s">
        <v>52</v>
      </c>
      <c r="N226" s="1" t="s">
        <v>1423</v>
      </c>
      <c r="O226" t="e" vm="3">
        <v>#VALUE!</v>
      </c>
      <c r="P226" t="s">
        <v>797</v>
      </c>
      <c r="Q226" s="2">
        <v>39207</v>
      </c>
      <c r="R226" s="1" t="s">
        <v>703</v>
      </c>
      <c r="S226" s="1">
        <v>190</v>
      </c>
      <c r="T226" s="1" t="s">
        <v>700</v>
      </c>
    </row>
    <row r="227" spans="1:20" x14ac:dyDescent="0.35">
      <c r="A227" s="1">
        <v>2025</v>
      </c>
      <c r="C227" t="s">
        <v>1325</v>
      </c>
      <c r="D227" s="1" t="s">
        <v>1471</v>
      </c>
      <c r="E227" s="1" t="s">
        <v>897</v>
      </c>
      <c r="F227" t="s">
        <v>56</v>
      </c>
      <c r="G227" t="s">
        <v>20</v>
      </c>
      <c r="H227" s="1">
        <f>VLOOKUP(G227, Sheet3!$A$2:$B$40, 2, FALSE)</f>
        <v>0.28999999999999998</v>
      </c>
      <c r="I227" s="1">
        <v>68</v>
      </c>
      <c r="J227" s="1">
        <v>17</v>
      </c>
      <c r="K227" s="1">
        <v>25</v>
      </c>
      <c r="L227" s="1">
        <v>42</v>
      </c>
      <c r="M227" s="1">
        <v>16</v>
      </c>
      <c r="N227" s="1" t="s">
        <v>1422</v>
      </c>
      <c r="O227" t="e" vm="2">
        <v>#VALUE!</v>
      </c>
      <c r="P227" t="s">
        <v>303</v>
      </c>
      <c r="Q227" s="2">
        <v>39153</v>
      </c>
      <c r="R227" s="1" t="s">
        <v>707</v>
      </c>
      <c r="S227" s="1">
        <v>181</v>
      </c>
      <c r="T227" s="1" t="s">
        <v>700</v>
      </c>
    </row>
    <row r="228" spans="1:20" x14ac:dyDescent="0.35">
      <c r="A228" s="1">
        <v>2025</v>
      </c>
      <c r="C228" t="s">
        <v>957</v>
      </c>
      <c r="D228" s="1" t="s">
        <v>1471</v>
      </c>
      <c r="E228" s="1" t="s">
        <v>896</v>
      </c>
      <c r="F228" t="s">
        <v>305</v>
      </c>
      <c r="G228" t="s">
        <v>31</v>
      </c>
      <c r="H228" s="1">
        <f>VLOOKUP(G228, Sheet3!$A$2:$B$40, 2, FALSE)</f>
        <v>0.27</v>
      </c>
      <c r="I228" s="1">
        <v>58</v>
      </c>
      <c r="J228" s="1">
        <v>5</v>
      </c>
      <c r="K228" s="1">
        <v>11</v>
      </c>
      <c r="L228" s="1">
        <v>16</v>
      </c>
      <c r="M228" s="1">
        <v>43</v>
      </c>
      <c r="N228" s="1" t="s">
        <v>1421</v>
      </c>
      <c r="O228" t="e" vm="1">
        <v>#VALUE!</v>
      </c>
      <c r="P228" t="s">
        <v>304</v>
      </c>
      <c r="Q228" s="2">
        <v>39307</v>
      </c>
      <c r="R228" s="1" t="s">
        <v>699</v>
      </c>
      <c r="S228" s="1">
        <v>196</v>
      </c>
      <c r="T228" s="1" t="s">
        <v>700</v>
      </c>
    </row>
    <row r="229" spans="1:20" x14ac:dyDescent="0.35">
      <c r="A229" s="1">
        <v>2025</v>
      </c>
      <c r="C229" t="s">
        <v>1150</v>
      </c>
      <c r="D229" s="1" t="s">
        <v>1471</v>
      </c>
      <c r="E229" s="1" t="s">
        <v>897</v>
      </c>
      <c r="F229" t="s">
        <v>307</v>
      </c>
      <c r="G229" t="s">
        <v>110</v>
      </c>
      <c r="H229" s="1">
        <f>VLOOKUP(G229, Sheet3!$A$2:$B$40, 2, FALSE)</f>
        <v>0.55000000000000004</v>
      </c>
      <c r="I229" s="1">
        <v>43</v>
      </c>
      <c r="J229" s="1">
        <v>6</v>
      </c>
      <c r="K229" s="1">
        <v>4</v>
      </c>
      <c r="L229" s="1">
        <v>10</v>
      </c>
      <c r="M229" s="1">
        <v>6</v>
      </c>
      <c r="N229" s="1" t="s">
        <v>1423</v>
      </c>
      <c r="O229" t="e" vm="3">
        <v>#VALUE!</v>
      </c>
      <c r="P229" t="s">
        <v>306</v>
      </c>
      <c r="Q229" s="2">
        <v>38486</v>
      </c>
      <c r="R229" s="1" t="s">
        <v>707</v>
      </c>
      <c r="S229" s="1">
        <v>194</v>
      </c>
      <c r="T229" s="1" t="s">
        <v>700</v>
      </c>
    </row>
    <row r="230" spans="1:20" x14ac:dyDescent="0.35">
      <c r="A230" s="1">
        <v>2025</v>
      </c>
      <c r="C230" t="s">
        <v>1151</v>
      </c>
      <c r="D230" s="1" t="s">
        <v>1471</v>
      </c>
      <c r="E230" s="1" t="s">
        <v>897</v>
      </c>
      <c r="F230" t="s">
        <v>309</v>
      </c>
      <c r="G230" t="s">
        <v>15</v>
      </c>
      <c r="H230" s="1">
        <f>VLOOKUP(G230, Sheet3!$A$2:$B$40, 2, FALSE)</f>
        <v>0.3</v>
      </c>
      <c r="I230" s="1">
        <v>62</v>
      </c>
      <c r="J230" s="1">
        <v>22</v>
      </c>
      <c r="K230" s="1">
        <v>29</v>
      </c>
      <c r="L230" s="1">
        <v>51</v>
      </c>
      <c r="M230" s="1">
        <v>33</v>
      </c>
      <c r="N230" s="1" t="s">
        <v>1421</v>
      </c>
      <c r="O230" t="e" vm="1">
        <v>#VALUE!</v>
      </c>
      <c r="P230" t="s">
        <v>308</v>
      </c>
      <c r="Q230" s="2">
        <v>39180</v>
      </c>
      <c r="R230" s="1" t="s">
        <v>725</v>
      </c>
      <c r="S230" s="1">
        <v>172</v>
      </c>
      <c r="T230" s="1" t="s">
        <v>690</v>
      </c>
    </row>
    <row r="231" spans="1:20" x14ac:dyDescent="0.35">
      <c r="A231" s="1">
        <v>2025</v>
      </c>
      <c r="C231" t="s">
        <v>958</v>
      </c>
      <c r="D231" s="1" t="s">
        <v>1471</v>
      </c>
      <c r="E231" s="1" t="s">
        <v>896</v>
      </c>
      <c r="F231" t="s">
        <v>208</v>
      </c>
      <c r="G231" t="s">
        <v>23</v>
      </c>
      <c r="H231" s="1">
        <f>VLOOKUP(G231, Sheet3!$A$2:$B$40, 2, FALSE)</f>
        <v>0.27</v>
      </c>
      <c r="I231" s="1">
        <v>58</v>
      </c>
      <c r="J231" s="1">
        <v>4</v>
      </c>
      <c r="K231" s="1">
        <v>10</v>
      </c>
      <c r="L231" s="1">
        <v>14</v>
      </c>
      <c r="M231" s="1">
        <v>53</v>
      </c>
      <c r="N231" s="1" t="s">
        <v>1422</v>
      </c>
      <c r="O231" t="e" vm="2">
        <v>#VALUE!</v>
      </c>
      <c r="P231" t="s">
        <v>310</v>
      </c>
      <c r="Q231" s="2">
        <v>39221</v>
      </c>
      <c r="R231" s="1" t="s">
        <v>699</v>
      </c>
      <c r="S231" s="1">
        <v>185</v>
      </c>
      <c r="T231" s="1" t="s">
        <v>700</v>
      </c>
    </row>
    <row r="232" spans="1:20" x14ac:dyDescent="0.35">
      <c r="A232" s="1">
        <v>2025</v>
      </c>
      <c r="C232" t="s">
        <v>1326</v>
      </c>
      <c r="D232" s="1" t="s">
        <v>1471</v>
      </c>
      <c r="E232" s="1" t="s">
        <v>897</v>
      </c>
      <c r="F232" t="s">
        <v>312</v>
      </c>
      <c r="G232" t="s">
        <v>313</v>
      </c>
      <c r="H232" s="1">
        <f>VLOOKUP(G232, Sheet3!$A$2:$B$40, 2, FALSE)</f>
        <v>0.14000000000000001</v>
      </c>
      <c r="I232" s="1">
        <v>40</v>
      </c>
      <c r="J232" s="1">
        <v>24</v>
      </c>
      <c r="K232" s="1">
        <v>55</v>
      </c>
      <c r="L232" s="1">
        <v>79</v>
      </c>
      <c r="M232" s="1">
        <v>28</v>
      </c>
      <c r="N232" s="1" t="s">
        <v>1428</v>
      </c>
      <c r="O232" t="e" vm="10">
        <v>#VALUE!</v>
      </c>
      <c r="P232" t="s">
        <v>311</v>
      </c>
      <c r="Q232" s="2">
        <v>39241</v>
      </c>
      <c r="R232" s="1" t="s">
        <v>705</v>
      </c>
      <c r="S232" s="1">
        <v>172</v>
      </c>
      <c r="T232" s="1" t="s">
        <v>700</v>
      </c>
    </row>
    <row r="233" spans="1:20" x14ac:dyDescent="0.35">
      <c r="A233" s="1">
        <v>2025</v>
      </c>
      <c r="C233" t="s">
        <v>1327</v>
      </c>
      <c r="D233" s="1" t="s">
        <v>1471</v>
      </c>
      <c r="E233" s="1" t="s">
        <v>897</v>
      </c>
      <c r="F233" t="s">
        <v>312</v>
      </c>
      <c r="G233" t="s">
        <v>313</v>
      </c>
      <c r="H233" s="1">
        <f>VLOOKUP(G233, Sheet3!$A$2:$B$40, 2, FALSE)</f>
        <v>0.14000000000000001</v>
      </c>
      <c r="I233" s="1">
        <v>39</v>
      </c>
      <c r="J233" s="1">
        <v>36</v>
      </c>
      <c r="K233" s="1">
        <v>47</v>
      </c>
      <c r="L233" s="1">
        <v>83</v>
      </c>
      <c r="M233" s="1">
        <v>45</v>
      </c>
      <c r="N233" s="1" t="s">
        <v>1428</v>
      </c>
      <c r="O233" t="e" vm="10">
        <v>#VALUE!</v>
      </c>
      <c r="P233" t="s">
        <v>314</v>
      </c>
      <c r="Q233" s="2">
        <v>39241</v>
      </c>
      <c r="R233" s="1" t="s">
        <v>705</v>
      </c>
      <c r="S233" s="1">
        <v>174</v>
      </c>
      <c r="T233" s="1" t="s">
        <v>690</v>
      </c>
    </row>
    <row r="234" spans="1:20" x14ac:dyDescent="0.35">
      <c r="A234" s="1">
        <v>2025</v>
      </c>
      <c r="C234" t="s">
        <v>1233</v>
      </c>
      <c r="D234" s="1" t="s">
        <v>1471</v>
      </c>
      <c r="E234" s="1" t="s">
        <v>897</v>
      </c>
      <c r="F234" t="s">
        <v>261</v>
      </c>
      <c r="G234" t="s">
        <v>31</v>
      </c>
      <c r="H234" s="1">
        <f>VLOOKUP(G234, Sheet3!$A$2:$B$40, 2, FALSE)</f>
        <v>0.27</v>
      </c>
      <c r="I234" s="1">
        <v>64</v>
      </c>
      <c r="J234" s="1">
        <v>17</v>
      </c>
      <c r="K234" s="1">
        <v>24</v>
      </c>
      <c r="L234" s="1">
        <v>41</v>
      </c>
      <c r="M234" s="1">
        <v>24</v>
      </c>
      <c r="N234" s="1" t="s">
        <v>1421</v>
      </c>
      <c r="O234" t="e" vm="1">
        <v>#VALUE!</v>
      </c>
      <c r="P234" t="s">
        <v>315</v>
      </c>
      <c r="Q234" s="2">
        <v>39288</v>
      </c>
      <c r="R234" s="1" t="s">
        <v>699</v>
      </c>
      <c r="S234" s="1">
        <v>187</v>
      </c>
      <c r="T234" s="1" t="s">
        <v>700</v>
      </c>
    </row>
    <row r="235" spans="1:20" x14ac:dyDescent="0.35">
      <c r="A235" s="1">
        <v>2025</v>
      </c>
      <c r="C235" t="s">
        <v>1416</v>
      </c>
      <c r="D235" s="1" t="s">
        <v>1471</v>
      </c>
      <c r="E235" s="1" t="s">
        <v>897</v>
      </c>
      <c r="F235" t="s">
        <v>317</v>
      </c>
      <c r="G235" t="s">
        <v>318</v>
      </c>
      <c r="H235" s="1">
        <f>VLOOKUP(G235, Sheet3!$A$2:$B$40, 2, FALSE)</f>
        <v>0.28000000000000003</v>
      </c>
      <c r="I235" s="1">
        <v>28</v>
      </c>
      <c r="J235" s="1">
        <v>8</v>
      </c>
      <c r="K235" s="1">
        <v>7</v>
      </c>
      <c r="L235" s="1">
        <v>15</v>
      </c>
      <c r="M235" s="1">
        <v>10</v>
      </c>
      <c r="N235" s="1" t="s">
        <v>1426</v>
      </c>
      <c r="O235" t="e" vm="9">
        <v>#VALUE!</v>
      </c>
      <c r="P235" t="s">
        <v>316</v>
      </c>
      <c r="Q235" s="2">
        <v>38453</v>
      </c>
      <c r="R235" s="1" t="s">
        <v>699</v>
      </c>
      <c r="S235" s="1">
        <v>194</v>
      </c>
      <c r="T235" s="1" t="s">
        <v>700</v>
      </c>
    </row>
    <row r="236" spans="1:20" x14ac:dyDescent="0.35">
      <c r="A236" s="1">
        <v>2025</v>
      </c>
      <c r="C236" t="s">
        <v>1328</v>
      </c>
      <c r="D236" s="1" t="s">
        <v>1471</v>
      </c>
      <c r="E236" s="1" t="s">
        <v>897</v>
      </c>
      <c r="F236" t="s">
        <v>88</v>
      </c>
      <c r="G236" t="s">
        <v>20</v>
      </c>
      <c r="H236" s="1">
        <f>VLOOKUP(G236, Sheet3!$A$2:$B$40, 2, FALSE)</f>
        <v>0.28999999999999998</v>
      </c>
      <c r="I236" s="1">
        <v>62</v>
      </c>
      <c r="J236" s="1">
        <v>14</v>
      </c>
      <c r="K236" s="1">
        <v>19</v>
      </c>
      <c r="L236" s="1">
        <v>33</v>
      </c>
      <c r="M236" s="1">
        <v>73</v>
      </c>
      <c r="N236" s="1" t="s">
        <v>1421</v>
      </c>
      <c r="O236" t="e" vm="1">
        <v>#VALUE!</v>
      </c>
      <c r="P236" t="s">
        <v>319</v>
      </c>
      <c r="Q236" s="2">
        <v>38691</v>
      </c>
      <c r="R236" s="1" t="s">
        <v>707</v>
      </c>
      <c r="S236" s="1">
        <v>201</v>
      </c>
      <c r="T236" s="1" t="s">
        <v>700</v>
      </c>
    </row>
    <row r="237" spans="1:20" x14ac:dyDescent="0.35">
      <c r="A237" s="1">
        <v>2025</v>
      </c>
      <c r="C237" t="s">
        <v>1234</v>
      </c>
      <c r="D237" s="1" t="s">
        <v>1471</v>
      </c>
      <c r="E237" s="1" t="s">
        <v>897</v>
      </c>
      <c r="F237" t="s">
        <v>305</v>
      </c>
      <c r="G237" t="s">
        <v>31</v>
      </c>
      <c r="H237" s="1">
        <f>VLOOKUP(G237, Sheet3!$A$2:$B$40, 2, FALSE)</f>
        <v>0.27</v>
      </c>
      <c r="I237" s="1">
        <v>59</v>
      </c>
      <c r="J237" s="1">
        <v>16</v>
      </c>
      <c r="K237" s="1">
        <v>14</v>
      </c>
      <c r="L237" s="1">
        <v>30</v>
      </c>
      <c r="M237" s="1">
        <v>18</v>
      </c>
      <c r="N237" s="1" t="s">
        <v>1421</v>
      </c>
      <c r="O237" t="e" vm="1">
        <v>#VALUE!</v>
      </c>
      <c r="P237" t="s">
        <v>803</v>
      </c>
      <c r="Q237" s="2">
        <v>39233</v>
      </c>
      <c r="R237" s="1" t="s">
        <v>707</v>
      </c>
      <c r="S237" s="1">
        <v>174</v>
      </c>
      <c r="T237" s="1" t="s">
        <v>700</v>
      </c>
    </row>
    <row r="238" spans="1:20" x14ac:dyDescent="0.35">
      <c r="A238" s="1">
        <v>2025</v>
      </c>
      <c r="C238" t="s">
        <v>959</v>
      </c>
      <c r="D238" s="1" t="s">
        <v>1471</v>
      </c>
      <c r="E238" s="1" t="s">
        <v>896</v>
      </c>
      <c r="F238" t="s">
        <v>44</v>
      </c>
      <c r="G238" t="s">
        <v>43</v>
      </c>
      <c r="H238" s="1">
        <f>VLOOKUP(G238, Sheet3!$A$2:$B$40, 2, FALSE)</f>
        <v>0.27</v>
      </c>
      <c r="I238" s="1">
        <v>50</v>
      </c>
      <c r="J238" s="1">
        <v>7</v>
      </c>
      <c r="K238" s="1">
        <v>24</v>
      </c>
      <c r="L238" s="1">
        <v>31</v>
      </c>
      <c r="M238" s="1">
        <v>18</v>
      </c>
      <c r="N238" s="1" t="s">
        <v>1423</v>
      </c>
      <c r="O238" t="e" vm="3">
        <v>#VALUE!</v>
      </c>
      <c r="P238" t="s">
        <v>804</v>
      </c>
      <c r="Q238" s="2">
        <v>39227</v>
      </c>
      <c r="R238" s="1" t="s">
        <v>767</v>
      </c>
      <c r="S238" s="1">
        <v>165</v>
      </c>
      <c r="T238" s="1" t="s">
        <v>700</v>
      </c>
    </row>
    <row r="239" spans="1:20" x14ac:dyDescent="0.35">
      <c r="A239" s="1">
        <v>2025</v>
      </c>
      <c r="C239" t="s">
        <v>960</v>
      </c>
      <c r="D239" s="1" t="s">
        <v>1471</v>
      </c>
      <c r="E239" s="1" t="s">
        <v>896</v>
      </c>
      <c r="F239" t="s">
        <v>289</v>
      </c>
      <c r="G239" t="s">
        <v>43</v>
      </c>
      <c r="H239" s="1">
        <f>VLOOKUP(G239, Sheet3!$A$2:$B$40, 2, FALSE)</f>
        <v>0.27</v>
      </c>
      <c r="I239" s="1">
        <v>41</v>
      </c>
      <c r="J239" s="1">
        <v>5</v>
      </c>
      <c r="K239" s="1">
        <v>17</v>
      </c>
      <c r="L239" s="1">
        <v>22</v>
      </c>
      <c r="M239" s="1">
        <v>48</v>
      </c>
      <c r="N239" s="1" t="s">
        <v>1423</v>
      </c>
      <c r="O239" t="e" vm="3">
        <v>#VALUE!</v>
      </c>
      <c r="P239" t="s">
        <v>320</v>
      </c>
      <c r="Q239" s="2">
        <v>39247</v>
      </c>
      <c r="R239" s="1" t="s">
        <v>707</v>
      </c>
      <c r="S239" s="1">
        <v>172</v>
      </c>
      <c r="T239" s="1" t="s">
        <v>690</v>
      </c>
    </row>
    <row r="240" spans="1:20" x14ac:dyDescent="0.35">
      <c r="A240" s="1">
        <v>2025</v>
      </c>
      <c r="C240" t="s">
        <v>961</v>
      </c>
      <c r="D240" s="1" t="s">
        <v>1471</v>
      </c>
      <c r="E240" s="1" t="s">
        <v>896</v>
      </c>
      <c r="F240" t="s">
        <v>322</v>
      </c>
      <c r="G240" t="s">
        <v>110</v>
      </c>
      <c r="H240" s="1">
        <f>VLOOKUP(G240, Sheet3!$A$2:$B$40, 2, FALSE)</f>
        <v>0.55000000000000004</v>
      </c>
      <c r="I240" s="1">
        <v>37</v>
      </c>
      <c r="J240" s="1">
        <v>1</v>
      </c>
      <c r="K240" s="1">
        <v>8</v>
      </c>
      <c r="L240" s="1">
        <v>9</v>
      </c>
      <c r="M240" s="1">
        <v>2</v>
      </c>
      <c r="N240" s="1" t="s">
        <v>1423</v>
      </c>
      <c r="O240" t="e" vm="3">
        <v>#VALUE!</v>
      </c>
      <c r="P240" t="s">
        <v>321</v>
      </c>
      <c r="Q240" s="2">
        <v>38413</v>
      </c>
      <c r="R240" s="1" t="s">
        <v>716</v>
      </c>
      <c r="S240" s="1">
        <v>181</v>
      </c>
      <c r="T240" s="1" t="s">
        <v>690</v>
      </c>
    </row>
    <row r="241" spans="1:20" x14ac:dyDescent="0.35">
      <c r="A241" s="1">
        <v>2025</v>
      </c>
      <c r="C241" t="s">
        <v>1152</v>
      </c>
      <c r="D241" s="1" t="s">
        <v>1471</v>
      </c>
      <c r="E241" s="1" t="s">
        <v>897</v>
      </c>
      <c r="F241" t="s">
        <v>65</v>
      </c>
      <c r="G241" t="s">
        <v>15</v>
      </c>
      <c r="H241" s="1">
        <f>VLOOKUP(G241, Sheet3!$A$2:$B$40, 2, FALSE)</f>
        <v>0.3</v>
      </c>
      <c r="I241" s="1">
        <v>68</v>
      </c>
      <c r="J241" s="1">
        <v>23</v>
      </c>
      <c r="K241" s="1">
        <v>27</v>
      </c>
      <c r="L241" s="1">
        <v>50</v>
      </c>
      <c r="M241" s="1">
        <v>39</v>
      </c>
      <c r="N241" s="1" t="s">
        <v>1421</v>
      </c>
      <c r="O241" t="e" vm="1">
        <v>#VALUE!</v>
      </c>
      <c r="P241" t="s">
        <v>324</v>
      </c>
      <c r="Q241" s="2">
        <v>39095</v>
      </c>
      <c r="R241" s="1" t="s">
        <v>725</v>
      </c>
      <c r="S241" s="1">
        <v>185</v>
      </c>
      <c r="T241" s="1" t="s">
        <v>700</v>
      </c>
    </row>
    <row r="242" spans="1:20" x14ac:dyDescent="0.35">
      <c r="A242" s="1">
        <v>2025</v>
      </c>
      <c r="C242" t="s">
        <v>1329</v>
      </c>
      <c r="D242" s="1" t="s">
        <v>1471</v>
      </c>
      <c r="E242" s="1" t="s">
        <v>897</v>
      </c>
      <c r="F242" t="s">
        <v>326</v>
      </c>
      <c r="G242" t="s">
        <v>20</v>
      </c>
      <c r="H242" s="1">
        <f>VLOOKUP(G242, Sheet3!$A$2:$B$40, 2, FALSE)</f>
        <v>0.28999999999999998</v>
      </c>
      <c r="I242" s="1">
        <v>30</v>
      </c>
      <c r="J242" s="1">
        <v>11</v>
      </c>
      <c r="K242" s="1">
        <v>9</v>
      </c>
      <c r="L242" s="1">
        <v>20</v>
      </c>
      <c r="M242" s="1">
        <v>12</v>
      </c>
      <c r="N242" s="1" t="s">
        <v>1421</v>
      </c>
      <c r="O242" t="e" vm="1">
        <v>#VALUE!</v>
      </c>
      <c r="P242" t="s">
        <v>325</v>
      </c>
      <c r="Q242" s="2">
        <v>39092</v>
      </c>
      <c r="R242" s="1" t="s">
        <v>725</v>
      </c>
      <c r="S242" s="1">
        <v>176</v>
      </c>
      <c r="T242" s="1" t="s">
        <v>700</v>
      </c>
    </row>
    <row r="243" spans="1:20" x14ac:dyDescent="0.35">
      <c r="A243" s="1">
        <v>2025</v>
      </c>
      <c r="C243" t="s">
        <v>963</v>
      </c>
      <c r="D243" s="1" t="s">
        <v>1471</v>
      </c>
      <c r="E243" s="1" t="s">
        <v>896</v>
      </c>
      <c r="F243" t="s">
        <v>33</v>
      </c>
      <c r="G243" t="s">
        <v>20</v>
      </c>
      <c r="H243" s="1">
        <f>VLOOKUP(G243, Sheet3!$A$2:$B$40, 2, FALSE)</f>
        <v>0.28999999999999998</v>
      </c>
      <c r="I243" s="1">
        <v>66</v>
      </c>
      <c r="J243" s="1">
        <v>3</v>
      </c>
      <c r="K243" s="1">
        <v>16</v>
      </c>
      <c r="L243" s="1">
        <v>19</v>
      </c>
      <c r="M243" s="1">
        <v>83</v>
      </c>
      <c r="N243" s="1" t="s">
        <v>1421</v>
      </c>
      <c r="O243" t="e" vm="1">
        <v>#VALUE!</v>
      </c>
      <c r="P243" t="s">
        <v>327</v>
      </c>
      <c r="Q243" s="2">
        <v>39269</v>
      </c>
      <c r="R243" s="1" t="s">
        <v>699</v>
      </c>
      <c r="S243" s="1">
        <v>181</v>
      </c>
      <c r="T243" s="1" t="s">
        <v>700</v>
      </c>
    </row>
    <row r="244" spans="1:20" x14ac:dyDescent="0.35">
      <c r="A244" s="1">
        <v>2025</v>
      </c>
      <c r="C244" t="s">
        <v>1267</v>
      </c>
      <c r="D244" s="1" t="s">
        <v>1471</v>
      </c>
      <c r="E244" s="1" t="s">
        <v>897</v>
      </c>
      <c r="F244" t="s">
        <v>62</v>
      </c>
      <c r="G244" t="s">
        <v>15</v>
      </c>
      <c r="H244" s="1">
        <f>VLOOKUP(G244, Sheet3!$A$2:$B$40, 2, FALSE)</f>
        <v>0.3</v>
      </c>
      <c r="I244" s="1">
        <v>65</v>
      </c>
      <c r="J244" s="1">
        <v>21</v>
      </c>
      <c r="K244" s="1">
        <v>30</v>
      </c>
      <c r="L244" s="1">
        <v>51</v>
      </c>
      <c r="M244" s="1">
        <v>61</v>
      </c>
      <c r="N244" s="1" t="s">
        <v>1422</v>
      </c>
      <c r="O244" t="e" vm="2">
        <v>#VALUE!</v>
      </c>
      <c r="P244" t="s">
        <v>328</v>
      </c>
      <c r="Q244" s="2">
        <v>39328</v>
      </c>
      <c r="R244" s="1" t="s">
        <v>716</v>
      </c>
      <c r="S244" s="1">
        <v>168</v>
      </c>
      <c r="T244" s="1" t="s">
        <v>690</v>
      </c>
    </row>
    <row r="245" spans="1:20" x14ac:dyDescent="0.35">
      <c r="A245" s="1">
        <v>2025</v>
      </c>
      <c r="C245" t="s">
        <v>1410</v>
      </c>
      <c r="D245" s="1" t="s">
        <v>1471</v>
      </c>
      <c r="E245" s="1" t="s">
        <v>897</v>
      </c>
      <c r="F245" t="s">
        <v>307</v>
      </c>
      <c r="G245" t="s">
        <v>110</v>
      </c>
      <c r="H245" s="1">
        <f>VLOOKUP(G245, Sheet3!$A$2:$B$40, 2, FALSE)</f>
        <v>0.55000000000000004</v>
      </c>
      <c r="I245" s="1">
        <v>38</v>
      </c>
      <c r="J245" s="1">
        <v>4</v>
      </c>
      <c r="K245" s="1">
        <v>10</v>
      </c>
      <c r="L245" s="1">
        <v>14</v>
      </c>
      <c r="M245" s="1">
        <v>6</v>
      </c>
      <c r="N245" s="1" t="s">
        <v>1423</v>
      </c>
      <c r="O245" t="e" vm="3">
        <v>#VALUE!</v>
      </c>
      <c r="P245" t="s">
        <v>805</v>
      </c>
      <c r="Q245" s="2">
        <v>38433</v>
      </c>
      <c r="R245" s="1" t="s">
        <v>716</v>
      </c>
      <c r="S245" s="1">
        <v>172</v>
      </c>
      <c r="T245" s="1" t="s">
        <v>700</v>
      </c>
    </row>
    <row r="246" spans="1:20" x14ac:dyDescent="0.35">
      <c r="A246" s="1">
        <v>2025</v>
      </c>
      <c r="C246" t="s">
        <v>1411</v>
      </c>
      <c r="D246" s="1" t="s">
        <v>1471</v>
      </c>
      <c r="E246" s="1" t="s">
        <v>897</v>
      </c>
      <c r="F246" t="s">
        <v>330</v>
      </c>
      <c r="G246" t="s">
        <v>115</v>
      </c>
      <c r="H246" s="1">
        <f>VLOOKUP(G246, Sheet3!$A$2:$B$40, 2, FALSE)</f>
        <v>0.27</v>
      </c>
      <c r="I246" s="1">
        <v>50</v>
      </c>
      <c r="J246" s="1">
        <v>27</v>
      </c>
      <c r="K246" s="1">
        <v>13</v>
      </c>
      <c r="L246" s="1">
        <v>40</v>
      </c>
      <c r="M246" s="1">
        <v>25</v>
      </c>
      <c r="N246" s="1" t="s">
        <v>1421</v>
      </c>
      <c r="O246" t="e" vm="1">
        <v>#VALUE!</v>
      </c>
      <c r="P246" t="s">
        <v>329</v>
      </c>
      <c r="Q246" s="2">
        <v>38774</v>
      </c>
      <c r="R246" s="1" t="s">
        <v>707</v>
      </c>
      <c r="S246" s="1">
        <v>161</v>
      </c>
      <c r="T246" s="1" t="s">
        <v>690</v>
      </c>
    </row>
    <row r="247" spans="1:20" x14ac:dyDescent="0.35">
      <c r="A247" s="1">
        <v>2025</v>
      </c>
      <c r="C247" t="s">
        <v>1080</v>
      </c>
      <c r="D247" s="1" t="s">
        <v>1471</v>
      </c>
      <c r="E247" s="1" t="s">
        <v>8</v>
      </c>
      <c r="F247" t="s">
        <v>331</v>
      </c>
      <c r="G247" t="s">
        <v>23</v>
      </c>
      <c r="H247" s="1">
        <f>VLOOKUP(G247, Sheet3!$A$2:$B$40, 2, FALSE)</f>
        <v>0.27</v>
      </c>
      <c r="I247" s="1">
        <v>17</v>
      </c>
      <c r="J247" s="1">
        <v>2.66</v>
      </c>
      <c r="K247" s="1">
        <v>0.88100000000000001</v>
      </c>
      <c r="L247" s="1" t="s">
        <v>52</v>
      </c>
      <c r="M247" s="1" t="s">
        <v>52</v>
      </c>
      <c r="N247" s="1" t="s">
        <v>1422</v>
      </c>
      <c r="O247" t="e" vm="2">
        <v>#VALUE!</v>
      </c>
      <c r="P247" t="s">
        <v>806</v>
      </c>
      <c r="Q247" s="2">
        <v>38726</v>
      </c>
      <c r="R247" s="1" t="s">
        <v>707</v>
      </c>
      <c r="S247" s="1">
        <v>185</v>
      </c>
      <c r="T247" s="1" t="s">
        <v>690</v>
      </c>
    </row>
    <row r="248" spans="1:20" x14ac:dyDescent="0.35">
      <c r="A248" s="1">
        <v>2025</v>
      </c>
      <c r="C248" t="s">
        <v>1081</v>
      </c>
      <c r="D248" s="1" t="s">
        <v>1471</v>
      </c>
      <c r="E248" s="1" t="s">
        <v>8</v>
      </c>
      <c r="F248" t="s">
        <v>332</v>
      </c>
      <c r="G248" t="s">
        <v>126</v>
      </c>
      <c r="H248" s="1">
        <f>VLOOKUP(G248, Sheet3!$A$2:$B$40, 2, FALSE)</f>
        <v>0.2</v>
      </c>
      <c r="I248" s="1">
        <v>24</v>
      </c>
      <c r="J248" s="1">
        <v>2.4900000000000002</v>
      </c>
      <c r="K248" s="1">
        <v>0.92300000000000004</v>
      </c>
      <c r="L248" s="1" t="s">
        <v>52</v>
      </c>
      <c r="M248" s="1" t="s">
        <v>52</v>
      </c>
      <c r="N248" s="1" t="s">
        <v>1429</v>
      </c>
      <c r="O248" t="e" vm="7">
        <v>#VALUE!</v>
      </c>
      <c r="P248" t="s">
        <v>807</v>
      </c>
      <c r="Q248" s="2">
        <v>39201</v>
      </c>
      <c r="R248" s="1" t="s">
        <v>699</v>
      </c>
      <c r="S248" s="1">
        <v>165</v>
      </c>
      <c r="T248" s="1" t="s">
        <v>700</v>
      </c>
    </row>
    <row r="249" spans="1:20" x14ac:dyDescent="0.35">
      <c r="A249" s="1">
        <v>2025</v>
      </c>
      <c r="C249" t="s">
        <v>964</v>
      </c>
      <c r="D249" s="1" t="s">
        <v>1471</v>
      </c>
      <c r="E249" s="1" t="s">
        <v>896</v>
      </c>
      <c r="F249" t="s">
        <v>252</v>
      </c>
      <c r="G249" t="s">
        <v>23</v>
      </c>
      <c r="H249" s="1">
        <f>VLOOKUP(G249, Sheet3!$A$2:$B$40, 2, FALSE)</f>
        <v>0.27</v>
      </c>
      <c r="I249" s="1">
        <v>56</v>
      </c>
      <c r="J249" s="1">
        <v>16</v>
      </c>
      <c r="K249" s="1">
        <v>18</v>
      </c>
      <c r="L249" s="1">
        <v>34</v>
      </c>
      <c r="M249" s="1">
        <v>67</v>
      </c>
      <c r="N249" s="1" t="s">
        <v>1422</v>
      </c>
      <c r="O249" t="e" vm="2">
        <v>#VALUE!</v>
      </c>
      <c r="P249" t="s">
        <v>333</v>
      </c>
      <c r="Q249" s="2">
        <v>38743</v>
      </c>
      <c r="R249" s="1" t="s">
        <v>699</v>
      </c>
      <c r="S249" s="1">
        <v>185</v>
      </c>
      <c r="T249" s="1" t="s">
        <v>690</v>
      </c>
    </row>
    <row r="250" spans="1:20" x14ac:dyDescent="0.35">
      <c r="A250" s="1">
        <v>2025</v>
      </c>
      <c r="C250" t="s">
        <v>1153</v>
      </c>
      <c r="D250" s="1" t="s">
        <v>1471</v>
      </c>
      <c r="E250" s="1" t="s">
        <v>897</v>
      </c>
      <c r="F250" t="s">
        <v>22</v>
      </c>
      <c r="G250" t="s">
        <v>23</v>
      </c>
      <c r="H250" s="1">
        <f>VLOOKUP(G250, Sheet3!$A$2:$B$40, 2, FALSE)</f>
        <v>0.27</v>
      </c>
      <c r="I250" s="1">
        <v>60</v>
      </c>
      <c r="J250" s="1">
        <v>11</v>
      </c>
      <c r="K250" s="1">
        <v>11</v>
      </c>
      <c r="L250" s="1">
        <v>22</v>
      </c>
      <c r="M250" s="1">
        <v>10</v>
      </c>
      <c r="N250" s="1" t="s">
        <v>1424</v>
      </c>
      <c r="O250" t="e" vm="4">
        <v>#VALUE!</v>
      </c>
      <c r="P250" t="s">
        <v>334</v>
      </c>
      <c r="Q250" s="2">
        <v>39081</v>
      </c>
      <c r="R250" s="1" t="s">
        <v>707</v>
      </c>
      <c r="S250" s="1">
        <v>172</v>
      </c>
      <c r="T250" s="1" t="s">
        <v>700</v>
      </c>
    </row>
    <row r="251" spans="1:20" x14ac:dyDescent="0.35">
      <c r="A251" s="1">
        <v>2025</v>
      </c>
      <c r="C251" t="s">
        <v>1268</v>
      </c>
      <c r="D251" s="1" t="s">
        <v>1471</v>
      </c>
      <c r="E251" s="1" t="s">
        <v>897</v>
      </c>
      <c r="F251" t="s">
        <v>19</v>
      </c>
      <c r="G251" t="s">
        <v>20</v>
      </c>
      <c r="H251" s="1">
        <f>VLOOKUP(G251, Sheet3!$A$2:$B$40, 2, FALSE)</f>
        <v>0.28999999999999998</v>
      </c>
      <c r="I251" s="1">
        <v>68</v>
      </c>
      <c r="J251" s="1">
        <v>27</v>
      </c>
      <c r="K251" s="1">
        <v>32</v>
      </c>
      <c r="L251" s="1">
        <v>59</v>
      </c>
      <c r="M251" s="1">
        <v>21</v>
      </c>
      <c r="N251" s="1" t="s">
        <v>1421</v>
      </c>
      <c r="O251" t="e" vm="1">
        <v>#VALUE!</v>
      </c>
      <c r="P251" t="s">
        <v>335</v>
      </c>
      <c r="Q251" s="2">
        <v>38825</v>
      </c>
      <c r="R251" s="1" t="s">
        <v>716</v>
      </c>
      <c r="S251" s="1">
        <v>174</v>
      </c>
      <c r="T251" s="1" t="s">
        <v>700</v>
      </c>
    </row>
    <row r="252" spans="1:20" x14ac:dyDescent="0.35">
      <c r="A252" s="1">
        <v>2025</v>
      </c>
      <c r="C252" t="s">
        <v>1235</v>
      </c>
      <c r="D252" s="1" t="s">
        <v>1471</v>
      </c>
      <c r="E252" s="1" t="s">
        <v>897</v>
      </c>
      <c r="F252" t="s">
        <v>337</v>
      </c>
      <c r="G252" t="s">
        <v>193</v>
      </c>
      <c r="H252" s="1">
        <f>VLOOKUP(G252, Sheet3!$A$2:$B$40, 2, FALSE)</f>
        <v>0.18</v>
      </c>
      <c r="I252" s="1">
        <v>30</v>
      </c>
      <c r="J252" s="1">
        <v>12</v>
      </c>
      <c r="K252" s="1">
        <v>17</v>
      </c>
      <c r="L252" s="1">
        <v>29</v>
      </c>
      <c r="M252" s="1">
        <v>18</v>
      </c>
      <c r="N252" s="1" t="s">
        <v>1424</v>
      </c>
      <c r="O252" t="e" vm="4">
        <v>#VALUE!</v>
      </c>
      <c r="P252" t="s">
        <v>336</v>
      </c>
      <c r="Q252" s="2">
        <v>39001</v>
      </c>
      <c r="R252" s="1" t="s">
        <v>717</v>
      </c>
      <c r="S252" s="1">
        <v>192</v>
      </c>
      <c r="T252" s="1" t="s">
        <v>700</v>
      </c>
    </row>
    <row r="253" spans="1:20" x14ac:dyDescent="0.35">
      <c r="A253" s="1">
        <v>2025</v>
      </c>
      <c r="C253" t="s">
        <v>965</v>
      </c>
      <c r="D253" s="1" t="s">
        <v>1471</v>
      </c>
      <c r="E253" s="1" t="s">
        <v>896</v>
      </c>
      <c r="F253" t="s">
        <v>339</v>
      </c>
      <c r="G253" t="s">
        <v>26</v>
      </c>
      <c r="H253" s="1">
        <f>VLOOKUP(G253, Sheet3!$A$2:$B$40, 2, FALSE)</f>
        <v>0.32</v>
      </c>
      <c r="I253" s="1">
        <v>23</v>
      </c>
      <c r="J253" s="1">
        <v>1</v>
      </c>
      <c r="K253" s="1">
        <v>3</v>
      </c>
      <c r="L253" s="1">
        <v>4</v>
      </c>
      <c r="M253" s="1">
        <v>6</v>
      </c>
      <c r="N253" s="1" t="s">
        <v>1421</v>
      </c>
      <c r="O253" t="e" vm="1">
        <v>#VALUE!</v>
      </c>
      <c r="P253" t="s">
        <v>338</v>
      </c>
      <c r="Q253" s="2">
        <v>38414</v>
      </c>
      <c r="R253" s="1" t="s">
        <v>724</v>
      </c>
      <c r="S253" s="1">
        <v>190</v>
      </c>
      <c r="T253" s="1" t="s">
        <v>690</v>
      </c>
    </row>
    <row r="254" spans="1:20" x14ac:dyDescent="0.35">
      <c r="A254" s="1">
        <v>2025</v>
      </c>
      <c r="C254" t="s">
        <v>1154</v>
      </c>
      <c r="D254" s="1" t="s">
        <v>1471</v>
      </c>
      <c r="E254" s="1" t="s">
        <v>897</v>
      </c>
      <c r="F254" t="s">
        <v>340</v>
      </c>
      <c r="G254" t="s">
        <v>43</v>
      </c>
      <c r="H254" s="1">
        <f>VLOOKUP(G254, Sheet3!$A$2:$B$40, 2, FALSE)</f>
        <v>0.27</v>
      </c>
      <c r="I254" s="1">
        <v>45</v>
      </c>
      <c r="J254" s="1">
        <v>15</v>
      </c>
      <c r="K254" s="1">
        <v>30</v>
      </c>
      <c r="L254" s="1">
        <v>45</v>
      </c>
      <c r="M254" s="1">
        <v>42</v>
      </c>
      <c r="N254" s="1" t="s">
        <v>1423</v>
      </c>
      <c r="O254" t="e" vm="3">
        <v>#VALUE!</v>
      </c>
      <c r="P254" t="s">
        <v>809</v>
      </c>
      <c r="Q254" s="2">
        <v>38882</v>
      </c>
      <c r="R254" s="1" t="s">
        <v>707</v>
      </c>
      <c r="S254" s="1">
        <v>198</v>
      </c>
      <c r="T254" s="1" t="s">
        <v>700</v>
      </c>
    </row>
    <row r="255" spans="1:20" x14ac:dyDescent="0.35">
      <c r="A255" s="1">
        <v>2025</v>
      </c>
      <c r="C255" t="s">
        <v>1330</v>
      </c>
      <c r="D255" s="1" t="s">
        <v>1471</v>
      </c>
      <c r="E255" s="1" t="s">
        <v>897</v>
      </c>
      <c r="F255" t="s">
        <v>74</v>
      </c>
      <c r="G255" t="s">
        <v>15</v>
      </c>
      <c r="H255" s="1">
        <f>VLOOKUP(G255, Sheet3!$A$2:$B$40, 2, FALSE)</f>
        <v>0.3</v>
      </c>
      <c r="I255" s="1">
        <v>21</v>
      </c>
      <c r="J255" s="1">
        <v>1</v>
      </c>
      <c r="K255" s="1">
        <v>0</v>
      </c>
      <c r="L255" s="1">
        <v>1</v>
      </c>
      <c r="M255" s="1">
        <v>14</v>
      </c>
      <c r="N255" s="1" t="s">
        <v>1421</v>
      </c>
      <c r="O255" t="e" vm="1">
        <v>#VALUE!</v>
      </c>
      <c r="P255" t="s">
        <v>341</v>
      </c>
      <c r="Q255" s="2">
        <v>39149</v>
      </c>
      <c r="R255" s="1" t="s">
        <v>717</v>
      </c>
      <c r="S255" s="1">
        <v>214</v>
      </c>
      <c r="T255" s="1" t="s">
        <v>700</v>
      </c>
    </row>
    <row r="256" spans="1:20" x14ac:dyDescent="0.35">
      <c r="A256" s="1">
        <v>2025</v>
      </c>
      <c r="C256" t="s">
        <v>1082</v>
      </c>
      <c r="D256" s="1" t="s">
        <v>1471</v>
      </c>
      <c r="E256" s="1" t="s">
        <v>8</v>
      </c>
      <c r="F256" t="s">
        <v>289</v>
      </c>
      <c r="G256" t="s">
        <v>43</v>
      </c>
      <c r="H256" s="1">
        <f>VLOOKUP(G256, Sheet3!$A$2:$B$40, 2, FALSE)</f>
        <v>0.27</v>
      </c>
      <c r="I256" s="1">
        <v>19</v>
      </c>
      <c r="J256" s="1">
        <v>3</v>
      </c>
      <c r="K256" s="1">
        <v>0.89</v>
      </c>
      <c r="L256" s="1" t="s">
        <v>52</v>
      </c>
      <c r="M256" s="1" t="s">
        <v>52</v>
      </c>
      <c r="N256" s="1" t="s">
        <v>1423</v>
      </c>
      <c r="O256" t="e" vm="3">
        <v>#VALUE!</v>
      </c>
      <c r="P256" t="s">
        <v>811</v>
      </c>
      <c r="Q256" s="2">
        <v>39185</v>
      </c>
      <c r="R256" s="1" t="s">
        <v>724</v>
      </c>
      <c r="S256" s="1">
        <v>181</v>
      </c>
      <c r="T256" s="1" t="s">
        <v>700</v>
      </c>
    </row>
    <row r="257" spans="1:20" x14ac:dyDescent="0.35">
      <c r="A257" s="1">
        <v>2025</v>
      </c>
      <c r="C257" t="s">
        <v>1331</v>
      </c>
      <c r="D257" s="1" t="s">
        <v>1471</v>
      </c>
      <c r="E257" s="1" t="s">
        <v>897</v>
      </c>
      <c r="F257" t="s">
        <v>49</v>
      </c>
      <c r="G257" t="s">
        <v>43</v>
      </c>
      <c r="H257" s="1">
        <f>VLOOKUP(G257, Sheet3!$A$2:$B$40, 2, FALSE)</f>
        <v>0.27</v>
      </c>
      <c r="I257" s="1">
        <v>46</v>
      </c>
      <c r="J257" s="1">
        <v>24</v>
      </c>
      <c r="K257" s="1">
        <v>25</v>
      </c>
      <c r="L257" s="1">
        <v>49</v>
      </c>
      <c r="M257" s="1">
        <v>40</v>
      </c>
      <c r="N257" s="1" t="s">
        <v>1423</v>
      </c>
      <c r="O257" t="e" vm="3">
        <v>#VALUE!</v>
      </c>
      <c r="P257" t="s">
        <v>812</v>
      </c>
      <c r="Q257" s="2">
        <v>38999</v>
      </c>
      <c r="R257" s="1" t="s">
        <v>705</v>
      </c>
      <c r="S257" s="1">
        <v>161</v>
      </c>
      <c r="T257" s="1" t="s">
        <v>700</v>
      </c>
    </row>
    <row r="258" spans="1:20" x14ac:dyDescent="0.35">
      <c r="A258" s="1">
        <v>2025</v>
      </c>
      <c r="C258" t="s">
        <v>966</v>
      </c>
      <c r="D258" s="1" t="s">
        <v>1471</v>
      </c>
      <c r="E258" s="1" t="s">
        <v>896</v>
      </c>
      <c r="F258" t="s">
        <v>62</v>
      </c>
      <c r="G258" t="s">
        <v>15</v>
      </c>
      <c r="H258" s="1">
        <f>VLOOKUP(G258, Sheet3!$A$2:$B$40, 2, FALSE)</f>
        <v>0.3</v>
      </c>
      <c r="I258" s="1">
        <v>48</v>
      </c>
      <c r="J258" s="1">
        <v>3</v>
      </c>
      <c r="K258" s="1">
        <v>4</v>
      </c>
      <c r="L258" s="1">
        <v>7</v>
      </c>
      <c r="M258" s="1">
        <v>14</v>
      </c>
      <c r="N258" s="1" t="s">
        <v>1424</v>
      </c>
      <c r="O258" t="e" vm="4">
        <v>#VALUE!</v>
      </c>
      <c r="P258" t="s">
        <v>342</v>
      </c>
      <c r="Q258" s="2">
        <v>39183</v>
      </c>
      <c r="R258" s="1" t="s">
        <v>725</v>
      </c>
      <c r="S258" s="1">
        <v>181</v>
      </c>
      <c r="T258" s="1" t="s">
        <v>690</v>
      </c>
    </row>
    <row r="259" spans="1:20" x14ac:dyDescent="0.35">
      <c r="A259" s="1">
        <v>2025</v>
      </c>
      <c r="C259" t="s">
        <v>1083</v>
      </c>
      <c r="D259" s="1" t="s">
        <v>1471</v>
      </c>
      <c r="E259" s="1" t="s">
        <v>8</v>
      </c>
      <c r="F259" t="s">
        <v>86</v>
      </c>
      <c r="G259" t="s">
        <v>20</v>
      </c>
      <c r="H259" s="1">
        <f>VLOOKUP(G259, Sheet3!$A$2:$B$40, 2, FALSE)</f>
        <v>0.28999999999999998</v>
      </c>
      <c r="I259" s="1">
        <v>42</v>
      </c>
      <c r="J259" s="1">
        <v>3.13</v>
      </c>
      <c r="K259" s="1">
        <v>0.91</v>
      </c>
      <c r="L259" s="1" t="s">
        <v>52</v>
      </c>
      <c r="M259" s="1" t="s">
        <v>52</v>
      </c>
      <c r="N259" s="1" t="s">
        <v>1421</v>
      </c>
      <c r="O259" t="e" vm="1">
        <v>#VALUE!</v>
      </c>
      <c r="P259" t="s">
        <v>343</v>
      </c>
      <c r="Q259" s="2">
        <v>39202</v>
      </c>
      <c r="R259" s="1" t="s">
        <v>724</v>
      </c>
      <c r="S259" s="1">
        <v>192</v>
      </c>
      <c r="T259" s="1" t="s">
        <v>700</v>
      </c>
    </row>
    <row r="260" spans="1:20" x14ac:dyDescent="0.35">
      <c r="A260" s="1">
        <v>2025</v>
      </c>
      <c r="C260" t="s">
        <v>1395</v>
      </c>
      <c r="D260" s="1" t="s">
        <v>1471</v>
      </c>
      <c r="E260" s="1" t="s">
        <v>897</v>
      </c>
      <c r="F260" t="s">
        <v>266</v>
      </c>
      <c r="G260" t="s">
        <v>15</v>
      </c>
      <c r="H260" s="1">
        <f>VLOOKUP(G260, Sheet3!$A$2:$B$40, 2, FALSE)</f>
        <v>0.3</v>
      </c>
      <c r="I260" s="1">
        <v>51</v>
      </c>
      <c r="J260" s="1">
        <v>3</v>
      </c>
      <c r="K260" s="1">
        <v>1</v>
      </c>
      <c r="L260" s="1">
        <v>4</v>
      </c>
      <c r="M260" s="1">
        <v>35</v>
      </c>
      <c r="N260" s="1" t="s">
        <v>1421</v>
      </c>
      <c r="O260" t="e" vm="1">
        <v>#VALUE!</v>
      </c>
      <c r="P260" t="s">
        <v>347</v>
      </c>
      <c r="Q260" s="2">
        <v>39114</v>
      </c>
      <c r="R260" s="1" t="s">
        <v>703</v>
      </c>
      <c r="S260" s="1">
        <v>207</v>
      </c>
      <c r="T260" s="1" t="s">
        <v>700</v>
      </c>
    </row>
    <row r="261" spans="1:20" x14ac:dyDescent="0.35">
      <c r="A261" s="1">
        <v>2025</v>
      </c>
      <c r="C261" t="s">
        <v>1269</v>
      </c>
      <c r="D261" s="1" t="s">
        <v>1471</v>
      </c>
      <c r="E261" s="1" t="s">
        <v>897</v>
      </c>
      <c r="F261" t="s">
        <v>272</v>
      </c>
      <c r="G261" t="s">
        <v>31</v>
      </c>
      <c r="H261" s="1">
        <f>VLOOKUP(G261, Sheet3!$A$2:$B$40, 2, FALSE)</f>
        <v>0.27</v>
      </c>
      <c r="I261" s="1">
        <v>61</v>
      </c>
      <c r="J261" s="1">
        <v>11</v>
      </c>
      <c r="K261" s="1">
        <v>23</v>
      </c>
      <c r="L261" s="1">
        <v>34</v>
      </c>
      <c r="M261" s="1">
        <v>74</v>
      </c>
      <c r="N261" s="1" t="s">
        <v>1421</v>
      </c>
      <c r="O261" t="e" vm="1">
        <v>#VALUE!</v>
      </c>
      <c r="P261" t="s">
        <v>348</v>
      </c>
      <c r="Q261" s="2">
        <v>39298</v>
      </c>
      <c r="R261" s="1" t="s">
        <v>705</v>
      </c>
      <c r="S261" s="1">
        <v>181</v>
      </c>
      <c r="T261" s="1" t="s">
        <v>690</v>
      </c>
    </row>
    <row r="262" spans="1:20" x14ac:dyDescent="0.35">
      <c r="A262" s="1">
        <v>2025</v>
      </c>
      <c r="C262" t="s">
        <v>1084</v>
      </c>
      <c r="D262" s="1" t="s">
        <v>1471</v>
      </c>
      <c r="E262" s="1" t="s">
        <v>8</v>
      </c>
      <c r="F262" t="s">
        <v>14</v>
      </c>
      <c r="G262" t="s">
        <v>15</v>
      </c>
      <c r="H262" s="1">
        <f>VLOOKUP(G262, Sheet3!$A$2:$B$40, 2, FALSE)</f>
        <v>0.3</v>
      </c>
      <c r="I262" s="1">
        <v>34</v>
      </c>
      <c r="J262" s="1">
        <v>2.87</v>
      </c>
      <c r="K262" s="1">
        <v>0.92</v>
      </c>
      <c r="L262" s="1" t="s">
        <v>52</v>
      </c>
      <c r="M262" s="1" t="s">
        <v>52</v>
      </c>
      <c r="N262" s="1" t="s">
        <v>1421</v>
      </c>
      <c r="O262" t="e" vm="1">
        <v>#VALUE!</v>
      </c>
      <c r="P262" t="s">
        <v>349</v>
      </c>
      <c r="Q262" s="2">
        <v>38811</v>
      </c>
      <c r="R262" s="1" t="s">
        <v>724</v>
      </c>
      <c r="S262" s="1">
        <v>198</v>
      </c>
      <c r="T262" s="1" t="s">
        <v>700</v>
      </c>
    </row>
    <row r="263" spans="1:20" x14ac:dyDescent="0.35">
      <c r="A263" s="1">
        <v>2025</v>
      </c>
      <c r="C263" t="s">
        <v>1236</v>
      </c>
      <c r="D263" s="1" t="s">
        <v>1471</v>
      </c>
      <c r="E263" s="1" t="s">
        <v>897</v>
      </c>
      <c r="F263" t="s">
        <v>84</v>
      </c>
      <c r="G263" t="s">
        <v>15</v>
      </c>
      <c r="H263" s="1">
        <f>VLOOKUP(G263, Sheet3!$A$2:$B$40, 2, FALSE)</f>
        <v>0.3</v>
      </c>
      <c r="I263" s="1">
        <v>45</v>
      </c>
      <c r="J263" s="1">
        <v>12</v>
      </c>
      <c r="K263" s="1">
        <v>11</v>
      </c>
      <c r="L263" s="1">
        <v>23</v>
      </c>
      <c r="M263" s="1">
        <v>8</v>
      </c>
      <c r="N263" s="1" t="s">
        <v>1422</v>
      </c>
      <c r="O263" t="e" vm="2">
        <v>#VALUE!</v>
      </c>
      <c r="P263" t="s">
        <v>351</v>
      </c>
      <c r="Q263" s="2">
        <v>38739</v>
      </c>
      <c r="R263" s="1" t="s">
        <v>699</v>
      </c>
      <c r="S263" s="1">
        <v>170</v>
      </c>
      <c r="T263" s="1" t="s">
        <v>700</v>
      </c>
    </row>
    <row r="264" spans="1:20" x14ac:dyDescent="0.35">
      <c r="A264" s="1">
        <v>2025</v>
      </c>
      <c r="C264" t="s">
        <v>968</v>
      </c>
      <c r="D264" s="1" t="s">
        <v>1471</v>
      </c>
      <c r="E264" s="1" t="s">
        <v>896</v>
      </c>
      <c r="F264" t="s">
        <v>353</v>
      </c>
      <c r="G264" t="s">
        <v>104</v>
      </c>
      <c r="H264" s="1">
        <f>VLOOKUP(G264, Sheet3!$A$2:$B$40, 2, FALSE)</f>
        <v>0.16</v>
      </c>
      <c r="I264" s="1">
        <v>32</v>
      </c>
      <c r="J264" s="1">
        <v>7</v>
      </c>
      <c r="K264" s="1">
        <v>17</v>
      </c>
      <c r="L264" s="1">
        <v>24</v>
      </c>
      <c r="M264" s="1">
        <v>20</v>
      </c>
      <c r="N264" s="1" t="s">
        <v>1427</v>
      </c>
      <c r="O264" t="e" vm="8">
        <v>#VALUE!</v>
      </c>
      <c r="P264" t="s">
        <v>352</v>
      </c>
      <c r="Q264" s="2">
        <v>39241</v>
      </c>
      <c r="R264" s="1" t="s">
        <v>724</v>
      </c>
      <c r="S264" s="1">
        <v>183</v>
      </c>
      <c r="T264" s="1" t="s">
        <v>700</v>
      </c>
    </row>
    <row r="265" spans="1:20" x14ac:dyDescent="0.35">
      <c r="A265" s="1">
        <v>2025</v>
      </c>
      <c r="C265" t="s">
        <v>1270</v>
      </c>
      <c r="D265" s="1" t="s">
        <v>1471</v>
      </c>
      <c r="E265" s="1" t="s">
        <v>897</v>
      </c>
      <c r="F265" t="s">
        <v>337</v>
      </c>
      <c r="G265" t="s">
        <v>193</v>
      </c>
      <c r="H265" s="1">
        <f>VLOOKUP(G265, Sheet3!$A$2:$B$40, 2, FALSE)</f>
        <v>0.18</v>
      </c>
      <c r="I265" s="1">
        <v>48</v>
      </c>
      <c r="J265" s="1">
        <v>17</v>
      </c>
      <c r="K265" s="1">
        <v>38</v>
      </c>
      <c r="L265" s="1">
        <v>55</v>
      </c>
      <c r="M265" s="1">
        <v>14</v>
      </c>
      <c r="N265" s="1" t="s">
        <v>1424</v>
      </c>
      <c r="O265" t="e" vm="4">
        <v>#VALUE!</v>
      </c>
      <c r="P265" t="s">
        <v>354</v>
      </c>
      <c r="Q265" s="2">
        <v>39059</v>
      </c>
      <c r="R265" s="1" t="s">
        <v>705</v>
      </c>
      <c r="S265" s="1">
        <v>181</v>
      </c>
      <c r="T265" s="1" t="s">
        <v>690</v>
      </c>
    </row>
    <row r="266" spans="1:20" x14ac:dyDescent="0.35">
      <c r="A266" s="1">
        <v>2025</v>
      </c>
      <c r="C266" t="s">
        <v>1237</v>
      </c>
      <c r="D266" s="1" t="s">
        <v>1471</v>
      </c>
      <c r="E266" s="1" t="s">
        <v>897</v>
      </c>
      <c r="F266" t="s">
        <v>356</v>
      </c>
      <c r="G266" t="s">
        <v>357</v>
      </c>
      <c r="H266" s="1">
        <f>VLOOKUP(G266, Sheet3!$A$2:$B$40, 2, FALSE)</f>
        <v>0.54</v>
      </c>
      <c r="I266" s="1">
        <v>49</v>
      </c>
      <c r="J266" s="1">
        <v>9</v>
      </c>
      <c r="K266" s="1">
        <v>33</v>
      </c>
      <c r="L266" s="1">
        <v>42</v>
      </c>
      <c r="M266" s="1">
        <v>10</v>
      </c>
      <c r="N266" s="1" t="s">
        <v>1427</v>
      </c>
      <c r="O266" t="e" vm="8">
        <v>#VALUE!</v>
      </c>
      <c r="P266" t="s">
        <v>355</v>
      </c>
      <c r="Q266" s="2">
        <v>38184</v>
      </c>
      <c r="R266" s="1" t="s">
        <v>705</v>
      </c>
      <c r="S266" s="1">
        <v>172</v>
      </c>
      <c r="T266" s="1" t="s">
        <v>700</v>
      </c>
    </row>
    <row r="267" spans="1:20" x14ac:dyDescent="0.35">
      <c r="A267" s="1">
        <v>2025</v>
      </c>
      <c r="C267" t="s">
        <v>1085</v>
      </c>
      <c r="D267" s="1" t="s">
        <v>1471</v>
      </c>
      <c r="E267" s="1" t="s">
        <v>8</v>
      </c>
      <c r="F267" t="s">
        <v>59</v>
      </c>
      <c r="G267" t="s">
        <v>20</v>
      </c>
      <c r="H267" s="1">
        <f>VLOOKUP(G267, Sheet3!$A$2:$B$40, 2, FALSE)</f>
        <v>0.28999999999999998</v>
      </c>
      <c r="I267" s="1">
        <v>19</v>
      </c>
      <c r="J267" s="1">
        <v>3.89</v>
      </c>
      <c r="K267" s="1">
        <v>0.89900000000000002</v>
      </c>
      <c r="L267" s="1" t="s">
        <v>52</v>
      </c>
      <c r="M267" s="1" t="s">
        <v>52</v>
      </c>
      <c r="N267" s="1" t="s">
        <v>1421</v>
      </c>
      <c r="O267" t="e" vm="1">
        <v>#VALUE!</v>
      </c>
      <c r="P267" t="s">
        <v>358</v>
      </c>
      <c r="Q267" s="2">
        <v>38997</v>
      </c>
      <c r="R267" s="1" t="s">
        <v>724</v>
      </c>
      <c r="S267" s="1">
        <v>190</v>
      </c>
      <c r="T267" s="1" t="s">
        <v>700</v>
      </c>
    </row>
    <row r="268" spans="1:20" x14ac:dyDescent="0.35">
      <c r="A268" s="1">
        <v>2025</v>
      </c>
      <c r="C268" t="s">
        <v>969</v>
      </c>
      <c r="D268" s="1" t="s">
        <v>1471</v>
      </c>
      <c r="E268" s="1" t="s">
        <v>896</v>
      </c>
      <c r="F268" t="s">
        <v>247</v>
      </c>
      <c r="G268" t="s">
        <v>31</v>
      </c>
      <c r="H268" s="1">
        <f>VLOOKUP(G268, Sheet3!$A$2:$B$40, 2, FALSE)</f>
        <v>0.27</v>
      </c>
      <c r="I268" s="1">
        <v>20</v>
      </c>
      <c r="J268" s="1">
        <v>0</v>
      </c>
      <c r="K268" s="1">
        <v>1</v>
      </c>
      <c r="L268" s="1">
        <v>1</v>
      </c>
      <c r="M268" s="1">
        <v>10</v>
      </c>
      <c r="N268" s="1" t="s">
        <v>1421</v>
      </c>
      <c r="O268" t="e" vm="1">
        <v>#VALUE!</v>
      </c>
      <c r="P268" t="s">
        <v>359</v>
      </c>
      <c r="Q268" s="2">
        <v>39073</v>
      </c>
      <c r="R268" s="1" t="s">
        <v>717</v>
      </c>
      <c r="S268" s="1">
        <v>220</v>
      </c>
      <c r="T268" s="1" t="s">
        <v>700</v>
      </c>
    </row>
    <row r="269" spans="1:20" x14ac:dyDescent="0.35">
      <c r="A269" s="1">
        <v>2025</v>
      </c>
      <c r="C269" t="s">
        <v>1086</v>
      </c>
      <c r="D269" s="1" t="s">
        <v>1471</v>
      </c>
      <c r="E269" s="1" t="s">
        <v>8</v>
      </c>
      <c r="F269" t="s">
        <v>58</v>
      </c>
      <c r="G269" t="s">
        <v>43</v>
      </c>
      <c r="H269" s="1">
        <f>VLOOKUP(G269, Sheet3!$A$2:$B$40, 2, FALSE)</f>
        <v>0.27</v>
      </c>
      <c r="I269" s="1">
        <v>19</v>
      </c>
      <c r="J269" s="1">
        <v>3.31</v>
      </c>
      <c r="K269" s="1">
        <v>0.89500000000000002</v>
      </c>
      <c r="L269" s="1" t="s">
        <v>52</v>
      </c>
      <c r="M269" s="1" t="s">
        <v>52</v>
      </c>
      <c r="N269" s="1" t="s">
        <v>1423</v>
      </c>
      <c r="O269" t="e" vm="3">
        <v>#VALUE!</v>
      </c>
      <c r="P269" t="s">
        <v>815</v>
      </c>
      <c r="Q269" s="2">
        <v>39100</v>
      </c>
      <c r="R269" s="1" t="s">
        <v>707</v>
      </c>
      <c r="S269" s="1">
        <v>194</v>
      </c>
      <c r="T269" s="1" t="s">
        <v>700</v>
      </c>
    </row>
    <row r="270" spans="1:20" x14ac:dyDescent="0.35">
      <c r="A270" s="1">
        <v>2025</v>
      </c>
      <c r="C270" t="s">
        <v>1332</v>
      </c>
      <c r="D270" s="1" t="s">
        <v>1471</v>
      </c>
      <c r="E270" s="1" t="s">
        <v>897</v>
      </c>
      <c r="F270" t="s">
        <v>252</v>
      </c>
      <c r="G270" t="s">
        <v>23</v>
      </c>
      <c r="H270" s="1">
        <f>VLOOKUP(G270, Sheet3!$A$2:$B$40, 2, FALSE)</f>
        <v>0.27</v>
      </c>
      <c r="I270" s="1">
        <v>36</v>
      </c>
      <c r="J270" s="1">
        <v>22</v>
      </c>
      <c r="K270" s="1">
        <v>22</v>
      </c>
      <c r="L270" s="1">
        <v>44</v>
      </c>
      <c r="M270" s="1">
        <v>20</v>
      </c>
      <c r="N270" s="1" t="s">
        <v>1435</v>
      </c>
      <c r="O270" t="e" vm="17">
        <v>#VALUE!</v>
      </c>
      <c r="P270" t="s">
        <v>362</v>
      </c>
      <c r="Q270" s="2">
        <v>38733</v>
      </c>
      <c r="R270" s="1" t="s">
        <v>699</v>
      </c>
      <c r="S270" s="1">
        <v>194</v>
      </c>
      <c r="T270" s="1" t="s">
        <v>700</v>
      </c>
    </row>
    <row r="271" spans="1:20" x14ac:dyDescent="0.35">
      <c r="A271" s="1">
        <v>2025</v>
      </c>
      <c r="C271" t="s">
        <v>1158</v>
      </c>
      <c r="D271" s="1" t="s">
        <v>1471</v>
      </c>
      <c r="E271" s="1" t="s">
        <v>897</v>
      </c>
      <c r="F271" t="s">
        <v>364</v>
      </c>
      <c r="G271" t="s">
        <v>101</v>
      </c>
      <c r="H271" s="1">
        <f>VLOOKUP(G271, Sheet3!$A$2:$B$40, 2, FALSE)</f>
        <v>0.2</v>
      </c>
      <c r="I271" s="1">
        <v>48</v>
      </c>
      <c r="J271" s="1">
        <v>33</v>
      </c>
      <c r="K271" s="1">
        <v>15</v>
      </c>
      <c r="L271" s="1">
        <v>48</v>
      </c>
      <c r="M271" s="1">
        <v>34</v>
      </c>
      <c r="N271" s="1" t="s">
        <v>1425</v>
      </c>
      <c r="O271" t="e" vm="5">
        <v>#VALUE!</v>
      </c>
      <c r="P271" t="s">
        <v>363</v>
      </c>
      <c r="Q271" s="2">
        <v>38780</v>
      </c>
      <c r="R271" s="1" t="s">
        <v>705</v>
      </c>
      <c r="S271" s="1">
        <v>148</v>
      </c>
      <c r="T271" s="1" t="s">
        <v>700</v>
      </c>
    </row>
    <row r="272" spans="1:20" x14ac:dyDescent="0.35">
      <c r="A272" s="1">
        <v>2025</v>
      </c>
      <c r="C272" t="s">
        <v>1333</v>
      </c>
      <c r="D272" s="1" t="s">
        <v>1471</v>
      </c>
      <c r="E272" s="1" t="s">
        <v>897</v>
      </c>
      <c r="F272" t="s">
        <v>366</v>
      </c>
      <c r="G272" t="s">
        <v>104</v>
      </c>
      <c r="H272" s="1">
        <f>VLOOKUP(G272, Sheet3!$A$2:$B$40, 2, FALSE)</f>
        <v>0.16</v>
      </c>
      <c r="I272" s="1">
        <v>39</v>
      </c>
      <c r="J272" s="1">
        <v>25</v>
      </c>
      <c r="K272" s="1">
        <v>38</v>
      </c>
      <c r="L272" s="1">
        <v>63</v>
      </c>
      <c r="M272" s="1">
        <v>32</v>
      </c>
      <c r="N272" s="1" t="s">
        <v>1427</v>
      </c>
      <c r="O272" t="e" vm="8">
        <v>#VALUE!</v>
      </c>
      <c r="P272" t="s">
        <v>365</v>
      </c>
      <c r="Q272" s="2">
        <v>39127</v>
      </c>
      <c r="R272" s="1" t="s">
        <v>705</v>
      </c>
      <c r="S272" s="1">
        <v>179</v>
      </c>
      <c r="T272" s="1" t="s">
        <v>700</v>
      </c>
    </row>
    <row r="273" spans="1:20" x14ac:dyDescent="0.35">
      <c r="A273" s="1">
        <v>2025</v>
      </c>
      <c r="C273" t="s">
        <v>1238</v>
      </c>
      <c r="D273" s="1" t="s">
        <v>1471</v>
      </c>
      <c r="E273" s="1" t="s">
        <v>897</v>
      </c>
      <c r="F273" t="s">
        <v>368</v>
      </c>
      <c r="G273" t="s">
        <v>101</v>
      </c>
      <c r="H273" s="1">
        <f>VLOOKUP(G273, Sheet3!$A$2:$B$40, 2, FALSE)</f>
        <v>0.2</v>
      </c>
      <c r="I273" s="1">
        <v>44</v>
      </c>
      <c r="J273" s="1">
        <v>22</v>
      </c>
      <c r="K273" s="1">
        <v>23</v>
      </c>
      <c r="L273" s="1">
        <v>45</v>
      </c>
      <c r="M273" s="1">
        <v>30</v>
      </c>
      <c r="N273" s="1" t="s">
        <v>1425</v>
      </c>
      <c r="O273" t="e" vm="5">
        <v>#VALUE!</v>
      </c>
      <c r="P273" t="s">
        <v>367</v>
      </c>
      <c r="Q273" s="2">
        <v>39259</v>
      </c>
      <c r="R273" s="1" t="s">
        <v>767</v>
      </c>
      <c r="S273" s="1">
        <v>148</v>
      </c>
      <c r="T273" s="1" t="s">
        <v>690</v>
      </c>
    </row>
    <row r="274" spans="1:20" x14ac:dyDescent="0.35">
      <c r="A274" s="1">
        <v>2025</v>
      </c>
      <c r="C274" t="s">
        <v>970</v>
      </c>
      <c r="D274" s="1" t="s">
        <v>1471</v>
      </c>
      <c r="E274" s="1" t="s">
        <v>896</v>
      </c>
      <c r="F274" t="s">
        <v>145</v>
      </c>
      <c r="G274" t="s">
        <v>15</v>
      </c>
      <c r="H274" s="1">
        <f>VLOOKUP(G274, Sheet3!$A$2:$B$40, 2, FALSE)</f>
        <v>0.3</v>
      </c>
      <c r="I274" s="1">
        <v>23</v>
      </c>
      <c r="J274" s="1">
        <v>2</v>
      </c>
      <c r="K274" s="1">
        <v>7</v>
      </c>
      <c r="L274" s="1">
        <v>9</v>
      </c>
      <c r="M274" s="1">
        <v>15</v>
      </c>
      <c r="N274" s="1" t="s">
        <v>1421</v>
      </c>
      <c r="O274" t="e" vm="1">
        <v>#VALUE!</v>
      </c>
      <c r="P274" t="s">
        <v>369</v>
      </c>
      <c r="Q274" s="2">
        <v>39149</v>
      </c>
      <c r="R274" s="1" t="s">
        <v>724</v>
      </c>
      <c r="S274" s="1">
        <v>190</v>
      </c>
      <c r="T274" s="1" t="s">
        <v>700</v>
      </c>
    </row>
    <row r="275" spans="1:20" x14ac:dyDescent="0.35">
      <c r="A275" s="1">
        <v>2025</v>
      </c>
      <c r="C275" t="s">
        <v>1334</v>
      </c>
      <c r="D275" s="1" t="s">
        <v>1471</v>
      </c>
      <c r="E275" s="1" t="s">
        <v>897</v>
      </c>
      <c r="F275" t="s">
        <v>331</v>
      </c>
      <c r="G275" t="s">
        <v>23</v>
      </c>
      <c r="H275" s="1">
        <f>VLOOKUP(G275, Sheet3!$A$2:$B$40, 2, FALSE)</f>
        <v>0.27</v>
      </c>
      <c r="I275" s="1">
        <v>59</v>
      </c>
      <c r="J275" s="1">
        <v>15</v>
      </c>
      <c r="K275" s="1">
        <v>9</v>
      </c>
      <c r="L275" s="1">
        <v>24</v>
      </c>
      <c r="M275" s="1">
        <v>10</v>
      </c>
      <c r="N275" s="1" t="s">
        <v>1422</v>
      </c>
      <c r="O275" t="e" vm="2">
        <v>#VALUE!</v>
      </c>
      <c r="P275" t="s">
        <v>370</v>
      </c>
      <c r="Q275" s="2">
        <v>39181</v>
      </c>
      <c r="R275" s="1" t="s">
        <v>725</v>
      </c>
      <c r="S275" s="1">
        <v>174</v>
      </c>
      <c r="T275" s="1" t="s">
        <v>690</v>
      </c>
    </row>
    <row r="276" spans="1:20" x14ac:dyDescent="0.35">
      <c r="A276" s="1">
        <v>2025</v>
      </c>
      <c r="C276" t="s">
        <v>971</v>
      </c>
      <c r="D276" s="1" t="s">
        <v>1471</v>
      </c>
      <c r="E276" s="1" t="s">
        <v>896</v>
      </c>
      <c r="F276" t="s">
        <v>372</v>
      </c>
      <c r="G276" t="s">
        <v>257</v>
      </c>
      <c r="H276" s="1">
        <f>VLOOKUP(G276, Sheet3!$A$2:$B$40, 2, FALSE)</f>
        <v>0.39</v>
      </c>
      <c r="I276" s="1">
        <v>31</v>
      </c>
      <c r="J276" s="1">
        <v>4</v>
      </c>
      <c r="K276" s="1">
        <v>6</v>
      </c>
      <c r="L276" s="1">
        <v>10</v>
      </c>
      <c r="M276" s="1">
        <v>10</v>
      </c>
      <c r="N276" s="1" t="s">
        <v>1426</v>
      </c>
      <c r="O276" t="e" vm="9">
        <v>#VALUE!</v>
      </c>
      <c r="P276" t="s">
        <v>371</v>
      </c>
      <c r="Q276" s="2">
        <v>38925</v>
      </c>
      <c r="R276" s="1" t="s">
        <v>705</v>
      </c>
      <c r="S276" s="1">
        <v>181</v>
      </c>
      <c r="T276" s="1" t="s">
        <v>700</v>
      </c>
    </row>
    <row r="277" spans="1:20" x14ac:dyDescent="0.35">
      <c r="A277" s="1">
        <v>2025</v>
      </c>
      <c r="C277" t="s">
        <v>1159</v>
      </c>
      <c r="D277" s="1" t="s">
        <v>1471</v>
      </c>
      <c r="E277" s="1" t="s">
        <v>897</v>
      </c>
      <c r="F277" t="s">
        <v>374</v>
      </c>
      <c r="G277" t="s">
        <v>128</v>
      </c>
      <c r="H277" s="1">
        <f>VLOOKUP(G277, Sheet3!$A$2:$B$40, 2, FALSE)</f>
        <v>0.22</v>
      </c>
      <c r="I277" s="1">
        <v>40</v>
      </c>
      <c r="J277" s="1">
        <v>15</v>
      </c>
      <c r="K277" s="1">
        <v>17</v>
      </c>
      <c r="L277" s="1">
        <v>32</v>
      </c>
      <c r="M277" s="1">
        <v>8</v>
      </c>
      <c r="N277" s="1" t="s">
        <v>1427</v>
      </c>
      <c r="O277" t="e" vm="8">
        <v>#VALUE!</v>
      </c>
      <c r="P277" t="s">
        <v>373</v>
      </c>
      <c r="Q277" s="2">
        <v>39284</v>
      </c>
      <c r="R277" s="1" t="s">
        <v>707</v>
      </c>
      <c r="S277" s="1">
        <v>190</v>
      </c>
      <c r="T277" s="1" t="s">
        <v>700</v>
      </c>
    </row>
    <row r="278" spans="1:20" x14ac:dyDescent="0.35">
      <c r="A278" s="1">
        <v>2025</v>
      </c>
      <c r="C278" t="s">
        <v>972</v>
      </c>
      <c r="D278" s="1" t="s">
        <v>1471</v>
      </c>
      <c r="E278" s="1" t="s">
        <v>896</v>
      </c>
      <c r="F278" t="s">
        <v>376</v>
      </c>
      <c r="G278" t="s">
        <v>377</v>
      </c>
      <c r="H278" s="1">
        <f>VLOOKUP(G278, Sheet3!$A$2:$B$40, 2, FALSE)</f>
        <v>0.8</v>
      </c>
      <c r="I278" s="1">
        <v>7</v>
      </c>
      <c r="J278" s="1">
        <v>0</v>
      </c>
      <c r="K278" s="1">
        <v>1</v>
      </c>
      <c r="L278" s="1">
        <v>1</v>
      </c>
      <c r="M278" s="1">
        <v>0</v>
      </c>
      <c r="N278" s="1" t="s">
        <v>1427</v>
      </c>
      <c r="O278" t="e" vm="8">
        <v>#VALUE!</v>
      </c>
      <c r="P278" t="s">
        <v>375</v>
      </c>
      <c r="Q278" s="2">
        <v>38777</v>
      </c>
      <c r="R278" s="1" t="s">
        <v>716</v>
      </c>
      <c r="S278" s="1">
        <v>172</v>
      </c>
      <c r="T278" s="1" t="s">
        <v>700</v>
      </c>
    </row>
    <row r="279" spans="1:20" x14ac:dyDescent="0.35">
      <c r="A279" s="1">
        <v>2025</v>
      </c>
      <c r="C279" t="s">
        <v>1160</v>
      </c>
      <c r="D279" s="1" t="s">
        <v>1471</v>
      </c>
      <c r="E279" s="1" t="s">
        <v>897</v>
      </c>
      <c r="F279" t="s">
        <v>171</v>
      </c>
      <c r="G279" t="s">
        <v>131</v>
      </c>
      <c r="H279" s="1">
        <f>VLOOKUP(G279, Sheet3!$A$2:$B$40, 2, FALSE)</f>
        <v>0.1</v>
      </c>
      <c r="I279" s="1">
        <v>43</v>
      </c>
      <c r="J279" s="1">
        <v>18</v>
      </c>
      <c r="K279" s="1">
        <v>48</v>
      </c>
      <c r="L279" s="1">
        <v>66</v>
      </c>
      <c r="M279" s="1">
        <v>10</v>
      </c>
      <c r="N279" s="1" t="s">
        <v>1421</v>
      </c>
      <c r="O279" t="e" vm="1">
        <v>#VALUE!</v>
      </c>
      <c r="P279" t="s">
        <v>378</v>
      </c>
      <c r="Q279" s="2">
        <v>39310</v>
      </c>
      <c r="R279" s="1" t="s">
        <v>783</v>
      </c>
      <c r="S279" s="1">
        <v>150</v>
      </c>
      <c r="T279" s="1" t="s">
        <v>700</v>
      </c>
    </row>
    <row r="280" spans="1:20" x14ac:dyDescent="0.35">
      <c r="A280" s="1">
        <v>2025</v>
      </c>
      <c r="C280" t="s">
        <v>1087</v>
      </c>
      <c r="D280" s="1" t="s">
        <v>1471</v>
      </c>
      <c r="E280" s="1" t="s">
        <v>8</v>
      </c>
      <c r="F280" t="s">
        <v>380</v>
      </c>
      <c r="G280" t="s">
        <v>23</v>
      </c>
      <c r="H280" s="1">
        <f>VLOOKUP(G280, Sheet3!$A$2:$B$40, 2, FALSE)</f>
        <v>0.27</v>
      </c>
      <c r="I280" s="1">
        <v>11</v>
      </c>
      <c r="J280" s="1">
        <v>3.59</v>
      </c>
      <c r="K280" s="1">
        <v>0.875</v>
      </c>
      <c r="L280" s="1" t="s">
        <v>52</v>
      </c>
      <c r="M280" s="1" t="s">
        <v>52</v>
      </c>
      <c r="N280" s="1" t="s">
        <v>1422</v>
      </c>
      <c r="O280" t="e" vm="2">
        <v>#VALUE!</v>
      </c>
      <c r="P280" t="s">
        <v>379</v>
      </c>
      <c r="Q280" s="2">
        <v>39140</v>
      </c>
      <c r="R280" s="1" t="s">
        <v>724</v>
      </c>
      <c r="S280" s="1">
        <v>179</v>
      </c>
      <c r="T280" s="1" t="s">
        <v>700</v>
      </c>
    </row>
    <row r="281" spans="1:20" x14ac:dyDescent="0.35">
      <c r="A281" s="1">
        <v>2025</v>
      </c>
      <c r="C281" t="s">
        <v>973</v>
      </c>
      <c r="D281" s="1" t="s">
        <v>1471</v>
      </c>
      <c r="E281" s="1" t="s">
        <v>896</v>
      </c>
      <c r="F281" t="s">
        <v>326</v>
      </c>
      <c r="G281" t="s">
        <v>20</v>
      </c>
      <c r="H281" s="1">
        <f>VLOOKUP(G281, Sheet3!$A$2:$B$40, 2, FALSE)</f>
        <v>0.28999999999999998</v>
      </c>
      <c r="I281" s="1">
        <v>26</v>
      </c>
      <c r="J281" s="1">
        <v>3</v>
      </c>
      <c r="K281" s="1">
        <v>2</v>
      </c>
      <c r="L281" s="1">
        <v>5</v>
      </c>
      <c r="M281" s="1">
        <v>17</v>
      </c>
      <c r="N281" s="1" t="s">
        <v>1421</v>
      </c>
      <c r="O281" t="e" vm="1">
        <v>#VALUE!</v>
      </c>
      <c r="P281" t="s">
        <v>381</v>
      </c>
      <c r="Q281" s="2">
        <v>39096</v>
      </c>
      <c r="R281" s="1" t="s">
        <v>705</v>
      </c>
      <c r="S281" s="1">
        <v>179</v>
      </c>
      <c r="T281" s="1" t="s">
        <v>690</v>
      </c>
    </row>
    <row r="282" spans="1:20" x14ac:dyDescent="0.35">
      <c r="A282" s="1">
        <v>2025</v>
      </c>
      <c r="C282" t="s">
        <v>974</v>
      </c>
      <c r="D282" s="1" t="s">
        <v>1471</v>
      </c>
      <c r="E282" s="1" t="s">
        <v>896</v>
      </c>
      <c r="F282" t="s">
        <v>182</v>
      </c>
      <c r="G282" t="s">
        <v>15</v>
      </c>
      <c r="H282" s="1">
        <f>VLOOKUP(G282, Sheet3!$A$2:$B$40, 2, FALSE)</f>
        <v>0.3</v>
      </c>
      <c r="I282" s="1">
        <v>25</v>
      </c>
      <c r="J282" s="1">
        <v>1</v>
      </c>
      <c r="K282" s="1">
        <v>5</v>
      </c>
      <c r="L282" s="1">
        <v>6</v>
      </c>
      <c r="M282" s="1">
        <v>42</v>
      </c>
      <c r="N282" s="1" t="s">
        <v>1428</v>
      </c>
      <c r="O282" t="e" vm="10">
        <v>#VALUE!</v>
      </c>
      <c r="P282" t="s">
        <v>382</v>
      </c>
      <c r="Q282" s="2">
        <v>38997</v>
      </c>
      <c r="R282" s="1" t="s">
        <v>817</v>
      </c>
      <c r="S282" s="1">
        <v>207</v>
      </c>
      <c r="T282" s="1" t="s">
        <v>700</v>
      </c>
    </row>
    <row r="283" spans="1:20" x14ac:dyDescent="0.35">
      <c r="A283" s="1">
        <v>2025</v>
      </c>
      <c r="C283" t="s">
        <v>1161</v>
      </c>
      <c r="D283" s="1" t="s">
        <v>1471</v>
      </c>
      <c r="E283" s="1" t="s">
        <v>897</v>
      </c>
      <c r="F283" t="s">
        <v>383</v>
      </c>
      <c r="G283" t="s">
        <v>384</v>
      </c>
      <c r="H283" s="1">
        <f>VLOOKUP(G283, Sheet3!$A$2:$B$40, 2, FALSE)</f>
        <v>0.14000000000000001</v>
      </c>
      <c r="I283" s="1">
        <v>5</v>
      </c>
      <c r="J283" s="1">
        <v>2</v>
      </c>
      <c r="K283" s="1">
        <v>2</v>
      </c>
      <c r="L283" s="1">
        <v>4</v>
      </c>
      <c r="M283" s="1">
        <v>2</v>
      </c>
      <c r="N283" s="1" t="s">
        <v>1429</v>
      </c>
      <c r="O283" t="e" vm="7">
        <v>#VALUE!</v>
      </c>
      <c r="P283" t="s">
        <v>818</v>
      </c>
      <c r="Q283" s="2">
        <v>39094</v>
      </c>
      <c r="R283" s="1" t="s">
        <v>707</v>
      </c>
      <c r="S283" s="1">
        <v>187</v>
      </c>
      <c r="T283" s="1" t="s">
        <v>700</v>
      </c>
    </row>
    <row r="284" spans="1:20" x14ac:dyDescent="0.35">
      <c r="A284" s="1">
        <v>2025</v>
      </c>
      <c r="C284" t="s">
        <v>1335</v>
      </c>
      <c r="D284" s="1" t="s">
        <v>1471</v>
      </c>
      <c r="E284" s="1" t="s">
        <v>897</v>
      </c>
      <c r="F284" t="s">
        <v>386</v>
      </c>
      <c r="G284" t="s">
        <v>128</v>
      </c>
      <c r="H284" s="1">
        <f>VLOOKUP(G284, Sheet3!$A$2:$B$40, 2, FALSE)</f>
        <v>0.22</v>
      </c>
      <c r="I284" s="1">
        <v>44</v>
      </c>
      <c r="J284" s="1">
        <v>14</v>
      </c>
      <c r="K284" s="1">
        <v>8</v>
      </c>
      <c r="L284" s="1">
        <v>22</v>
      </c>
      <c r="M284" s="1">
        <v>2</v>
      </c>
      <c r="N284" s="1" t="s">
        <v>1427</v>
      </c>
      <c r="O284" t="e" vm="8">
        <v>#VALUE!</v>
      </c>
      <c r="P284" t="s">
        <v>385</v>
      </c>
      <c r="Q284" s="2">
        <v>39065</v>
      </c>
      <c r="R284" s="1" t="s">
        <v>707</v>
      </c>
      <c r="S284" s="1">
        <v>192</v>
      </c>
      <c r="T284" s="1" t="s">
        <v>700</v>
      </c>
    </row>
    <row r="285" spans="1:20" x14ac:dyDescent="0.35">
      <c r="A285" s="1">
        <v>2025</v>
      </c>
      <c r="C285" t="s">
        <v>975</v>
      </c>
      <c r="D285" s="1" t="s">
        <v>1471</v>
      </c>
      <c r="E285" s="1" t="s">
        <v>896</v>
      </c>
      <c r="F285" t="s">
        <v>388</v>
      </c>
      <c r="G285" t="s">
        <v>389</v>
      </c>
      <c r="H285" s="1">
        <f>VLOOKUP(G285, Sheet3!$A$2:$B$40, 2, FALSE)</f>
        <v>0.22</v>
      </c>
      <c r="I285" s="1">
        <v>37</v>
      </c>
      <c r="J285" s="1">
        <v>8</v>
      </c>
      <c r="K285" s="1">
        <v>22</v>
      </c>
      <c r="L285" s="1">
        <v>30</v>
      </c>
      <c r="M285" s="1">
        <v>46</v>
      </c>
      <c r="N285" s="1" t="s">
        <v>1421</v>
      </c>
      <c r="O285" t="e" vm="1">
        <v>#VALUE!</v>
      </c>
      <c r="P285" t="s">
        <v>387</v>
      </c>
      <c r="Q285" s="2">
        <v>39210</v>
      </c>
      <c r="R285" s="1" t="s">
        <v>705</v>
      </c>
      <c r="S285" s="1">
        <v>176</v>
      </c>
      <c r="T285" s="1" t="s">
        <v>700</v>
      </c>
    </row>
    <row r="286" spans="1:20" x14ac:dyDescent="0.35">
      <c r="A286" s="1">
        <v>2025</v>
      </c>
      <c r="C286" t="s">
        <v>1336</v>
      </c>
      <c r="D286" s="1" t="s">
        <v>1471</v>
      </c>
      <c r="E286" s="1" t="s">
        <v>897</v>
      </c>
      <c r="F286" t="s">
        <v>19</v>
      </c>
      <c r="G286" t="s">
        <v>20</v>
      </c>
      <c r="H286" s="1">
        <f>VLOOKUP(G286, Sheet3!$A$2:$B$40, 2, FALSE)</f>
        <v>0.28999999999999998</v>
      </c>
      <c r="I286" s="1">
        <v>64</v>
      </c>
      <c r="J286" s="1">
        <v>5</v>
      </c>
      <c r="K286" s="1">
        <v>18</v>
      </c>
      <c r="L286" s="1">
        <v>23</v>
      </c>
      <c r="M286" s="1">
        <v>22</v>
      </c>
      <c r="N286" s="1" t="s">
        <v>1421</v>
      </c>
      <c r="O286" t="e" vm="1">
        <v>#VALUE!</v>
      </c>
      <c r="P286" t="s">
        <v>390</v>
      </c>
      <c r="Q286" s="2">
        <v>39263</v>
      </c>
      <c r="R286" s="1" t="s">
        <v>783</v>
      </c>
      <c r="S286" s="1">
        <v>157</v>
      </c>
      <c r="T286" s="1" t="s">
        <v>700</v>
      </c>
    </row>
    <row r="287" spans="1:20" x14ac:dyDescent="0.35">
      <c r="A287" s="1">
        <v>2025</v>
      </c>
      <c r="C287" t="s">
        <v>1213</v>
      </c>
      <c r="D287" s="1" t="s">
        <v>1471</v>
      </c>
      <c r="E287" s="1" t="s">
        <v>897</v>
      </c>
      <c r="F287" t="s">
        <v>143</v>
      </c>
      <c r="G287" t="s">
        <v>15</v>
      </c>
      <c r="H287" s="1">
        <f>VLOOKUP(G287, Sheet3!$A$2:$B$40, 2, FALSE)</f>
        <v>0.3</v>
      </c>
      <c r="I287" s="1">
        <v>66</v>
      </c>
      <c r="J287" s="1">
        <v>15</v>
      </c>
      <c r="K287" s="1">
        <v>14</v>
      </c>
      <c r="L287" s="1">
        <v>29</v>
      </c>
      <c r="M287" s="1">
        <v>61</v>
      </c>
      <c r="N287" s="1" t="s">
        <v>1425</v>
      </c>
      <c r="O287" t="e" vm="5">
        <v>#VALUE!</v>
      </c>
      <c r="P287" t="s">
        <v>391</v>
      </c>
      <c r="Q287" s="2">
        <v>39199</v>
      </c>
      <c r="R287" s="1" t="s">
        <v>705</v>
      </c>
      <c r="S287" s="1">
        <v>201</v>
      </c>
      <c r="T287" s="1" t="s">
        <v>700</v>
      </c>
    </row>
    <row r="288" spans="1:20" x14ac:dyDescent="0.35">
      <c r="A288" s="1">
        <v>2025</v>
      </c>
      <c r="C288" t="s">
        <v>1162</v>
      </c>
      <c r="D288" s="1" t="s">
        <v>1471</v>
      </c>
      <c r="E288" s="1" t="s">
        <v>897</v>
      </c>
      <c r="F288" t="s">
        <v>51</v>
      </c>
      <c r="G288" t="s">
        <v>15</v>
      </c>
      <c r="H288" s="1">
        <f>VLOOKUP(G288, Sheet3!$A$2:$B$40, 2, FALSE)</f>
        <v>0.3</v>
      </c>
      <c r="I288" s="1">
        <v>40</v>
      </c>
      <c r="J288" s="1">
        <v>13</v>
      </c>
      <c r="K288" s="1">
        <v>22</v>
      </c>
      <c r="L288" s="1">
        <v>35</v>
      </c>
      <c r="M288" s="1">
        <v>28</v>
      </c>
      <c r="N288" s="1" t="s">
        <v>1421</v>
      </c>
      <c r="O288" t="e" vm="1">
        <v>#VALUE!</v>
      </c>
      <c r="P288" t="s">
        <v>392</v>
      </c>
      <c r="Q288" s="2">
        <v>38987</v>
      </c>
      <c r="R288" s="1" t="s">
        <v>716</v>
      </c>
      <c r="S288" s="1">
        <v>190</v>
      </c>
      <c r="T288" s="1" t="s">
        <v>690</v>
      </c>
    </row>
    <row r="289" spans="1:20" x14ac:dyDescent="0.35">
      <c r="A289" s="1">
        <v>2025</v>
      </c>
      <c r="C289" t="s">
        <v>1337</v>
      </c>
      <c r="D289" s="1" t="s">
        <v>1471</v>
      </c>
      <c r="E289" s="1" t="s">
        <v>897</v>
      </c>
      <c r="F289" t="s">
        <v>393</v>
      </c>
      <c r="G289" t="s">
        <v>128</v>
      </c>
      <c r="H289" s="1">
        <f>VLOOKUP(G289, Sheet3!$A$2:$B$40, 2, FALSE)</f>
        <v>0.22</v>
      </c>
      <c r="I289" s="1">
        <v>40</v>
      </c>
      <c r="J289" s="1">
        <v>12</v>
      </c>
      <c r="K289" s="1">
        <v>14</v>
      </c>
      <c r="L289" s="1">
        <v>26</v>
      </c>
      <c r="M289" s="1">
        <v>12</v>
      </c>
      <c r="N289" s="1" t="s">
        <v>1427</v>
      </c>
      <c r="O289" t="e" vm="8">
        <v>#VALUE!</v>
      </c>
      <c r="P289" t="s">
        <v>821</v>
      </c>
      <c r="Q289" s="2">
        <v>39272</v>
      </c>
      <c r="R289" s="1" t="s">
        <v>705</v>
      </c>
      <c r="S289" s="1">
        <v>174</v>
      </c>
      <c r="T289" s="1" t="s">
        <v>690</v>
      </c>
    </row>
    <row r="290" spans="1:20" x14ac:dyDescent="0.35">
      <c r="A290" s="1">
        <v>2025</v>
      </c>
      <c r="C290" t="s">
        <v>976</v>
      </c>
      <c r="D290" s="1" t="s">
        <v>1471</v>
      </c>
      <c r="E290" s="1" t="s">
        <v>896</v>
      </c>
      <c r="F290" t="s">
        <v>395</v>
      </c>
      <c r="G290" t="s">
        <v>23</v>
      </c>
      <c r="H290" s="1">
        <f>VLOOKUP(G290, Sheet3!$A$2:$B$40, 2, FALSE)</f>
        <v>0.27</v>
      </c>
      <c r="I290" s="1">
        <v>59</v>
      </c>
      <c r="J290" s="1">
        <v>2</v>
      </c>
      <c r="K290" s="1">
        <v>2</v>
      </c>
      <c r="L290" s="1">
        <v>4</v>
      </c>
      <c r="M290" s="1">
        <v>56</v>
      </c>
      <c r="N290" s="1" t="s">
        <v>1425</v>
      </c>
      <c r="O290" t="e" vm="5">
        <v>#VALUE!</v>
      </c>
      <c r="P290" t="s">
        <v>394</v>
      </c>
      <c r="Q290" s="2">
        <v>39014</v>
      </c>
      <c r="R290" s="1" t="s">
        <v>717</v>
      </c>
      <c r="S290" s="1">
        <v>205</v>
      </c>
      <c r="T290" s="1" t="s">
        <v>700</v>
      </c>
    </row>
    <row r="291" spans="1:20" x14ac:dyDescent="0.35">
      <c r="A291" s="1">
        <v>2025</v>
      </c>
      <c r="C291" t="s">
        <v>1163</v>
      </c>
      <c r="D291" s="1" t="s">
        <v>1471</v>
      </c>
      <c r="E291" s="1" t="s">
        <v>897</v>
      </c>
      <c r="F291" t="s">
        <v>145</v>
      </c>
      <c r="G291" t="s">
        <v>15</v>
      </c>
      <c r="H291" s="1">
        <f>VLOOKUP(G291, Sheet3!$A$2:$B$40, 2, FALSE)</f>
        <v>0.3</v>
      </c>
      <c r="I291" s="1">
        <v>44</v>
      </c>
      <c r="J291" s="1">
        <v>16</v>
      </c>
      <c r="K291" s="1">
        <v>32</v>
      </c>
      <c r="L291" s="1">
        <v>48</v>
      </c>
      <c r="M291" s="1">
        <v>26</v>
      </c>
      <c r="N291" s="1" t="s">
        <v>1421</v>
      </c>
      <c r="O291" t="e" vm="1">
        <v>#VALUE!</v>
      </c>
      <c r="P291" t="s">
        <v>396</v>
      </c>
      <c r="Q291" s="2">
        <v>39215</v>
      </c>
      <c r="R291" s="1" t="s">
        <v>783</v>
      </c>
      <c r="S291" s="1">
        <v>176</v>
      </c>
      <c r="T291" s="1" t="s">
        <v>700</v>
      </c>
    </row>
    <row r="292" spans="1:20" x14ac:dyDescent="0.35">
      <c r="A292" s="1">
        <v>2025</v>
      </c>
      <c r="C292" t="s">
        <v>1088</v>
      </c>
      <c r="D292" s="1" t="s">
        <v>1471</v>
      </c>
      <c r="E292" s="1" t="s">
        <v>8</v>
      </c>
      <c r="F292" t="s">
        <v>398</v>
      </c>
      <c r="G292" t="s">
        <v>128</v>
      </c>
      <c r="H292" s="1">
        <f>VLOOKUP(G292, Sheet3!$A$2:$B$40, 2, FALSE)</f>
        <v>0.22</v>
      </c>
      <c r="I292" s="1">
        <v>31</v>
      </c>
      <c r="J292" s="1">
        <v>3.14</v>
      </c>
      <c r="K292" s="1">
        <v>0.88300000000000001</v>
      </c>
      <c r="L292" s="1" t="s">
        <v>52</v>
      </c>
      <c r="M292" s="1" t="s">
        <v>52</v>
      </c>
      <c r="N292" s="1" t="s">
        <v>1427</v>
      </c>
      <c r="O292" t="e" vm="8">
        <v>#VALUE!</v>
      </c>
      <c r="P292" t="s">
        <v>397</v>
      </c>
      <c r="Q292" s="2">
        <v>39170</v>
      </c>
      <c r="R292" s="1" t="s">
        <v>724</v>
      </c>
      <c r="S292" s="1">
        <v>194</v>
      </c>
      <c r="T292" s="1" t="s">
        <v>700</v>
      </c>
    </row>
    <row r="293" spans="1:20" x14ac:dyDescent="0.35">
      <c r="A293" s="1">
        <v>2025</v>
      </c>
      <c r="C293" t="s">
        <v>978</v>
      </c>
      <c r="D293" s="1" t="s">
        <v>1471</v>
      </c>
      <c r="E293" s="1" t="s">
        <v>896</v>
      </c>
      <c r="F293" t="s">
        <v>279</v>
      </c>
      <c r="G293" t="s">
        <v>101</v>
      </c>
      <c r="H293" s="1">
        <f>VLOOKUP(G293, Sheet3!$A$2:$B$40, 2, FALSE)</f>
        <v>0.2</v>
      </c>
      <c r="I293" s="1">
        <v>51</v>
      </c>
      <c r="J293" s="1">
        <v>4</v>
      </c>
      <c r="K293" s="1">
        <v>5</v>
      </c>
      <c r="L293" s="1">
        <v>9</v>
      </c>
      <c r="M293" s="1">
        <v>35</v>
      </c>
      <c r="N293" s="1" t="s">
        <v>1425</v>
      </c>
      <c r="O293" t="e" vm="5">
        <v>#VALUE!</v>
      </c>
      <c r="P293" t="s">
        <v>400</v>
      </c>
      <c r="Q293" s="2">
        <v>39052</v>
      </c>
      <c r="R293" s="1" t="s">
        <v>705</v>
      </c>
      <c r="S293" s="1">
        <v>157</v>
      </c>
      <c r="T293" s="1" t="s">
        <v>700</v>
      </c>
    </row>
    <row r="294" spans="1:20" x14ac:dyDescent="0.35">
      <c r="A294" s="1">
        <v>2025</v>
      </c>
      <c r="C294" t="s">
        <v>1164</v>
      </c>
      <c r="D294" s="1" t="s">
        <v>1471</v>
      </c>
      <c r="E294" s="1" t="s">
        <v>897</v>
      </c>
      <c r="F294" t="s">
        <v>190</v>
      </c>
      <c r="G294" t="s">
        <v>31</v>
      </c>
      <c r="H294" s="1">
        <f>VLOOKUP(G294, Sheet3!$A$2:$B$40, 2, FALSE)</f>
        <v>0.27</v>
      </c>
      <c r="I294" s="1">
        <v>62</v>
      </c>
      <c r="J294" s="1">
        <v>21</v>
      </c>
      <c r="K294" s="1">
        <v>25</v>
      </c>
      <c r="L294" s="1">
        <v>46</v>
      </c>
      <c r="M294" s="1">
        <v>14</v>
      </c>
      <c r="N294" s="1" t="s">
        <v>1421</v>
      </c>
      <c r="O294" t="e" vm="1">
        <v>#VALUE!</v>
      </c>
      <c r="P294" t="s">
        <v>401</v>
      </c>
      <c r="Q294" s="2">
        <v>39162</v>
      </c>
      <c r="R294" s="1" t="s">
        <v>716</v>
      </c>
      <c r="S294" s="1">
        <v>176</v>
      </c>
      <c r="T294" s="1" t="s">
        <v>700</v>
      </c>
    </row>
    <row r="295" spans="1:20" x14ac:dyDescent="0.35">
      <c r="A295" s="1">
        <v>2025</v>
      </c>
      <c r="C295" t="s">
        <v>1338</v>
      </c>
      <c r="D295" s="1" t="s">
        <v>1471</v>
      </c>
      <c r="E295" s="1" t="s">
        <v>897</v>
      </c>
      <c r="F295" t="s">
        <v>402</v>
      </c>
      <c r="G295" t="s">
        <v>403</v>
      </c>
      <c r="H295" s="1">
        <f>VLOOKUP(G295, Sheet3!$A$2:$B$40, 2, FALSE)</f>
        <v>0.22</v>
      </c>
      <c r="I295" s="1">
        <v>42</v>
      </c>
      <c r="J295" s="1">
        <v>24</v>
      </c>
      <c r="K295" s="1">
        <v>36</v>
      </c>
      <c r="L295" s="1">
        <v>60</v>
      </c>
      <c r="M295" s="1">
        <v>74</v>
      </c>
      <c r="N295" s="1" t="s">
        <v>1421</v>
      </c>
      <c r="O295" t="e" vm="1">
        <v>#VALUE!</v>
      </c>
      <c r="P295" t="s">
        <v>822</v>
      </c>
      <c r="Q295" s="2">
        <v>39120</v>
      </c>
      <c r="R295" s="1" t="s">
        <v>716</v>
      </c>
      <c r="S295" s="1">
        <v>168</v>
      </c>
      <c r="T295" s="1" t="s">
        <v>700</v>
      </c>
    </row>
    <row r="296" spans="1:20" x14ac:dyDescent="0.35">
      <c r="A296" s="1">
        <v>2025</v>
      </c>
      <c r="C296" t="s">
        <v>1339</v>
      </c>
      <c r="D296" s="1" t="s">
        <v>1471</v>
      </c>
      <c r="E296" s="1" t="s">
        <v>897</v>
      </c>
      <c r="F296" t="s">
        <v>64</v>
      </c>
      <c r="G296" t="s">
        <v>20</v>
      </c>
      <c r="H296" s="1">
        <f>VLOOKUP(G296, Sheet3!$A$2:$B$40, 2, FALSE)</f>
        <v>0.28999999999999998</v>
      </c>
      <c r="I296" s="1">
        <v>58</v>
      </c>
      <c r="J296" s="1">
        <v>14</v>
      </c>
      <c r="K296" s="1">
        <v>14</v>
      </c>
      <c r="L296" s="1">
        <v>28</v>
      </c>
      <c r="M296" s="1">
        <v>50</v>
      </c>
      <c r="N296" s="1" t="s">
        <v>1421</v>
      </c>
      <c r="O296" t="e" vm="1">
        <v>#VALUE!</v>
      </c>
      <c r="P296" t="s">
        <v>404</v>
      </c>
      <c r="Q296" s="2">
        <v>39046</v>
      </c>
      <c r="R296" s="1" t="s">
        <v>724</v>
      </c>
      <c r="S296" s="1">
        <v>181</v>
      </c>
      <c r="T296" s="1" t="s">
        <v>700</v>
      </c>
    </row>
    <row r="297" spans="1:20" x14ac:dyDescent="0.35">
      <c r="A297" s="1">
        <v>2025</v>
      </c>
      <c r="C297" t="s">
        <v>1239</v>
      </c>
      <c r="D297" s="1" t="s">
        <v>1471</v>
      </c>
      <c r="E297" s="1" t="s">
        <v>897</v>
      </c>
      <c r="F297" t="s">
        <v>340</v>
      </c>
      <c r="G297" t="s">
        <v>43</v>
      </c>
      <c r="H297" s="1">
        <f>VLOOKUP(G297, Sheet3!$A$2:$B$40, 2, FALSE)</f>
        <v>0.27</v>
      </c>
      <c r="I297" s="1">
        <v>42</v>
      </c>
      <c r="J297" s="1">
        <v>14</v>
      </c>
      <c r="K297" s="1">
        <v>15</v>
      </c>
      <c r="L297" s="1">
        <v>29</v>
      </c>
      <c r="M297" s="1">
        <v>6</v>
      </c>
      <c r="N297" s="1" t="s">
        <v>1438</v>
      </c>
      <c r="O297" t="e" vm="13">
        <v>#VALUE!</v>
      </c>
      <c r="P297" t="s">
        <v>824</v>
      </c>
      <c r="Q297" s="2">
        <v>39205</v>
      </c>
      <c r="R297" s="1" t="s">
        <v>707</v>
      </c>
      <c r="S297" s="1">
        <v>194</v>
      </c>
      <c r="T297" s="1" t="s">
        <v>700</v>
      </c>
    </row>
    <row r="298" spans="1:20" x14ac:dyDescent="0.35">
      <c r="A298" s="1">
        <v>2025</v>
      </c>
      <c r="C298" t="s">
        <v>1340</v>
      </c>
      <c r="D298" s="1" t="s">
        <v>1471</v>
      </c>
      <c r="E298" s="1" t="s">
        <v>897</v>
      </c>
      <c r="F298" t="s">
        <v>221</v>
      </c>
      <c r="G298" t="s">
        <v>43</v>
      </c>
      <c r="H298" s="1">
        <f>VLOOKUP(G298, Sheet3!$A$2:$B$40, 2, FALSE)</f>
        <v>0.27</v>
      </c>
      <c r="I298" s="1">
        <v>43</v>
      </c>
      <c r="J298" s="1">
        <v>8</v>
      </c>
      <c r="K298" s="1">
        <v>13</v>
      </c>
      <c r="L298" s="1">
        <v>21</v>
      </c>
      <c r="M298" s="1">
        <v>14</v>
      </c>
      <c r="N298" s="1" t="s">
        <v>1430</v>
      </c>
      <c r="O298" t="e" vm="15">
        <v>#VALUE!</v>
      </c>
      <c r="P298" t="s">
        <v>405</v>
      </c>
      <c r="Q298" s="2">
        <v>39284</v>
      </c>
      <c r="R298" s="1" t="s">
        <v>724</v>
      </c>
      <c r="S298" s="1">
        <v>187</v>
      </c>
      <c r="T298" s="1" t="s">
        <v>700</v>
      </c>
    </row>
    <row r="299" spans="1:20" x14ac:dyDescent="0.35">
      <c r="A299" s="1">
        <v>2025</v>
      </c>
      <c r="C299" t="s">
        <v>1341</v>
      </c>
      <c r="D299" s="1" t="s">
        <v>1471</v>
      </c>
      <c r="E299" s="1" t="s">
        <v>897</v>
      </c>
      <c r="F299" t="s">
        <v>88</v>
      </c>
      <c r="G299" t="s">
        <v>20</v>
      </c>
      <c r="H299" s="1">
        <f>VLOOKUP(G299, Sheet3!$A$2:$B$40, 2, FALSE)</f>
        <v>0.28999999999999998</v>
      </c>
      <c r="I299" s="1">
        <v>61</v>
      </c>
      <c r="J299" s="1">
        <v>11</v>
      </c>
      <c r="K299" s="1">
        <v>7</v>
      </c>
      <c r="L299" s="1">
        <v>18</v>
      </c>
      <c r="M299" s="1">
        <v>107</v>
      </c>
      <c r="N299" s="1" t="s">
        <v>1421</v>
      </c>
      <c r="O299" t="e" vm="1">
        <v>#VALUE!</v>
      </c>
      <c r="P299" t="s">
        <v>406</v>
      </c>
      <c r="Q299" s="2">
        <v>39172</v>
      </c>
      <c r="R299" s="1" t="s">
        <v>705</v>
      </c>
      <c r="S299" s="1">
        <v>196</v>
      </c>
      <c r="T299" s="1" t="s">
        <v>700</v>
      </c>
    </row>
    <row r="300" spans="1:20" x14ac:dyDescent="0.35">
      <c r="A300" s="1">
        <v>2025</v>
      </c>
      <c r="C300" t="s">
        <v>1089</v>
      </c>
      <c r="D300" s="1" t="s">
        <v>1471</v>
      </c>
      <c r="E300" s="1" t="s">
        <v>8</v>
      </c>
      <c r="F300" t="s">
        <v>148</v>
      </c>
      <c r="G300" t="s">
        <v>15</v>
      </c>
      <c r="H300" s="1">
        <f>VLOOKUP(G300, Sheet3!$A$2:$B$40, 2, FALSE)</f>
        <v>0.3</v>
      </c>
      <c r="I300" s="1">
        <v>20</v>
      </c>
      <c r="J300" s="1">
        <v>4.29</v>
      </c>
      <c r="K300" s="1">
        <v>0.86599999999999999</v>
      </c>
      <c r="L300" s="1" t="s">
        <v>52</v>
      </c>
      <c r="M300" s="1" t="s">
        <v>52</v>
      </c>
      <c r="N300" s="1" t="s">
        <v>1421</v>
      </c>
      <c r="O300" t="e" vm="1">
        <v>#VALUE!</v>
      </c>
      <c r="P300" t="s">
        <v>407</v>
      </c>
      <c r="Q300" s="2">
        <v>39118</v>
      </c>
      <c r="R300" s="1" t="s">
        <v>724</v>
      </c>
      <c r="S300" s="1">
        <v>198</v>
      </c>
      <c r="T300" s="1" t="s">
        <v>700</v>
      </c>
    </row>
    <row r="301" spans="1:20" x14ac:dyDescent="0.35">
      <c r="A301" s="1">
        <v>2025</v>
      </c>
      <c r="C301" t="s">
        <v>1240</v>
      </c>
      <c r="D301" s="1" t="s">
        <v>1471</v>
      </c>
      <c r="E301" s="1" t="s">
        <v>897</v>
      </c>
      <c r="F301" t="s">
        <v>143</v>
      </c>
      <c r="G301" t="s">
        <v>15</v>
      </c>
      <c r="H301" s="1">
        <f>VLOOKUP(G301, Sheet3!$A$2:$B$40, 2, FALSE)</f>
        <v>0.3</v>
      </c>
      <c r="I301" s="1">
        <v>30</v>
      </c>
      <c r="J301" s="1">
        <v>4</v>
      </c>
      <c r="K301" s="1">
        <v>8</v>
      </c>
      <c r="L301" s="1">
        <v>12</v>
      </c>
      <c r="M301" s="1">
        <v>18</v>
      </c>
      <c r="N301" s="1" t="s">
        <v>1421</v>
      </c>
      <c r="O301" t="e" vm="1">
        <v>#VALUE!</v>
      </c>
      <c r="P301" t="s">
        <v>408</v>
      </c>
      <c r="Q301" s="2">
        <v>39193</v>
      </c>
      <c r="R301" s="1" t="s">
        <v>716</v>
      </c>
      <c r="S301" s="1">
        <v>165</v>
      </c>
      <c r="T301" s="1" t="s">
        <v>700</v>
      </c>
    </row>
    <row r="302" spans="1:20" x14ac:dyDescent="0.35">
      <c r="A302" s="1">
        <v>2025</v>
      </c>
      <c r="C302" t="s">
        <v>979</v>
      </c>
      <c r="D302" s="1" t="s">
        <v>1471</v>
      </c>
      <c r="E302" s="1" t="s">
        <v>896</v>
      </c>
      <c r="F302" t="s">
        <v>201</v>
      </c>
      <c r="G302" t="s">
        <v>128</v>
      </c>
      <c r="H302" s="1">
        <f>VLOOKUP(G302, Sheet3!$A$2:$B$40, 2, FALSE)</f>
        <v>0.22</v>
      </c>
      <c r="I302" s="1">
        <v>30</v>
      </c>
      <c r="J302" s="1">
        <v>8</v>
      </c>
      <c r="K302" s="1">
        <v>7</v>
      </c>
      <c r="L302" s="1">
        <v>15</v>
      </c>
      <c r="M302" s="1">
        <v>44</v>
      </c>
      <c r="N302" s="1" t="s">
        <v>1427</v>
      </c>
      <c r="O302" t="e" vm="8">
        <v>#VALUE!</v>
      </c>
      <c r="P302" t="s">
        <v>825</v>
      </c>
      <c r="Q302" s="2">
        <v>39287</v>
      </c>
      <c r="R302" s="1" t="s">
        <v>705</v>
      </c>
      <c r="S302" s="1">
        <v>181</v>
      </c>
      <c r="T302" s="1" t="s">
        <v>700</v>
      </c>
    </row>
    <row r="303" spans="1:20" x14ac:dyDescent="0.35">
      <c r="A303" s="1">
        <v>2025</v>
      </c>
      <c r="C303" t="s">
        <v>1214</v>
      </c>
      <c r="D303" s="1" t="s">
        <v>1471</v>
      </c>
      <c r="E303" s="1" t="s">
        <v>897</v>
      </c>
      <c r="F303" t="s">
        <v>409</v>
      </c>
      <c r="G303" t="s">
        <v>101</v>
      </c>
      <c r="H303" s="1">
        <f>VLOOKUP(G303, Sheet3!$A$2:$B$40, 2, FALSE)</f>
        <v>0.2</v>
      </c>
      <c r="I303" s="1">
        <v>48</v>
      </c>
      <c r="J303" s="1">
        <v>12</v>
      </c>
      <c r="K303" s="1">
        <v>10</v>
      </c>
      <c r="L303" s="1">
        <v>22</v>
      </c>
      <c r="M303" s="1">
        <v>36</v>
      </c>
      <c r="N303" s="1" t="s">
        <v>1425</v>
      </c>
      <c r="O303" t="e" vm="5">
        <v>#VALUE!</v>
      </c>
      <c r="P303" t="s">
        <v>826</v>
      </c>
      <c r="Q303" s="2">
        <v>39007</v>
      </c>
      <c r="R303" s="1" t="s">
        <v>725</v>
      </c>
      <c r="S303" s="1">
        <v>209</v>
      </c>
      <c r="T303" s="1" t="s">
        <v>700</v>
      </c>
    </row>
    <row r="304" spans="1:20" x14ac:dyDescent="0.35">
      <c r="A304" s="1">
        <v>2025</v>
      </c>
      <c r="C304" t="s">
        <v>1241</v>
      </c>
      <c r="D304" s="1" t="s">
        <v>1471</v>
      </c>
      <c r="E304" s="1" t="s">
        <v>897</v>
      </c>
      <c r="F304" t="s">
        <v>410</v>
      </c>
      <c r="G304" t="s">
        <v>193</v>
      </c>
      <c r="H304" s="1">
        <f>VLOOKUP(G304, Sheet3!$A$2:$B$40, 2, FALSE)</f>
        <v>0.18</v>
      </c>
      <c r="I304" s="1">
        <v>47</v>
      </c>
      <c r="J304" s="1">
        <v>22</v>
      </c>
      <c r="K304" s="1">
        <v>21</v>
      </c>
      <c r="L304" s="1">
        <v>43</v>
      </c>
      <c r="M304" s="1">
        <v>24</v>
      </c>
      <c r="N304" s="1" t="s">
        <v>1424</v>
      </c>
      <c r="O304" t="e" vm="4">
        <v>#VALUE!</v>
      </c>
      <c r="P304" t="s">
        <v>827</v>
      </c>
      <c r="Q304" s="2">
        <v>39116</v>
      </c>
      <c r="R304" s="1" t="s">
        <v>699</v>
      </c>
      <c r="S304" s="1">
        <v>187</v>
      </c>
      <c r="T304" s="1" t="s">
        <v>700</v>
      </c>
    </row>
    <row r="305" spans="1:20" x14ac:dyDescent="0.35">
      <c r="A305" s="1">
        <v>2025</v>
      </c>
      <c r="C305" t="s">
        <v>980</v>
      </c>
      <c r="D305" s="1" t="s">
        <v>1471</v>
      </c>
      <c r="E305" s="1" t="s">
        <v>896</v>
      </c>
      <c r="F305" t="s">
        <v>412</v>
      </c>
      <c r="G305" t="s">
        <v>136</v>
      </c>
      <c r="H305" s="1">
        <f>VLOOKUP(G305, Sheet3!$A$2:$B$40, 2, FALSE)</f>
        <v>0.28000000000000003</v>
      </c>
      <c r="I305" s="1">
        <v>46</v>
      </c>
      <c r="J305" s="1">
        <v>1</v>
      </c>
      <c r="K305" s="1">
        <v>6</v>
      </c>
      <c r="L305" s="1">
        <v>7</v>
      </c>
      <c r="M305" s="1">
        <v>37</v>
      </c>
      <c r="N305" s="1" t="s">
        <v>1429</v>
      </c>
      <c r="O305" t="e" vm="7">
        <v>#VALUE!</v>
      </c>
      <c r="P305" t="s">
        <v>411</v>
      </c>
      <c r="Q305" s="2">
        <v>38592</v>
      </c>
      <c r="R305" s="1" t="s">
        <v>724</v>
      </c>
      <c r="S305" s="1">
        <v>203</v>
      </c>
      <c r="T305" s="1" t="s">
        <v>690</v>
      </c>
    </row>
    <row r="306" spans="1:20" x14ac:dyDescent="0.35">
      <c r="A306" s="1">
        <v>2025</v>
      </c>
      <c r="C306" t="s">
        <v>1165</v>
      </c>
      <c r="D306" s="1" t="s">
        <v>1471</v>
      </c>
      <c r="E306" s="1" t="s">
        <v>897</v>
      </c>
      <c r="F306" t="s">
        <v>414</v>
      </c>
      <c r="G306" t="s">
        <v>37</v>
      </c>
      <c r="H306" s="1">
        <f>VLOOKUP(G306, Sheet3!$A$2:$B$40, 2, FALSE)</f>
        <v>0.41</v>
      </c>
      <c r="I306" s="1">
        <v>42</v>
      </c>
      <c r="J306" s="1">
        <v>12</v>
      </c>
      <c r="K306" s="1">
        <v>10</v>
      </c>
      <c r="L306" s="1">
        <v>22</v>
      </c>
      <c r="M306" s="1">
        <v>20</v>
      </c>
      <c r="N306" s="1" t="s">
        <v>1423</v>
      </c>
      <c r="O306" t="e" vm="3">
        <v>#VALUE!</v>
      </c>
      <c r="P306" t="s">
        <v>413</v>
      </c>
      <c r="Q306" s="2">
        <v>38255</v>
      </c>
      <c r="R306" s="1" t="s">
        <v>699</v>
      </c>
      <c r="S306" s="1">
        <v>187</v>
      </c>
      <c r="T306" s="1" t="s">
        <v>700</v>
      </c>
    </row>
    <row r="307" spans="1:20" x14ac:dyDescent="0.35">
      <c r="A307" s="1">
        <v>2025</v>
      </c>
      <c r="C307" t="s">
        <v>1090</v>
      </c>
      <c r="D307" s="1" t="s">
        <v>1471</v>
      </c>
      <c r="E307" s="1" t="s">
        <v>8</v>
      </c>
      <c r="F307" t="s">
        <v>82</v>
      </c>
      <c r="G307" t="s">
        <v>20</v>
      </c>
      <c r="H307" s="1">
        <f>VLOOKUP(G307, Sheet3!$A$2:$B$40, 2, FALSE)</f>
        <v>0.28999999999999998</v>
      </c>
      <c r="I307" s="1">
        <v>46</v>
      </c>
      <c r="J307" s="1">
        <v>2.86</v>
      </c>
      <c r="K307" s="1">
        <v>0.90800000000000003</v>
      </c>
      <c r="L307" s="1" t="s">
        <v>52</v>
      </c>
      <c r="M307" s="1" t="s">
        <v>52</v>
      </c>
      <c r="N307" s="1" t="s">
        <v>1421</v>
      </c>
      <c r="O307" t="e" vm="1">
        <v>#VALUE!</v>
      </c>
      <c r="P307" t="s">
        <v>415</v>
      </c>
      <c r="Q307" s="2">
        <v>39039</v>
      </c>
      <c r="R307" s="1" t="s">
        <v>707</v>
      </c>
      <c r="S307" s="1">
        <v>207</v>
      </c>
      <c r="T307" s="1" t="s">
        <v>700</v>
      </c>
    </row>
    <row r="308" spans="1:20" x14ac:dyDescent="0.35">
      <c r="A308" s="1">
        <v>2025</v>
      </c>
      <c r="C308" t="s">
        <v>1166</v>
      </c>
      <c r="D308" s="1" t="s">
        <v>1471</v>
      </c>
      <c r="E308" s="1" t="s">
        <v>897</v>
      </c>
      <c r="F308" t="s">
        <v>417</v>
      </c>
      <c r="G308" t="s">
        <v>193</v>
      </c>
      <c r="H308" s="1">
        <f>VLOOKUP(G308, Sheet3!$A$2:$B$40, 2, FALSE)</f>
        <v>0.18</v>
      </c>
      <c r="I308" s="1">
        <v>25</v>
      </c>
      <c r="J308" s="1">
        <v>6</v>
      </c>
      <c r="K308" s="1">
        <v>10</v>
      </c>
      <c r="L308" s="1">
        <v>16</v>
      </c>
      <c r="M308" s="1">
        <v>22</v>
      </c>
      <c r="N308" s="1" t="s">
        <v>1424</v>
      </c>
      <c r="O308" t="e" vm="4">
        <v>#VALUE!</v>
      </c>
      <c r="P308" t="s">
        <v>416</v>
      </c>
      <c r="Q308" s="2">
        <v>39116</v>
      </c>
      <c r="R308" s="1" t="s">
        <v>707</v>
      </c>
      <c r="S308" s="1">
        <v>154</v>
      </c>
      <c r="T308" s="1" t="s">
        <v>700</v>
      </c>
    </row>
    <row r="309" spans="1:20" x14ac:dyDescent="0.35">
      <c r="A309" s="1">
        <v>2025</v>
      </c>
      <c r="C309" t="s">
        <v>1342</v>
      </c>
      <c r="D309" s="1" t="s">
        <v>1471</v>
      </c>
      <c r="E309" s="1" t="s">
        <v>897</v>
      </c>
      <c r="F309" t="s">
        <v>127</v>
      </c>
      <c r="G309" t="s">
        <v>128</v>
      </c>
      <c r="H309" s="1">
        <f>VLOOKUP(G309, Sheet3!$A$2:$B$40, 2, FALSE)</f>
        <v>0.22</v>
      </c>
      <c r="I309" s="1">
        <v>38</v>
      </c>
      <c r="J309" s="1">
        <v>18</v>
      </c>
      <c r="K309" s="1">
        <v>25</v>
      </c>
      <c r="L309" s="1">
        <v>43</v>
      </c>
      <c r="M309" s="1">
        <v>10</v>
      </c>
      <c r="N309" s="1" t="s">
        <v>1427</v>
      </c>
      <c r="O309" t="e" vm="8">
        <v>#VALUE!</v>
      </c>
      <c r="P309" t="s">
        <v>418</v>
      </c>
      <c r="Q309" s="2">
        <v>39018</v>
      </c>
      <c r="R309" s="1" t="s">
        <v>707</v>
      </c>
      <c r="S309" s="1">
        <v>181</v>
      </c>
      <c r="T309" s="1" t="s">
        <v>700</v>
      </c>
    </row>
    <row r="310" spans="1:20" x14ac:dyDescent="0.35">
      <c r="A310" s="1">
        <v>2025</v>
      </c>
      <c r="C310" t="s">
        <v>1167</v>
      </c>
      <c r="D310" s="1" t="s">
        <v>1471</v>
      </c>
      <c r="E310" s="1" t="s">
        <v>897</v>
      </c>
      <c r="F310" t="s">
        <v>420</v>
      </c>
      <c r="G310" t="s">
        <v>101</v>
      </c>
      <c r="H310" s="1">
        <f>VLOOKUP(G310, Sheet3!$A$2:$B$40, 2, FALSE)</f>
        <v>0.2</v>
      </c>
      <c r="I310" s="1">
        <v>44</v>
      </c>
      <c r="J310" s="1">
        <v>6</v>
      </c>
      <c r="K310" s="1">
        <v>20</v>
      </c>
      <c r="L310" s="1">
        <v>26</v>
      </c>
      <c r="M310" s="1">
        <v>12</v>
      </c>
      <c r="N310" s="1" t="s">
        <v>1425</v>
      </c>
      <c r="O310" t="e" vm="5">
        <v>#VALUE!</v>
      </c>
      <c r="P310" t="s">
        <v>419</v>
      </c>
      <c r="Q310" s="2">
        <v>39283</v>
      </c>
      <c r="R310" s="1" t="s">
        <v>767</v>
      </c>
      <c r="S310" s="1">
        <v>157</v>
      </c>
      <c r="T310" s="1" t="s">
        <v>700</v>
      </c>
    </row>
    <row r="311" spans="1:20" x14ac:dyDescent="0.35">
      <c r="A311" s="1">
        <v>2025</v>
      </c>
      <c r="C311" t="s">
        <v>1343</v>
      </c>
      <c r="D311" s="1" t="s">
        <v>1471</v>
      </c>
      <c r="E311" s="1" t="s">
        <v>897</v>
      </c>
      <c r="F311" t="s">
        <v>16</v>
      </c>
      <c r="G311" t="s">
        <v>17</v>
      </c>
      <c r="H311" s="1">
        <f>VLOOKUP(G311, Sheet3!$A$2:$B$40, 2, FALSE)</f>
        <v>0.28000000000000003</v>
      </c>
      <c r="I311" s="1">
        <v>66</v>
      </c>
      <c r="J311" s="1">
        <v>18</v>
      </c>
      <c r="K311" s="1">
        <v>21</v>
      </c>
      <c r="L311" s="1">
        <v>39</v>
      </c>
      <c r="M311" s="1">
        <v>10</v>
      </c>
      <c r="N311" s="1" t="s">
        <v>1422</v>
      </c>
      <c r="O311" t="e" vm="2">
        <v>#VALUE!</v>
      </c>
      <c r="P311" t="s">
        <v>421</v>
      </c>
      <c r="Q311" s="2">
        <v>39304</v>
      </c>
      <c r="R311" s="1" t="s">
        <v>716</v>
      </c>
      <c r="S311" s="1">
        <v>172</v>
      </c>
      <c r="T311" s="1" t="s">
        <v>690</v>
      </c>
    </row>
    <row r="312" spans="1:20" x14ac:dyDescent="0.35">
      <c r="A312" s="1">
        <v>2025</v>
      </c>
      <c r="C312" t="s">
        <v>1344</v>
      </c>
      <c r="D312" s="1" t="s">
        <v>1471</v>
      </c>
      <c r="E312" s="1" t="s">
        <v>897</v>
      </c>
      <c r="F312" t="s">
        <v>157</v>
      </c>
      <c r="G312" t="s">
        <v>128</v>
      </c>
      <c r="H312" s="1">
        <f>VLOOKUP(G312, Sheet3!$A$2:$B$40, 2, FALSE)</f>
        <v>0.22</v>
      </c>
      <c r="I312" s="1">
        <v>38</v>
      </c>
      <c r="J312" s="1">
        <v>14</v>
      </c>
      <c r="K312" s="1">
        <v>9</v>
      </c>
      <c r="L312" s="1">
        <v>23</v>
      </c>
      <c r="M312" s="1">
        <v>26</v>
      </c>
      <c r="N312" s="1" t="s">
        <v>1427</v>
      </c>
      <c r="O312" t="e" vm="8">
        <v>#VALUE!</v>
      </c>
      <c r="P312" t="s">
        <v>828</v>
      </c>
      <c r="Q312" s="2">
        <v>39238</v>
      </c>
      <c r="R312" s="1" t="s">
        <v>716</v>
      </c>
      <c r="S312" s="1">
        <v>176</v>
      </c>
      <c r="T312" s="1" t="s">
        <v>700</v>
      </c>
    </row>
    <row r="313" spans="1:20" x14ac:dyDescent="0.35">
      <c r="A313" s="1">
        <v>2025</v>
      </c>
      <c r="C313" t="s">
        <v>981</v>
      </c>
      <c r="D313" s="1" t="s">
        <v>1471</v>
      </c>
      <c r="E313" s="1" t="s">
        <v>896</v>
      </c>
      <c r="F313" t="s">
        <v>423</v>
      </c>
      <c r="G313" t="s">
        <v>31</v>
      </c>
      <c r="H313" s="1">
        <f>VLOOKUP(G313, Sheet3!$A$2:$B$40, 2, FALSE)</f>
        <v>0.27</v>
      </c>
      <c r="I313" s="1">
        <v>63</v>
      </c>
      <c r="J313" s="1">
        <v>12</v>
      </c>
      <c r="K313" s="1">
        <v>23</v>
      </c>
      <c r="L313" s="1">
        <v>35</v>
      </c>
      <c r="M313" s="1">
        <v>50</v>
      </c>
      <c r="N313" s="1" t="s">
        <v>1421</v>
      </c>
      <c r="O313" t="e" vm="1">
        <v>#VALUE!</v>
      </c>
      <c r="P313" t="s">
        <v>422</v>
      </c>
      <c r="Q313" s="2">
        <v>38999</v>
      </c>
      <c r="R313" s="1" t="s">
        <v>699</v>
      </c>
      <c r="S313" s="1">
        <v>187</v>
      </c>
      <c r="T313" s="1" t="s">
        <v>700</v>
      </c>
    </row>
    <row r="314" spans="1:20" x14ac:dyDescent="0.35">
      <c r="A314" s="1">
        <v>2025</v>
      </c>
      <c r="C314" t="s">
        <v>982</v>
      </c>
      <c r="D314" s="1" t="s">
        <v>1471</v>
      </c>
      <c r="E314" s="1" t="s">
        <v>896</v>
      </c>
      <c r="F314" t="s">
        <v>231</v>
      </c>
      <c r="G314" t="s">
        <v>31</v>
      </c>
      <c r="H314" s="1">
        <f>VLOOKUP(G314, Sheet3!$A$2:$B$40, 2, FALSE)</f>
        <v>0.27</v>
      </c>
      <c r="I314" s="1">
        <v>61</v>
      </c>
      <c r="J314" s="1">
        <v>3</v>
      </c>
      <c r="K314" s="1">
        <v>16</v>
      </c>
      <c r="L314" s="1">
        <v>19</v>
      </c>
      <c r="M314" s="1">
        <v>42</v>
      </c>
      <c r="N314" s="1" t="s">
        <v>1421</v>
      </c>
      <c r="O314" t="e" vm="1">
        <v>#VALUE!</v>
      </c>
      <c r="P314" t="s">
        <v>424</v>
      </c>
      <c r="Q314" s="2">
        <v>39248</v>
      </c>
      <c r="R314" s="1" t="s">
        <v>707</v>
      </c>
      <c r="S314" s="1">
        <v>179</v>
      </c>
      <c r="T314" s="1" t="s">
        <v>700</v>
      </c>
    </row>
    <row r="315" spans="1:20" x14ac:dyDescent="0.35">
      <c r="A315" s="1">
        <v>2025</v>
      </c>
      <c r="C315" t="s">
        <v>1168</v>
      </c>
      <c r="D315" s="1" t="s">
        <v>1471</v>
      </c>
      <c r="E315" s="1" t="s">
        <v>897</v>
      </c>
      <c r="F315" t="s">
        <v>21</v>
      </c>
      <c r="G315" t="s">
        <v>20</v>
      </c>
      <c r="H315" s="1">
        <f>VLOOKUP(G315, Sheet3!$A$2:$B$40, 2, FALSE)</f>
        <v>0.28999999999999998</v>
      </c>
      <c r="I315" s="1">
        <v>68</v>
      </c>
      <c r="J315" s="1">
        <v>24</v>
      </c>
      <c r="K315" s="1">
        <v>32</v>
      </c>
      <c r="L315" s="1">
        <v>56</v>
      </c>
      <c r="M315" s="1">
        <v>20</v>
      </c>
      <c r="N315" s="1" t="s">
        <v>1421</v>
      </c>
      <c r="O315" t="e" vm="1">
        <v>#VALUE!</v>
      </c>
      <c r="P315" t="s">
        <v>829</v>
      </c>
      <c r="Q315" s="2">
        <v>39098</v>
      </c>
      <c r="R315" s="1" t="s">
        <v>716</v>
      </c>
      <c r="S315" s="1">
        <v>170</v>
      </c>
      <c r="T315" s="1" t="s">
        <v>690</v>
      </c>
    </row>
    <row r="316" spans="1:20" x14ac:dyDescent="0.35">
      <c r="A316" s="1">
        <v>2025</v>
      </c>
      <c r="C316" t="s">
        <v>1345</v>
      </c>
      <c r="D316" s="1" t="s">
        <v>1471</v>
      </c>
      <c r="E316" s="1" t="s">
        <v>897</v>
      </c>
      <c r="F316" t="s">
        <v>78</v>
      </c>
      <c r="G316" t="s">
        <v>20</v>
      </c>
      <c r="H316" s="1">
        <f>VLOOKUP(G316, Sheet3!$A$2:$B$40, 2, FALSE)</f>
        <v>0.28999999999999998</v>
      </c>
      <c r="I316" s="1">
        <v>67</v>
      </c>
      <c r="J316" s="1">
        <v>14</v>
      </c>
      <c r="K316" s="1">
        <v>21</v>
      </c>
      <c r="L316" s="1">
        <v>35</v>
      </c>
      <c r="M316" s="1">
        <v>40</v>
      </c>
      <c r="N316" s="1" t="s">
        <v>1421</v>
      </c>
      <c r="O316" t="e" vm="1">
        <v>#VALUE!</v>
      </c>
      <c r="P316" t="s">
        <v>425</v>
      </c>
      <c r="Q316" s="2">
        <v>39118</v>
      </c>
      <c r="R316" s="1" t="s">
        <v>716</v>
      </c>
      <c r="S316" s="1">
        <v>179</v>
      </c>
      <c r="T316" s="1" t="s">
        <v>690</v>
      </c>
    </row>
    <row r="317" spans="1:20" x14ac:dyDescent="0.35">
      <c r="A317" s="1">
        <v>2025</v>
      </c>
      <c r="C317" t="s">
        <v>1242</v>
      </c>
      <c r="D317" s="1" t="s">
        <v>1471</v>
      </c>
      <c r="E317" s="1" t="s">
        <v>897</v>
      </c>
      <c r="F317" t="s">
        <v>427</v>
      </c>
      <c r="G317" t="s">
        <v>43</v>
      </c>
      <c r="H317" s="1">
        <f>VLOOKUP(G317, Sheet3!$A$2:$B$40, 2, FALSE)</f>
        <v>0.27</v>
      </c>
      <c r="I317" s="1">
        <v>32</v>
      </c>
      <c r="J317" s="1">
        <v>15</v>
      </c>
      <c r="K317" s="1">
        <v>7</v>
      </c>
      <c r="L317" s="1">
        <v>22</v>
      </c>
      <c r="M317" s="1">
        <v>4</v>
      </c>
      <c r="N317" s="1" t="s">
        <v>1423</v>
      </c>
      <c r="O317" t="e" vm="3">
        <v>#VALUE!</v>
      </c>
      <c r="P317" t="s">
        <v>426</v>
      </c>
      <c r="Q317" s="2">
        <v>39129</v>
      </c>
      <c r="R317" s="1" t="s">
        <v>717</v>
      </c>
      <c r="S317" s="1">
        <v>209</v>
      </c>
      <c r="T317" s="1" t="s">
        <v>690</v>
      </c>
    </row>
    <row r="318" spans="1:20" x14ac:dyDescent="0.35">
      <c r="A318" s="1">
        <v>2025</v>
      </c>
      <c r="C318" t="s">
        <v>1271</v>
      </c>
      <c r="D318" s="1" t="s">
        <v>1471</v>
      </c>
      <c r="E318" s="1" t="s">
        <v>897</v>
      </c>
      <c r="F318" t="s">
        <v>80</v>
      </c>
      <c r="G318" t="s">
        <v>15</v>
      </c>
      <c r="H318" s="1">
        <f>VLOOKUP(G318, Sheet3!$A$2:$B$40, 2, FALSE)</f>
        <v>0.3</v>
      </c>
      <c r="I318" s="1">
        <v>67</v>
      </c>
      <c r="J318" s="1">
        <v>13</v>
      </c>
      <c r="K318" s="1">
        <v>40</v>
      </c>
      <c r="L318" s="1">
        <v>53</v>
      </c>
      <c r="M318" s="1">
        <v>24</v>
      </c>
      <c r="N318" s="1" t="s">
        <v>1421</v>
      </c>
      <c r="O318" t="e" vm="1">
        <v>#VALUE!</v>
      </c>
      <c r="P318" t="s">
        <v>428</v>
      </c>
      <c r="Q318" s="2">
        <v>39277</v>
      </c>
      <c r="R318" s="1" t="s">
        <v>725</v>
      </c>
      <c r="S318" s="1">
        <v>157</v>
      </c>
      <c r="T318" s="1" t="s">
        <v>690</v>
      </c>
    </row>
    <row r="319" spans="1:20" x14ac:dyDescent="0.35">
      <c r="A319" s="1">
        <v>2025</v>
      </c>
      <c r="C319" t="s">
        <v>1272</v>
      </c>
      <c r="D319" s="1" t="s">
        <v>1471</v>
      </c>
      <c r="E319" s="1" t="s">
        <v>897</v>
      </c>
      <c r="F319" t="s">
        <v>272</v>
      </c>
      <c r="G319" t="s">
        <v>31</v>
      </c>
      <c r="H319" s="1">
        <f>VLOOKUP(G319, Sheet3!$A$2:$B$40, 2, FALSE)</f>
        <v>0.27</v>
      </c>
      <c r="I319" s="1">
        <v>57</v>
      </c>
      <c r="J319" s="1">
        <v>9</v>
      </c>
      <c r="K319" s="1">
        <v>23</v>
      </c>
      <c r="L319" s="1">
        <v>32</v>
      </c>
      <c r="M319" s="1">
        <v>32</v>
      </c>
      <c r="N319" s="1" t="s">
        <v>1421</v>
      </c>
      <c r="O319" t="e" vm="1">
        <v>#VALUE!</v>
      </c>
      <c r="P319" t="s">
        <v>429</v>
      </c>
      <c r="Q319" s="2">
        <v>39162</v>
      </c>
      <c r="R319" s="1" t="s">
        <v>707</v>
      </c>
      <c r="S319" s="1">
        <v>176</v>
      </c>
      <c r="T319" s="1" t="s">
        <v>690</v>
      </c>
    </row>
    <row r="320" spans="1:20" x14ac:dyDescent="0.35">
      <c r="A320" s="1">
        <v>2025</v>
      </c>
      <c r="C320" t="s">
        <v>1273</v>
      </c>
      <c r="D320" s="1" t="s">
        <v>1471</v>
      </c>
      <c r="E320" s="1" t="s">
        <v>897</v>
      </c>
      <c r="F320" t="s">
        <v>249</v>
      </c>
      <c r="G320" t="s">
        <v>250</v>
      </c>
      <c r="H320" s="1">
        <f>VLOOKUP(G320, Sheet3!$A$2:$B$40, 2, FALSE)</f>
        <v>0.12</v>
      </c>
      <c r="I320" s="1">
        <v>55</v>
      </c>
      <c r="J320" s="1">
        <v>34</v>
      </c>
      <c r="K320" s="1">
        <v>52</v>
      </c>
      <c r="L320" s="1">
        <v>86</v>
      </c>
      <c r="M320" s="1">
        <v>52</v>
      </c>
      <c r="N320" s="1" t="s">
        <v>1421</v>
      </c>
      <c r="O320" t="e" vm="1">
        <v>#VALUE!</v>
      </c>
      <c r="P320" t="s">
        <v>430</v>
      </c>
      <c r="Q320" s="2">
        <v>39117</v>
      </c>
      <c r="R320" s="1" t="s">
        <v>707</v>
      </c>
      <c r="S320" s="1">
        <v>192</v>
      </c>
      <c r="T320" s="1" t="s">
        <v>690</v>
      </c>
    </row>
    <row r="321" spans="1:20" x14ac:dyDescent="0.35">
      <c r="A321" s="1">
        <v>2025</v>
      </c>
      <c r="C321" t="s">
        <v>1091</v>
      </c>
      <c r="D321" s="1" t="s">
        <v>1471</v>
      </c>
      <c r="E321" s="1" t="s">
        <v>8</v>
      </c>
      <c r="F321" t="s">
        <v>432</v>
      </c>
      <c r="G321" t="s">
        <v>31</v>
      </c>
      <c r="H321" s="1">
        <f>VLOOKUP(G321, Sheet3!$A$2:$B$40, 2, FALSE)</f>
        <v>0.27</v>
      </c>
      <c r="I321" s="1">
        <v>12</v>
      </c>
      <c r="J321" s="1">
        <v>2.44</v>
      </c>
      <c r="K321" s="1">
        <v>0.91200000000000003</v>
      </c>
      <c r="L321" s="1" t="s">
        <v>52</v>
      </c>
      <c r="M321" s="1" t="s">
        <v>52</v>
      </c>
      <c r="N321" s="1" t="s">
        <v>1421</v>
      </c>
      <c r="O321" t="e" vm="1">
        <v>#VALUE!</v>
      </c>
      <c r="P321" t="s">
        <v>431</v>
      </c>
      <c r="Q321" s="2">
        <v>38886</v>
      </c>
      <c r="R321" s="1" t="s">
        <v>717</v>
      </c>
      <c r="S321" s="1">
        <v>181</v>
      </c>
      <c r="T321" s="1" t="s">
        <v>700</v>
      </c>
    </row>
    <row r="322" spans="1:20" x14ac:dyDescent="0.35">
      <c r="A322" s="1">
        <v>2025</v>
      </c>
      <c r="C322" t="s">
        <v>1169</v>
      </c>
      <c r="D322" s="1" t="s">
        <v>1471</v>
      </c>
      <c r="E322" s="1" t="s">
        <v>897</v>
      </c>
      <c r="F322" t="s">
        <v>331</v>
      </c>
      <c r="G322" t="s">
        <v>23</v>
      </c>
      <c r="H322" s="1">
        <f>VLOOKUP(G322, Sheet3!$A$2:$B$40, 2, FALSE)</f>
        <v>0.27</v>
      </c>
      <c r="I322" s="1">
        <v>40</v>
      </c>
      <c r="J322" s="1">
        <v>8</v>
      </c>
      <c r="K322" s="1">
        <v>9</v>
      </c>
      <c r="L322" s="1">
        <v>17</v>
      </c>
      <c r="M322" s="1">
        <v>37</v>
      </c>
      <c r="N322" s="1" t="s">
        <v>1422</v>
      </c>
      <c r="O322" t="e" vm="2">
        <v>#VALUE!</v>
      </c>
      <c r="P322" t="s">
        <v>433</v>
      </c>
      <c r="Q322" s="2">
        <v>39137</v>
      </c>
      <c r="R322" s="1" t="s">
        <v>699</v>
      </c>
      <c r="S322" s="1">
        <v>181</v>
      </c>
      <c r="T322" s="1" t="s">
        <v>700</v>
      </c>
    </row>
    <row r="323" spans="1:20" x14ac:dyDescent="0.35">
      <c r="A323" s="1">
        <v>2025</v>
      </c>
      <c r="C323" t="s">
        <v>983</v>
      </c>
      <c r="D323" s="1" t="s">
        <v>1471</v>
      </c>
      <c r="E323" s="1" t="s">
        <v>896</v>
      </c>
      <c r="F323" t="s">
        <v>275</v>
      </c>
      <c r="G323" t="s">
        <v>23</v>
      </c>
      <c r="H323" s="1">
        <f>VLOOKUP(G323, Sheet3!$A$2:$B$40, 2, FALSE)</f>
        <v>0.27</v>
      </c>
      <c r="I323" s="1">
        <v>57</v>
      </c>
      <c r="J323" s="1">
        <v>8</v>
      </c>
      <c r="K323" s="1">
        <v>33</v>
      </c>
      <c r="L323" s="1">
        <v>41</v>
      </c>
      <c r="M323" s="1">
        <v>46</v>
      </c>
      <c r="N323" s="1" t="s">
        <v>1422</v>
      </c>
      <c r="O323" t="e" vm="2">
        <v>#VALUE!</v>
      </c>
      <c r="P323" t="s">
        <v>434</v>
      </c>
      <c r="Q323" s="2">
        <v>38962</v>
      </c>
      <c r="R323" s="1" t="s">
        <v>699</v>
      </c>
      <c r="S323" s="1">
        <v>187</v>
      </c>
      <c r="T323" s="1" t="s">
        <v>700</v>
      </c>
    </row>
    <row r="324" spans="1:20" x14ac:dyDescent="0.35">
      <c r="A324" s="1">
        <v>2025</v>
      </c>
      <c r="C324" t="s">
        <v>1243</v>
      </c>
      <c r="D324" s="1" t="s">
        <v>1471</v>
      </c>
      <c r="E324" s="1" t="s">
        <v>897</v>
      </c>
      <c r="F324" t="s">
        <v>432</v>
      </c>
      <c r="G324" t="s">
        <v>31</v>
      </c>
      <c r="H324" s="1">
        <f>VLOOKUP(G324, Sheet3!$A$2:$B$40, 2, FALSE)</f>
        <v>0.27</v>
      </c>
      <c r="I324" s="1">
        <v>31</v>
      </c>
      <c r="J324" s="1">
        <v>5</v>
      </c>
      <c r="K324" s="1">
        <v>10</v>
      </c>
      <c r="L324" s="1">
        <v>15</v>
      </c>
      <c r="M324" s="1">
        <v>32</v>
      </c>
      <c r="N324" s="1" t="s">
        <v>1421</v>
      </c>
      <c r="O324" t="e" vm="1">
        <v>#VALUE!</v>
      </c>
      <c r="P324" t="s">
        <v>832</v>
      </c>
      <c r="Q324" s="2">
        <v>38394</v>
      </c>
      <c r="R324" s="1" t="s">
        <v>717</v>
      </c>
      <c r="S324" s="1">
        <v>203</v>
      </c>
      <c r="T324" s="1" t="s">
        <v>700</v>
      </c>
    </row>
    <row r="325" spans="1:20" x14ac:dyDescent="0.35">
      <c r="A325" s="1">
        <v>2025</v>
      </c>
      <c r="C325" t="s">
        <v>1274</v>
      </c>
      <c r="D325" s="1" t="s">
        <v>1471</v>
      </c>
      <c r="E325" s="1" t="s">
        <v>897</v>
      </c>
      <c r="F325" t="s">
        <v>247</v>
      </c>
      <c r="G325" t="s">
        <v>31</v>
      </c>
      <c r="H325" s="1">
        <f>VLOOKUP(G325, Sheet3!$A$2:$B$40, 2, FALSE)</f>
        <v>0.27</v>
      </c>
      <c r="I325" s="1">
        <v>35</v>
      </c>
      <c r="J325" s="1">
        <v>7</v>
      </c>
      <c r="K325" s="1">
        <v>11</v>
      </c>
      <c r="L325" s="1">
        <v>18</v>
      </c>
      <c r="M325" s="1">
        <v>17</v>
      </c>
      <c r="N325" s="1" t="s">
        <v>1421</v>
      </c>
      <c r="O325" t="e" vm="1">
        <v>#VALUE!</v>
      </c>
      <c r="P325" t="s">
        <v>435</v>
      </c>
      <c r="Q325" s="2">
        <v>39166</v>
      </c>
      <c r="R325" s="1" t="s">
        <v>716</v>
      </c>
      <c r="S325" s="1">
        <v>168</v>
      </c>
      <c r="T325" s="1" t="s">
        <v>690</v>
      </c>
    </row>
    <row r="326" spans="1:20" x14ac:dyDescent="0.35">
      <c r="A326" s="1">
        <v>2025</v>
      </c>
      <c r="C326" t="s">
        <v>984</v>
      </c>
      <c r="D326" s="1" t="s">
        <v>1471</v>
      </c>
      <c r="E326" s="1" t="s">
        <v>896</v>
      </c>
      <c r="F326" t="s">
        <v>171</v>
      </c>
      <c r="G326" t="s">
        <v>131</v>
      </c>
      <c r="H326" s="1">
        <f>VLOOKUP(G326, Sheet3!$A$2:$B$40, 2, FALSE)</f>
        <v>0.1</v>
      </c>
      <c r="I326" s="1">
        <v>58</v>
      </c>
      <c r="J326" s="1">
        <v>3</v>
      </c>
      <c r="K326" s="1">
        <v>34</v>
      </c>
      <c r="L326" s="1">
        <v>37</v>
      </c>
      <c r="M326" s="1">
        <v>8</v>
      </c>
      <c r="N326" s="1" t="s">
        <v>1422</v>
      </c>
      <c r="O326" t="e" vm="2">
        <v>#VALUE!</v>
      </c>
      <c r="P326" t="s">
        <v>436</v>
      </c>
      <c r="Q326" s="2">
        <v>39156</v>
      </c>
      <c r="R326" s="1" t="s">
        <v>699</v>
      </c>
      <c r="S326" s="1">
        <v>181</v>
      </c>
      <c r="T326" s="1" t="s">
        <v>690</v>
      </c>
    </row>
    <row r="327" spans="1:20" x14ac:dyDescent="0.35">
      <c r="A327" s="1">
        <v>2025</v>
      </c>
      <c r="C327" t="s">
        <v>1170</v>
      </c>
      <c r="D327" s="1" t="s">
        <v>1471</v>
      </c>
      <c r="E327" s="1" t="s">
        <v>897</v>
      </c>
      <c r="F327" t="s">
        <v>305</v>
      </c>
      <c r="G327" t="s">
        <v>31</v>
      </c>
      <c r="H327" s="1">
        <f>VLOOKUP(G327, Sheet3!$A$2:$B$40, 2, FALSE)</f>
        <v>0.27</v>
      </c>
      <c r="I327" s="1">
        <v>56</v>
      </c>
      <c r="J327" s="1">
        <v>14</v>
      </c>
      <c r="K327" s="1">
        <v>35</v>
      </c>
      <c r="L327" s="1">
        <v>49</v>
      </c>
      <c r="M327" s="1">
        <v>26</v>
      </c>
      <c r="N327" s="1" t="s">
        <v>1421</v>
      </c>
      <c r="O327" t="e" vm="1">
        <v>#VALUE!</v>
      </c>
      <c r="P327" t="s">
        <v>437</v>
      </c>
      <c r="Q327" s="2">
        <v>39101</v>
      </c>
      <c r="R327" s="1" t="s">
        <v>725</v>
      </c>
      <c r="S327" s="1">
        <v>165</v>
      </c>
      <c r="T327" s="1" t="s">
        <v>690</v>
      </c>
    </row>
    <row r="328" spans="1:20" x14ac:dyDescent="0.35">
      <c r="A328" s="1">
        <v>2025</v>
      </c>
      <c r="C328" t="s">
        <v>1092</v>
      </c>
      <c r="D328" s="1" t="s">
        <v>1471</v>
      </c>
      <c r="E328" s="1" t="s">
        <v>8</v>
      </c>
      <c r="F328" t="s">
        <v>438</v>
      </c>
      <c r="G328" t="s">
        <v>131</v>
      </c>
      <c r="H328" s="1">
        <f>VLOOKUP(G328, Sheet3!$A$2:$B$40, 2, FALSE)</f>
        <v>0.1</v>
      </c>
      <c r="I328" s="1" t="s">
        <v>52</v>
      </c>
      <c r="J328" s="1" t="s">
        <v>52</v>
      </c>
      <c r="K328" s="1" t="s">
        <v>52</v>
      </c>
      <c r="L328" s="1" t="s">
        <v>52</v>
      </c>
      <c r="M328" s="1" t="s">
        <v>52</v>
      </c>
      <c r="N328" s="1" t="s">
        <v>1422</v>
      </c>
      <c r="O328" t="e" vm="2">
        <v>#VALUE!</v>
      </c>
      <c r="P328" t="s">
        <v>833</v>
      </c>
      <c r="Q328" s="2">
        <v>39196</v>
      </c>
      <c r="R328" s="1" t="s">
        <v>707</v>
      </c>
      <c r="S328" s="1">
        <v>176</v>
      </c>
      <c r="T328" s="1" t="s">
        <v>700</v>
      </c>
    </row>
    <row r="329" spans="1:20" x14ac:dyDescent="0.35">
      <c r="A329" s="1">
        <v>2025</v>
      </c>
      <c r="C329" t="s">
        <v>1093</v>
      </c>
      <c r="D329" s="1" t="s">
        <v>1471</v>
      </c>
      <c r="E329" s="1" t="s">
        <v>8</v>
      </c>
      <c r="F329" t="s">
        <v>19</v>
      </c>
      <c r="G329" t="s">
        <v>20</v>
      </c>
      <c r="H329" s="1">
        <f>VLOOKUP(G329, Sheet3!$A$2:$B$40, 2, FALSE)</f>
        <v>0.28999999999999998</v>
      </c>
      <c r="I329" s="1">
        <v>23</v>
      </c>
      <c r="J329" s="1">
        <v>2.17</v>
      </c>
      <c r="K329" s="1">
        <v>0.92100000000000004</v>
      </c>
      <c r="L329" s="1" t="s">
        <v>52</v>
      </c>
      <c r="M329" s="1" t="s">
        <v>52</v>
      </c>
      <c r="N329" s="1" t="s">
        <v>1421</v>
      </c>
      <c r="O329" t="e" vm="1">
        <v>#VALUE!</v>
      </c>
      <c r="P329" t="s">
        <v>439</v>
      </c>
      <c r="Q329" s="2">
        <v>38976</v>
      </c>
      <c r="R329" s="1" t="s">
        <v>705</v>
      </c>
      <c r="S329" s="1">
        <v>174</v>
      </c>
      <c r="T329" s="1" t="s">
        <v>700</v>
      </c>
    </row>
    <row r="330" spans="1:20" x14ac:dyDescent="0.35">
      <c r="A330" s="1">
        <v>2025</v>
      </c>
      <c r="C330" t="s">
        <v>985</v>
      </c>
      <c r="D330" s="1" t="s">
        <v>1471</v>
      </c>
      <c r="E330" s="1" t="s">
        <v>896</v>
      </c>
      <c r="F330" t="s">
        <v>86</v>
      </c>
      <c r="G330" t="s">
        <v>20</v>
      </c>
      <c r="H330" s="1">
        <f>VLOOKUP(G330, Sheet3!$A$2:$B$40, 2, FALSE)</f>
        <v>0.28999999999999998</v>
      </c>
      <c r="I330" s="1">
        <v>66</v>
      </c>
      <c r="J330" s="1">
        <v>21</v>
      </c>
      <c r="K330" s="1">
        <v>51</v>
      </c>
      <c r="L330" s="1">
        <v>72</v>
      </c>
      <c r="M330" s="1">
        <v>54</v>
      </c>
      <c r="N330" s="1" t="s">
        <v>1421</v>
      </c>
      <c r="O330" t="e" vm="1">
        <v>#VALUE!</v>
      </c>
      <c r="P330" t="s">
        <v>440</v>
      </c>
      <c r="Q330" s="2">
        <v>38457</v>
      </c>
      <c r="R330" s="1" t="s">
        <v>699</v>
      </c>
      <c r="S330" s="1">
        <v>201</v>
      </c>
      <c r="T330" s="1" t="s">
        <v>690</v>
      </c>
    </row>
    <row r="331" spans="1:20" x14ac:dyDescent="0.35">
      <c r="A331" s="1">
        <v>2025</v>
      </c>
      <c r="C331" t="s">
        <v>1346</v>
      </c>
      <c r="D331" s="1" t="s">
        <v>1471</v>
      </c>
      <c r="E331" s="1" t="s">
        <v>897</v>
      </c>
      <c r="F331" t="s">
        <v>326</v>
      </c>
      <c r="G331" t="s">
        <v>20</v>
      </c>
      <c r="H331" s="1">
        <f>VLOOKUP(G331, Sheet3!$A$2:$B$40, 2, FALSE)</f>
        <v>0.28999999999999998</v>
      </c>
      <c r="I331" s="1">
        <v>52</v>
      </c>
      <c r="J331" s="1">
        <v>15</v>
      </c>
      <c r="K331" s="1">
        <v>24</v>
      </c>
      <c r="L331" s="1">
        <v>39</v>
      </c>
      <c r="M331" s="1">
        <v>21</v>
      </c>
      <c r="N331" s="1" t="s">
        <v>1428</v>
      </c>
      <c r="O331" t="e" vm="10">
        <v>#VALUE!</v>
      </c>
      <c r="P331" t="s">
        <v>441</v>
      </c>
      <c r="Q331" s="2">
        <v>39133</v>
      </c>
      <c r="R331" s="1" t="s">
        <v>699</v>
      </c>
      <c r="S331" s="1">
        <v>176</v>
      </c>
      <c r="T331" s="1" t="s">
        <v>700</v>
      </c>
    </row>
    <row r="332" spans="1:20" x14ac:dyDescent="0.35">
      <c r="A332" s="1">
        <v>2025</v>
      </c>
      <c r="C332" t="s">
        <v>987</v>
      </c>
      <c r="D332" s="1" t="s">
        <v>1471</v>
      </c>
      <c r="E332" s="1" t="s">
        <v>896</v>
      </c>
      <c r="F332" t="s">
        <v>16</v>
      </c>
      <c r="G332" t="s">
        <v>17</v>
      </c>
      <c r="H332" s="1">
        <f>VLOOKUP(G332, Sheet3!$A$2:$B$40, 2, FALSE)</f>
        <v>0.28000000000000003</v>
      </c>
      <c r="I332" s="1">
        <v>61</v>
      </c>
      <c r="J332" s="1">
        <v>2</v>
      </c>
      <c r="K332" s="1">
        <v>11</v>
      </c>
      <c r="L332" s="1">
        <v>13</v>
      </c>
      <c r="M332" s="1">
        <v>32</v>
      </c>
      <c r="N332" s="1" t="s">
        <v>1422</v>
      </c>
      <c r="O332" t="e" vm="2">
        <v>#VALUE!</v>
      </c>
      <c r="P332" t="s">
        <v>443</v>
      </c>
      <c r="Q332" s="2">
        <v>39149</v>
      </c>
      <c r="R332" s="1" t="s">
        <v>725</v>
      </c>
      <c r="S332" s="1">
        <v>190</v>
      </c>
      <c r="T332" s="1" t="s">
        <v>690</v>
      </c>
    </row>
    <row r="333" spans="1:20" x14ac:dyDescent="0.35">
      <c r="A333" s="1">
        <v>2025</v>
      </c>
      <c r="C333" t="s">
        <v>1171</v>
      </c>
      <c r="D333" s="1" t="s">
        <v>1471</v>
      </c>
      <c r="E333" s="1" t="s">
        <v>897</v>
      </c>
      <c r="F333" t="s">
        <v>445</v>
      </c>
      <c r="G333" t="s">
        <v>110</v>
      </c>
      <c r="H333" s="1">
        <f>VLOOKUP(G333, Sheet3!$A$2:$B$40, 2, FALSE)</f>
        <v>0.55000000000000004</v>
      </c>
      <c r="I333" s="1">
        <v>29</v>
      </c>
      <c r="J333" s="1">
        <v>1</v>
      </c>
      <c r="K333" s="1">
        <v>4</v>
      </c>
      <c r="L333" s="1">
        <v>5</v>
      </c>
      <c r="M333" s="1">
        <v>2</v>
      </c>
      <c r="N333" s="1" t="s">
        <v>1423</v>
      </c>
      <c r="O333" t="e" vm="3">
        <v>#VALUE!</v>
      </c>
      <c r="P333" t="s">
        <v>444</v>
      </c>
      <c r="Q333" s="2">
        <v>38911</v>
      </c>
      <c r="R333" s="1" t="s">
        <v>725</v>
      </c>
      <c r="S333" s="1">
        <v>172</v>
      </c>
      <c r="T333" s="1" t="s">
        <v>700</v>
      </c>
    </row>
    <row r="334" spans="1:20" x14ac:dyDescent="0.35">
      <c r="A334" s="1">
        <v>2025</v>
      </c>
      <c r="C334" t="s">
        <v>988</v>
      </c>
      <c r="D334" s="1" t="s">
        <v>1471</v>
      </c>
      <c r="E334" s="1" t="s">
        <v>896</v>
      </c>
      <c r="F334" t="s">
        <v>58</v>
      </c>
      <c r="G334" t="s">
        <v>43</v>
      </c>
      <c r="H334" s="1">
        <f>VLOOKUP(G334, Sheet3!$A$2:$B$40, 2, FALSE)</f>
        <v>0.27</v>
      </c>
      <c r="I334" s="1">
        <v>38</v>
      </c>
      <c r="J334" s="1">
        <v>4</v>
      </c>
      <c r="K334" s="1">
        <v>15</v>
      </c>
      <c r="L334" s="1">
        <v>19</v>
      </c>
      <c r="M334" s="1">
        <v>76</v>
      </c>
      <c r="N334" s="1" t="s">
        <v>1423</v>
      </c>
      <c r="O334" t="e" vm="3">
        <v>#VALUE!</v>
      </c>
      <c r="P334" t="s">
        <v>446</v>
      </c>
      <c r="Q334" s="2">
        <v>39186</v>
      </c>
      <c r="R334" s="1" t="s">
        <v>707</v>
      </c>
      <c r="S334" s="1">
        <v>192</v>
      </c>
      <c r="T334" s="1" t="s">
        <v>700</v>
      </c>
    </row>
    <row r="335" spans="1:20" x14ac:dyDescent="0.35">
      <c r="A335" s="1">
        <v>2025</v>
      </c>
      <c r="C335" t="s">
        <v>989</v>
      </c>
      <c r="D335" s="1" t="s">
        <v>1471</v>
      </c>
      <c r="E335" s="1" t="s">
        <v>896</v>
      </c>
      <c r="F335" t="s">
        <v>448</v>
      </c>
      <c r="G335" t="s">
        <v>136</v>
      </c>
      <c r="H335" s="1">
        <f>VLOOKUP(G335, Sheet3!$A$2:$B$40, 2, FALSE)</f>
        <v>0.28000000000000003</v>
      </c>
      <c r="I335" s="1">
        <v>27</v>
      </c>
      <c r="J335" s="1">
        <v>1</v>
      </c>
      <c r="K335" s="1">
        <v>5</v>
      </c>
      <c r="L335" s="1">
        <v>6</v>
      </c>
      <c r="M335" s="1">
        <v>0</v>
      </c>
      <c r="N335" s="1" t="s">
        <v>1429</v>
      </c>
      <c r="O335" t="e" vm="7">
        <v>#VALUE!</v>
      </c>
      <c r="P335" t="s">
        <v>447</v>
      </c>
      <c r="Q335" s="2">
        <v>39248</v>
      </c>
      <c r="R335" s="1" t="s">
        <v>699</v>
      </c>
      <c r="S335" s="1">
        <v>181</v>
      </c>
      <c r="T335" s="1" t="s">
        <v>700</v>
      </c>
    </row>
    <row r="336" spans="1:20" x14ac:dyDescent="0.35">
      <c r="A336" s="1">
        <v>2025</v>
      </c>
      <c r="C336" t="s">
        <v>1173</v>
      </c>
      <c r="D336" s="1" t="s">
        <v>1471</v>
      </c>
      <c r="E336" s="1" t="s">
        <v>897</v>
      </c>
      <c r="F336" t="s">
        <v>114</v>
      </c>
      <c r="G336" t="s">
        <v>115</v>
      </c>
      <c r="H336" s="1">
        <f>VLOOKUP(G336, Sheet3!$A$2:$B$40, 2, FALSE)</f>
        <v>0.27</v>
      </c>
      <c r="I336" s="1">
        <v>54</v>
      </c>
      <c r="J336" s="1">
        <v>40</v>
      </c>
      <c r="K336" s="1">
        <v>65</v>
      </c>
      <c r="L336" s="1">
        <v>105</v>
      </c>
      <c r="M336" s="1">
        <v>26</v>
      </c>
      <c r="N336" s="1" t="s">
        <v>1421</v>
      </c>
      <c r="O336" t="e" vm="1">
        <v>#VALUE!</v>
      </c>
      <c r="P336" t="s">
        <v>835</v>
      </c>
      <c r="Q336" s="2">
        <v>39248</v>
      </c>
      <c r="R336" s="1" t="s">
        <v>725</v>
      </c>
      <c r="S336" s="1">
        <v>165</v>
      </c>
      <c r="T336" s="1" t="s">
        <v>690</v>
      </c>
    </row>
    <row r="337" spans="1:20" x14ac:dyDescent="0.35">
      <c r="A337" s="1">
        <v>2025</v>
      </c>
      <c r="C337" t="s">
        <v>1094</v>
      </c>
      <c r="D337" s="1" t="s">
        <v>1471</v>
      </c>
      <c r="E337" s="1" t="s">
        <v>8</v>
      </c>
      <c r="F337" t="s">
        <v>44</v>
      </c>
      <c r="G337" t="s">
        <v>43</v>
      </c>
      <c r="H337" s="1">
        <f>VLOOKUP(G337, Sheet3!$A$2:$B$40, 2, FALSE)</f>
        <v>0.27</v>
      </c>
      <c r="I337" s="1">
        <v>40</v>
      </c>
      <c r="J337" s="1">
        <v>2.93</v>
      </c>
      <c r="K337" s="1">
        <v>0.89800000000000002</v>
      </c>
      <c r="L337" s="1" t="s">
        <v>52</v>
      </c>
      <c r="M337" s="1" t="s">
        <v>52</v>
      </c>
      <c r="N337" s="1" t="s">
        <v>1423</v>
      </c>
      <c r="O337" t="e" vm="3">
        <v>#VALUE!</v>
      </c>
      <c r="P337" t="s">
        <v>836</v>
      </c>
      <c r="Q337" s="2">
        <v>38962</v>
      </c>
      <c r="R337" s="1" t="s">
        <v>717</v>
      </c>
      <c r="S337" s="1">
        <v>203</v>
      </c>
      <c r="T337" s="1" t="s">
        <v>700</v>
      </c>
    </row>
    <row r="338" spans="1:20" x14ac:dyDescent="0.35">
      <c r="A338" s="1">
        <v>2025</v>
      </c>
      <c r="C338" t="s">
        <v>1174</v>
      </c>
      <c r="D338" s="1" t="s">
        <v>1471</v>
      </c>
      <c r="E338" s="1" t="s">
        <v>897</v>
      </c>
      <c r="F338" t="s">
        <v>452</v>
      </c>
      <c r="G338" t="s">
        <v>101</v>
      </c>
      <c r="H338" s="1">
        <f>VLOOKUP(G338, Sheet3!$A$2:$B$40, 2, FALSE)</f>
        <v>0.2</v>
      </c>
      <c r="I338" s="1">
        <v>50</v>
      </c>
      <c r="J338" s="1">
        <v>30</v>
      </c>
      <c r="K338" s="1">
        <v>33</v>
      </c>
      <c r="L338" s="1">
        <v>63</v>
      </c>
      <c r="M338" s="1">
        <v>26</v>
      </c>
      <c r="N338" s="1" t="s">
        <v>1425</v>
      </c>
      <c r="O338" t="e" vm="5">
        <v>#VALUE!</v>
      </c>
      <c r="P338" t="s">
        <v>451</v>
      </c>
      <c r="Q338" s="2">
        <v>38808</v>
      </c>
      <c r="R338" s="1" t="s">
        <v>699</v>
      </c>
      <c r="S338" s="1">
        <v>174</v>
      </c>
      <c r="T338" s="1" t="s">
        <v>700</v>
      </c>
    </row>
    <row r="339" spans="1:20" x14ac:dyDescent="0.35">
      <c r="A339" s="1">
        <v>2025</v>
      </c>
      <c r="C339" t="s">
        <v>1215</v>
      </c>
      <c r="D339" s="1" t="s">
        <v>1471</v>
      </c>
      <c r="E339" s="1" t="s">
        <v>897</v>
      </c>
      <c r="F339" t="s">
        <v>410</v>
      </c>
      <c r="G339" t="s">
        <v>193</v>
      </c>
      <c r="H339" s="1">
        <f>VLOOKUP(G339, Sheet3!$A$2:$B$40, 2, FALSE)</f>
        <v>0.18</v>
      </c>
      <c r="I339" s="1">
        <v>44</v>
      </c>
      <c r="J339" s="1">
        <v>10</v>
      </c>
      <c r="K339" s="1">
        <v>29</v>
      </c>
      <c r="L339" s="1">
        <v>39</v>
      </c>
      <c r="M339" s="1">
        <v>20</v>
      </c>
      <c r="N339" s="1" t="s">
        <v>1424</v>
      </c>
      <c r="O339" t="e" vm="4">
        <v>#VALUE!</v>
      </c>
      <c r="P339" t="s">
        <v>837</v>
      </c>
      <c r="Q339" s="2">
        <v>39139</v>
      </c>
      <c r="R339" s="1" t="s">
        <v>707</v>
      </c>
      <c r="S339" s="1">
        <v>174</v>
      </c>
      <c r="T339" s="1" t="s">
        <v>700</v>
      </c>
    </row>
    <row r="340" spans="1:20" x14ac:dyDescent="0.35">
      <c r="A340" s="1">
        <v>2025</v>
      </c>
      <c r="C340" t="s">
        <v>990</v>
      </c>
      <c r="D340" s="1" t="s">
        <v>1471</v>
      </c>
      <c r="E340" s="1" t="s">
        <v>896</v>
      </c>
      <c r="F340" t="s">
        <v>39</v>
      </c>
      <c r="G340" t="s">
        <v>20</v>
      </c>
      <c r="H340" s="1">
        <f>VLOOKUP(G340, Sheet3!$A$2:$B$40, 2, FALSE)</f>
        <v>0.28999999999999998</v>
      </c>
      <c r="I340" s="1">
        <v>54</v>
      </c>
      <c r="J340" s="1">
        <v>5</v>
      </c>
      <c r="K340" s="1">
        <v>27</v>
      </c>
      <c r="L340" s="1">
        <v>32</v>
      </c>
      <c r="M340" s="1">
        <v>64</v>
      </c>
      <c r="N340" s="1" t="s">
        <v>1421</v>
      </c>
      <c r="O340" t="e" vm="1">
        <v>#VALUE!</v>
      </c>
      <c r="P340" t="s">
        <v>453</v>
      </c>
      <c r="Q340" s="2">
        <v>38962</v>
      </c>
      <c r="R340" s="1" t="s">
        <v>705</v>
      </c>
      <c r="S340" s="1">
        <v>174</v>
      </c>
      <c r="T340" s="1" t="s">
        <v>700</v>
      </c>
    </row>
    <row r="341" spans="1:20" x14ac:dyDescent="0.35">
      <c r="A341" s="1">
        <v>2025</v>
      </c>
      <c r="C341" t="s">
        <v>991</v>
      </c>
      <c r="D341" s="1" t="s">
        <v>1471</v>
      </c>
      <c r="E341" s="1" t="s">
        <v>896</v>
      </c>
      <c r="F341" t="s">
        <v>340</v>
      </c>
      <c r="G341" t="s">
        <v>43</v>
      </c>
      <c r="H341" s="1">
        <f>VLOOKUP(G341, Sheet3!$A$2:$B$40, 2, FALSE)</f>
        <v>0.27</v>
      </c>
      <c r="I341" s="1">
        <v>44</v>
      </c>
      <c r="J341" s="1">
        <v>3</v>
      </c>
      <c r="K341" s="1">
        <v>5</v>
      </c>
      <c r="L341" s="1">
        <v>8</v>
      </c>
      <c r="M341" s="1">
        <v>48</v>
      </c>
      <c r="N341" s="1" t="s">
        <v>1423</v>
      </c>
      <c r="O341" t="e" vm="3">
        <v>#VALUE!</v>
      </c>
      <c r="P341" t="s">
        <v>454</v>
      </c>
      <c r="Q341" s="2">
        <v>38728</v>
      </c>
      <c r="R341" s="1" t="s">
        <v>817</v>
      </c>
      <c r="S341" s="1">
        <v>223</v>
      </c>
      <c r="T341" s="1" t="s">
        <v>700</v>
      </c>
    </row>
    <row r="342" spans="1:20" x14ac:dyDescent="0.35">
      <c r="A342" s="1">
        <v>2025</v>
      </c>
      <c r="C342" t="s">
        <v>992</v>
      </c>
      <c r="D342" s="1" t="s">
        <v>1471</v>
      </c>
      <c r="E342" s="1" t="s">
        <v>896</v>
      </c>
      <c r="F342" t="s">
        <v>452</v>
      </c>
      <c r="G342" t="s">
        <v>101</v>
      </c>
      <c r="H342" s="1">
        <f>VLOOKUP(G342, Sheet3!$A$2:$B$40, 2, FALSE)</f>
        <v>0.2</v>
      </c>
      <c r="I342" s="1">
        <v>40</v>
      </c>
      <c r="J342" s="1">
        <v>1</v>
      </c>
      <c r="K342" s="1">
        <v>6</v>
      </c>
      <c r="L342" s="1">
        <v>7</v>
      </c>
      <c r="M342" s="1">
        <v>37</v>
      </c>
      <c r="N342" s="1" t="s">
        <v>1425</v>
      </c>
      <c r="O342" t="e" vm="5">
        <v>#VALUE!</v>
      </c>
      <c r="P342" t="s">
        <v>455</v>
      </c>
      <c r="Q342" s="2">
        <v>39014</v>
      </c>
      <c r="R342" s="1" t="s">
        <v>707</v>
      </c>
      <c r="S342" s="1">
        <v>176</v>
      </c>
      <c r="T342" s="1" t="s">
        <v>700</v>
      </c>
    </row>
    <row r="343" spans="1:20" x14ac:dyDescent="0.35">
      <c r="A343" s="1">
        <v>2025</v>
      </c>
      <c r="C343" t="s">
        <v>993</v>
      </c>
      <c r="D343" s="1" t="s">
        <v>1471</v>
      </c>
      <c r="E343" s="1" t="s">
        <v>896</v>
      </c>
      <c r="F343" t="s">
        <v>456</v>
      </c>
      <c r="G343" t="s">
        <v>193</v>
      </c>
      <c r="H343" s="1">
        <f>VLOOKUP(G343, Sheet3!$A$2:$B$40, 2, FALSE)</f>
        <v>0.18</v>
      </c>
      <c r="I343" s="1">
        <v>44</v>
      </c>
      <c r="J343" s="1">
        <v>4</v>
      </c>
      <c r="K343" s="1">
        <v>13</v>
      </c>
      <c r="L343" s="1">
        <v>17</v>
      </c>
      <c r="M343" s="1">
        <v>24</v>
      </c>
      <c r="N343" s="1" t="s">
        <v>1424</v>
      </c>
      <c r="O343" t="e" vm="4">
        <v>#VALUE!</v>
      </c>
      <c r="P343" t="s">
        <v>838</v>
      </c>
      <c r="Q343" s="2">
        <v>39266</v>
      </c>
      <c r="R343" s="1" t="s">
        <v>699</v>
      </c>
      <c r="S343" s="1">
        <v>176</v>
      </c>
      <c r="T343" s="1" t="s">
        <v>700</v>
      </c>
    </row>
    <row r="344" spans="1:20" x14ac:dyDescent="0.35">
      <c r="A344" s="1">
        <v>2025</v>
      </c>
      <c r="C344" t="s">
        <v>1347</v>
      </c>
      <c r="D344" s="1" t="s">
        <v>1471</v>
      </c>
      <c r="E344" s="1" t="s">
        <v>897</v>
      </c>
      <c r="F344" t="s">
        <v>217</v>
      </c>
      <c r="G344" t="s">
        <v>20</v>
      </c>
      <c r="H344" s="1">
        <f>VLOOKUP(G344, Sheet3!$A$2:$B$40, 2, FALSE)</f>
        <v>0.28999999999999998</v>
      </c>
      <c r="I344" s="1">
        <v>39</v>
      </c>
      <c r="J344" s="1">
        <v>13</v>
      </c>
      <c r="K344" s="1">
        <v>21</v>
      </c>
      <c r="L344" s="1">
        <v>34</v>
      </c>
      <c r="M344" s="1">
        <v>20</v>
      </c>
      <c r="N344" s="1" t="s">
        <v>1421</v>
      </c>
      <c r="O344" t="e" vm="1">
        <v>#VALUE!</v>
      </c>
      <c r="P344" t="s">
        <v>457</v>
      </c>
      <c r="Q344" s="2">
        <v>39213</v>
      </c>
      <c r="R344" s="1" t="s">
        <v>705</v>
      </c>
      <c r="S344" s="1">
        <v>183</v>
      </c>
      <c r="T344" s="1" t="s">
        <v>690</v>
      </c>
    </row>
    <row r="345" spans="1:20" x14ac:dyDescent="0.35">
      <c r="A345" s="1">
        <v>2025</v>
      </c>
      <c r="C345" t="s">
        <v>1216</v>
      </c>
      <c r="D345" s="1" t="s">
        <v>1471</v>
      </c>
      <c r="E345" s="1" t="s">
        <v>897</v>
      </c>
      <c r="F345" t="s">
        <v>459</v>
      </c>
      <c r="G345" t="s">
        <v>95</v>
      </c>
      <c r="H345" s="1">
        <f>VLOOKUP(G345, Sheet3!$A$2:$B$40, 2, FALSE)</f>
        <v>0.47</v>
      </c>
      <c r="I345" s="1">
        <v>32</v>
      </c>
      <c r="J345" s="1">
        <v>0</v>
      </c>
      <c r="K345" s="1">
        <v>2</v>
      </c>
      <c r="L345" s="1">
        <v>2</v>
      </c>
      <c r="M345" s="1">
        <v>0</v>
      </c>
      <c r="N345" s="1" t="s">
        <v>1424</v>
      </c>
      <c r="O345" t="e" vm="4">
        <v>#VALUE!</v>
      </c>
      <c r="P345" t="s">
        <v>458</v>
      </c>
      <c r="Q345" s="2">
        <v>38543</v>
      </c>
      <c r="R345" s="1" t="s">
        <v>699</v>
      </c>
      <c r="S345" s="1">
        <v>170</v>
      </c>
      <c r="T345" s="1" t="s">
        <v>700</v>
      </c>
    </row>
    <row r="346" spans="1:20" x14ac:dyDescent="0.35">
      <c r="A346" s="1">
        <v>2025</v>
      </c>
      <c r="C346" t="s">
        <v>994</v>
      </c>
      <c r="D346" s="1" t="s">
        <v>1471</v>
      </c>
      <c r="E346" s="1" t="s">
        <v>896</v>
      </c>
      <c r="F346" t="s">
        <v>108</v>
      </c>
      <c r="G346" t="s">
        <v>31</v>
      </c>
      <c r="H346" s="1">
        <f>VLOOKUP(G346, Sheet3!$A$2:$B$40, 2, FALSE)</f>
        <v>0.27</v>
      </c>
      <c r="I346" s="1">
        <v>59</v>
      </c>
      <c r="J346" s="1">
        <v>3</v>
      </c>
      <c r="K346" s="1">
        <v>3</v>
      </c>
      <c r="L346" s="1">
        <v>6</v>
      </c>
      <c r="M346" s="1">
        <v>88</v>
      </c>
      <c r="N346" s="1" t="s">
        <v>1421</v>
      </c>
      <c r="O346" t="e" vm="1">
        <v>#VALUE!</v>
      </c>
      <c r="P346" t="s">
        <v>460</v>
      </c>
      <c r="Q346" s="2">
        <v>39227</v>
      </c>
      <c r="R346" s="1" t="s">
        <v>724</v>
      </c>
      <c r="S346" s="1">
        <v>201</v>
      </c>
      <c r="T346" s="1" t="s">
        <v>700</v>
      </c>
    </row>
    <row r="347" spans="1:20" x14ac:dyDescent="0.35">
      <c r="A347" s="1">
        <v>2025</v>
      </c>
      <c r="C347" t="s">
        <v>1348</v>
      </c>
      <c r="D347" s="1" t="s">
        <v>1471</v>
      </c>
      <c r="E347" s="1" t="s">
        <v>897</v>
      </c>
      <c r="F347" t="s">
        <v>82</v>
      </c>
      <c r="G347" t="s">
        <v>20</v>
      </c>
      <c r="H347" s="1">
        <f>VLOOKUP(G347, Sheet3!$A$2:$B$40, 2, FALSE)</f>
        <v>0.28999999999999998</v>
      </c>
      <c r="I347" s="1">
        <v>60</v>
      </c>
      <c r="J347" s="1">
        <v>6</v>
      </c>
      <c r="K347" s="1">
        <v>10</v>
      </c>
      <c r="L347" s="1">
        <v>16</v>
      </c>
      <c r="M347" s="1">
        <v>20</v>
      </c>
      <c r="N347" s="1" t="s">
        <v>1421</v>
      </c>
      <c r="O347" t="e" vm="1">
        <v>#VALUE!</v>
      </c>
      <c r="P347" t="s">
        <v>461</v>
      </c>
      <c r="Q347" s="2">
        <v>39237</v>
      </c>
      <c r="R347" s="1" t="s">
        <v>699</v>
      </c>
      <c r="S347" s="1">
        <v>170</v>
      </c>
      <c r="T347" s="1" t="s">
        <v>690</v>
      </c>
    </row>
    <row r="348" spans="1:20" x14ac:dyDescent="0.35">
      <c r="A348" s="1">
        <v>2025</v>
      </c>
      <c r="C348" t="s">
        <v>995</v>
      </c>
      <c r="D348" s="1" t="s">
        <v>1471</v>
      </c>
      <c r="E348" s="1" t="s">
        <v>896</v>
      </c>
      <c r="F348" t="s">
        <v>463</v>
      </c>
      <c r="G348" t="s">
        <v>464</v>
      </c>
      <c r="H348" s="1">
        <f>VLOOKUP(G348, Sheet3!$A$2:$B$40, 2, FALSE)</f>
        <v>0.13</v>
      </c>
      <c r="I348" s="1">
        <v>19</v>
      </c>
      <c r="J348" s="1">
        <v>1</v>
      </c>
      <c r="K348" s="1">
        <v>8</v>
      </c>
      <c r="L348" s="1">
        <v>9</v>
      </c>
      <c r="M348" s="1">
        <v>2</v>
      </c>
      <c r="N348" s="1" t="s">
        <v>1428</v>
      </c>
      <c r="O348" t="e" vm="10">
        <v>#VALUE!</v>
      </c>
      <c r="P348" t="s">
        <v>462</v>
      </c>
      <c r="Q348" s="2">
        <v>38620</v>
      </c>
      <c r="R348" s="1" t="s">
        <v>707</v>
      </c>
      <c r="S348" s="1">
        <v>185</v>
      </c>
      <c r="T348" s="1" t="s">
        <v>700</v>
      </c>
    </row>
    <row r="349" spans="1:20" x14ac:dyDescent="0.35">
      <c r="A349" s="1">
        <v>2025</v>
      </c>
      <c r="C349" t="s">
        <v>1175</v>
      </c>
      <c r="D349" s="1" t="s">
        <v>1471</v>
      </c>
      <c r="E349" s="1" t="s">
        <v>897</v>
      </c>
      <c r="F349" t="s">
        <v>33</v>
      </c>
      <c r="G349" t="s">
        <v>20</v>
      </c>
      <c r="H349" s="1">
        <f>VLOOKUP(G349, Sheet3!$A$2:$B$40, 2, FALSE)</f>
        <v>0.28999999999999998</v>
      </c>
      <c r="I349" s="1">
        <v>30</v>
      </c>
      <c r="J349" s="1">
        <v>2</v>
      </c>
      <c r="K349" s="1">
        <v>6</v>
      </c>
      <c r="L349" s="1">
        <v>8</v>
      </c>
      <c r="M349" s="1">
        <v>22</v>
      </c>
      <c r="N349" s="1" t="s">
        <v>1421</v>
      </c>
      <c r="O349" t="e" vm="1">
        <v>#VALUE!</v>
      </c>
      <c r="P349" t="s">
        <v>465</v>
      </c>
      <c r="Q349" s="2">
        <v>39090</v>
      </c>
      <c r="R349" s="1" t="s">
        <v>717</v>
      </c>
      <c r="S349" s="1">
        <v>192</v>
      </c>
      <c r="T349" s="1" t="s">
        <v>700</v>
      </c>
    </row>
    <row r="350" spans="1:20" x14ac:dyDescent="0.35">
      <c r="A350" s="1">
        <v>2025</v>
      </c>
      <c r="C350" t="s">
        <v>1349</v>
      </c>
      <c r="D350" s="1" t="s">
        <v>1471</v>
      </c>
      <c r="E350" s="1" t="s">
        <v>897</v>
      </c>
      <c r="F350" t="s">
        <v>467</v>
      </c>
      <c r="G350" t="s">
        <v>20</v>
      </c>
      <c r="H350" s="1">
        <f>VLOOKUP(G350, Sheet3!$A$2:$B$40, 2, FALSE)</f>
        <v>0.28999999999999998</v>
      </c>
      <c r="I350" s="1">
        <v>64</v>
      </c>
      <c r="J350" s="1">
        <v>11</v>
      </c>
      <c r="K350" s="1">
        <v>7</v>
      </c>
      <c r="L350" s="1">
        <v>18</v>
      </c>
      <c r="M350" s="1">
        <v>54</v>
      </c>
      <c r="N350" s="1" t="s">
        <v>1421</v>
      </c>
      <c r="O350" t="e" vm="1">
        <v>#VALUE!</v>
      </c>
      <c r="P350" t="s">
        <v>466</v>
      </c>
      <c r="Q350" s="2">
        <v>39166</v>
      </c>
      <c r="R350" s="1" t="s">
        <v>724</v>
      </c>
      <c r="S350" s="1">
        <v>205</v>
      </c>
      <c r="T350" s="1" t="s">
        <v>700</v>
      </c>
    </row>
    <row r="351" spans="1:20" x14ac:dyDescent="0.35">
      <c r="A351" s="1">
        <v>2025</v>
      </c>
      <c r="C351" t="s">
        <v>996</v>
      </c>
      <c r="D351" s="1" t="s">
        <v>1471</v>
      </c>
      <c r="E351" s="1" t="s">
        <v>896</v>
      </c>
      <c r="F351" t="s">
        <v>178</v>
      </c>
      <c r="G351" t="s">
        <v>20</v>
      </c>
      <c r="H351" s="1">
        <f>VLOOKUP(G351, Sheet3!$A$2:$B$40, 2, FALSE)</f>
        <v>0.28999999999999998</v>
      </c>
      <c r="I351" s="1">
        <v>63</v>
      </c>
      <c r="J351" s="1">
        <v>4</v>
      </c>
      <c r="K351" s="1">
        <v>12</v>
      </c>
      <c r="L351" s="1">
        <v>16</v>
      </c>
      <c r="M351" s="1">
        <v>30</v>
      </c>
      <c r="N351" s="1" t="s">
        <v>1421</v>
      </c>
      <c r="O351" t="e" vm="1">
        <v>#VALUE!</v>
      </c>
      <c r="P351" t="s">
        <v>468</v>
      </c>
      <c r="Q351" s="2">
        <v>39242</v>
      </c>
      <c r="R351" s="1" t="s">
        <v>724</v>
      </c>
      <c r="S351" s="1">
        <v>174</v>
      </c>
      <c r="T351" s="1" t="s">
        <v>700</v>
      </c>
    </row>
    <row r="352" spans="1:20" x14ac:dyDescent="0.35">
      <c r="A352" s="1">
        <v>2025</v>
      </c>
      <c r="C352" t="s">
        <v>1095</v>
      </c>
      <c r="D352" s="1" t="s">
        <v>1471</v>
      </c>
      <c r="E352" s="1" t="s">
        <v>8</v>
      </c>
      <c r="F352" t="s">
        <v>112</v>
      </c>
      <c r="G352" t="s">
        <v>15</v>
      </c>
      <c r="H352" s="1">
        <f>VLOOKUP(G352, Sheet3!$A$2:$B$40, 2, FALSE)</f>
        <v>0.3</v>
      </c>
      <c r="I352" s="1">
        <v>45</v>
      </c>
      <c r="J352" s="1">
        <v>2.86</v>
      </c>
      <c r="K352" s="1">
        <v>0.91</v>
      </c>
      <c r="L352" s="1" t="s">
        <v>52</v>
      </c>
      <c r="M352" s="1" t="s">
        <v>52</v>
      </c>
      <c r="N352" s="1" t="s">
        <v>1421</v>
      </c>
      <c r="O352" t="e" vm="1">
        <v>#VALUE!</v>
      </c>
      <c r="P352" t="s">
        <v>469</v>
      </c>
      <c r="Q352" s="2">
        <v>38798</v>
      </c>
      <c r="R352" s="1" t="s">
        <v>699</v>
      </c>
      <c r="S352" s="1">
        <v>174</v>
      </c>
      <c r="T352" s="1" t="s">
        <v>690</v>
      </c>
    </row>
    <row r="353" spans="1:20" x14ac:dyDescent="0.35">
      <c r="A353" s="1">
        <v>2025</v>
      </c>
      <c r="C353" t="s">
        <v>997</v>
      </c>
      <c r="D353" s="1" t="s">
        <v>1471</v>
      </c>
      <c r="E353" s="1" t="s">
        <v>896</v>
      </c>
      <c r="F353" t="s">
        <v>275</v>
      </c>
      <c r="G353" t="s">
        <v>23</v>
      </c>
      <c r="H353" s="1">
        <f>VLOOKUP(G353, Sheet3!$A$2:$B$40, 2, FALSE)</f>
        <v>0.27</v>
      </c>
      <c r="I353" s="1">
        <v>43</v>
      </c>
      <c r="J353" s="1">
        <v>5</v>
      </c>
      <c r="K353" s="1">
        <v>15</v>
      </c>
      <c r="L353" s="1">
        <v>20</v>
      </c>
      <c r="M353" s="1">
        <v>18</v>
      </c>
      <c r="N353" s="1" t="s">
        <v>1422</v>
      </c>
      <c r="O353" t="e" vm="2">
        <v>#VALUE!</v>
      </c>
      <c r="P353" t="s">
        <v>470</v>
      </c>
      <c r="Q353" s="2">
        <v>38776</v>
      </c>
      <c r="R353" s="1" t="s">
        <v>707</v>
      </c>
      <c r="S353" s="1">
        <v>203</v>
      </c>
      <c r="T353" s="1" t="s">
        <v>700</v>
      </c>
    </row>
    <row r="354" spans="1:20" x14ac:dyDescent="0.35">
      <c r="A354" s="1">
        <v>2025</v>
      </c>
      <c r="C354" t="s">
        <v>1244</v>
      </c>
      <c r="D354" s="1" t="s">
        <v>1471</v>
      </c>
      <c r="E354" s="1" t="s">
        <v>897</v>
      </c>
      <c r="F354" t="s">
        <v>331</v>
      </c>
      <c r="G354" t="s">
        <v>23</v>
      </c>
      <c r="H354" s="1">
        <f>VLOOKUP(G354, Sheet3!$A$2:$B$40, 2, FALSE)</f>
        <v>0.27</v>
      </c>
      <c r="I354" s="1">
        <v>58</v>
      </c>
      <c r="J354" s="1">
        <v>24</v>
      </c>
      <c r="K354" s="1">
        <v>18</v>
      </c>
      <c r="L354" s="1">
        <v>42</v>
      </c>
      <c r="M354" s="1">
        <v>4</v>
      </c>
      <c r="N354" s="1" t="s">
        <v>1422</v>
      </c>
      <c r="O354" t="e" vm="2">
        <v>#VALUE!</v>
      </c>
      <c r="P354" t="s">
        <v>471</v>
      </c>
      <c r="Q354" s="2">
        <v>38803</v>
      </c>
      <c r="R354" s="1" t="s">
        <v>705</v>
      </c>
      <c r="S354" s="1">
        <v>190</v>
      </c>
      <c r="T354" s="1" t="s">
        <v>700</v>
      </c>
    </row>
    <row r="355" spans="1:20" x14ac:dyDescent="0.35">
      <c r="A355" s="1">
        <v>2025</v>
      </c>
      <c r="C355" t="s">
        <v>1097</v>
      </c>
      <c r="D355" s="1" t="s">
        <v>1471</v>
      </c>
      <c r="E355" s="1" t="s">
        <v>8</v>
      </c>
      <c r="F355" t="s">
        <v>279</v>
      </c>
      <c r="G355" t="s">
        <v>101</v>
      </c>
      <c r="H355" s="1">
        <f>VLOOKUP(G355, Sheet3!$A$2:$B$40, 2, FALSE)</f>
        <v>0.2</v>
      </c>
      <c r="I355" s="1">
        <v>40</v>
      </c>
      <c r="J355" s="1">
        <v>2.7</v>
      </c>
      <c r="K355" s="1">
        <v>0.92</v>
      </c>
      <c r="L355" s="1" t="s">
        <v>52</v>
      </c>
      <c r="M355" s="1" t="s">
        <v>52</v>
      </c>
      <c r="N355" s="1" t="s">
        <v>1425</v>
      </c>
      <c r="O355" t="e" vm="5">
        <v>#VALUE!</v>
      </c>
      <c r="P355" t="s">
        <v>473</v>
      </c>
      <c r="Q355" s="2">
        <v>39129</v>
      </c>
      <c r="R355" s="1" t="s">
        <v>725</v>
      </c>
      <c r="S355" s="1">
        <v>154</v>
      </c>
      <c r="T355" s="1" t="s">
        <v>700</v>
      </c>
    </row>
    <row r="356" spans="1:20" x14ac:dyDescent="0.35">
      <c r="A356" s="1">
        <v>2025</v>
      </c>
      <c r="C356" t="s">
        <v>1245</v>
      </c>
      <c r="D356" s="1" t="s">
        <v>1471</v>
      </c>
      <c r="E356" s="1" t="s">
        <v>897</v>
      </c>
      <c r="F356" t="s">
        <v>121</v>
      </c>
      <c r="G356" t="s">
        <v>101</v>
      </c>
      <c r="H356" s="1">
        <f>VLOOKUP(G356, Sheet3!$A$2:$B$40, 2, FALSE)</f>
        <v>0.2</v>
      </c>
      <c r="I356" s="1">
        <v>46</v>
      </c>
      <c r="J356" s="1">
        <v>15</v>
      </c>
      <c r="K356" s="1">
        <v>15</v>
      </c>
      <c r="L356" s="1">
        <v>30</v>
      </c>
      <c r="M356" s="1">
        <v>14</v>
      </c>
      <c r="N356" s="1" t="s">
        <v>1425</v>
      </c>
      <c r="O356" t="e" vm="5">
        <v>#VALUE!</v>
      </c>
      <c r="P356" t="s">
        <v>474</v>
      </c>
      <c r="Q356" s="2">
        <v>39120</v>
      </c>
      <c r="R356" s="1" t="s">
        <v>705</v>
      </c>
      <c r="S356" s="1">
        <v>150</v>
      </c>
      <c r="T356" s="1" t="s">
        <v>690</v>
      </c>
    </row>
    <row r="357" spans="1:20" x14ac:dyDescent="0.35">
      <c r="A357" s="1">
        <v>2025</v>
      </c>
      <c r="C357" t="s">
        <v>1098</v>
      </c>
      <c r="D357" s="1" t="s">
        <v>1471</v>
      </c>
      <c r="E357" s="1" t="s">
        <v>8</v>
      </c>
      <c r="F357" t="s">
        <v>93</v>
      </c>
      <c r="G357" t="s">
        <v>31</v>
      </c>
      <c r="H357" s="1">
        <f>VLOOKUP(G357, Sheet3!$A$2:$B$40, 2, FALSE)</f>
        <v>0.27</v>
      </c>
      <c r="I357" s="1">
        <v>51</v>
      </c>
      <c r="J357" s="1">
        <v>2.9</v>
      </c>
      <c r="K357" s="1">
        <v>0.9</v>
      </c>
      <c r="L357" s="1" t="s">
        <v>52</v>
      </c>
      <c r="M357" s="1" t="s">
        <v>52</v>
      </c>
      <c r="N357" s="1" t="s">
        <v>1421</v>
      </c>
      <c r="O357" t="e" vm="1">
        <v>#VALUE!</v>
      </c>
      <c r="P357" t="s">
        <v>475</v>
      </c>
      <c r="Q357" s="2">
        <v>39285</v>
      </c>
      <c r="R357" s="1" t="s">
        <v>724</v>
      </c>
      <c r="S357" s="1">
        <v>196</v>
      </c>
      <c r="T357" s="1" t="s">
        <v>700</v>
      </c>
    </row>
    <row r="358" spans="1:20" x14ac:dyDescent="0.35">
      <c r="A358" s="1">
        <v>2025</v>
      </c>
      <c r="C358" t="s">
        <v>1350</v>
      </c>
      <c r="D358" s="1" t="s">
        <v>1471</v>
      </c>
      <c r="E358" s="1" t="s">
        <v>897</v>
      </c>
      <c r="F358" t="s">
        <v>374</v>
      </c>
      <c r="G358" t="s">
        <v>128</v>
      </c>
      <c r="H358" s="1">
        <f>VLOOKUP(G358, Sheet3!$A$2:$B$40, 2, FALSE)</f>
        <v>0.22</v>
      </c>
      <c r="I358" s="1">
        <v>40</v>
      </c>
      <c r="J358" s="1">
        <v>5</v>
      </c>
      <c r="K358" s="1">
        <v>21</v>
      </c>
      <c r="L358" s="1">
        <v>26</v>
      </c>
      <c r="M358" s="1">
        <v>28</v>
      </c>
      <c r="N358" s="1" t="s">
        <v>1427</v>
      </c>
      <c r="O358" t="e" vm="8">
        <v>#VALUE!</v>
      </c>
      <c r="P358" t="s">
        <v>476</v>
      </c>
      <c r="Q358" s="2">
        <v>39094</v>
      </c>
      <c r="R358" s="1" t="s">
        <v>716</v>
      </c>
      <c r="S358" s="1">
        <v>183</v>
      </c>
      <c r="T358" s="1" t="s">
        <v>700</v>
      </c>
    </row>
    <row r="359" spans="1:20" x14ac:dyDescent="0.35">
      <c r="A359" s="1">
        <v>2025</v>
      </c>
      <c r="C359" t="s">
        <v>998</v>
      </c>
      <c r="D359" s="1" t="s">
        <v>1471</v>
      </c>
      <c r="E359" s="1" t="s">
        <v>896</v>
      </c>
      <c r="F359" t="s">
        <v>478</v>
      </c>
      <c r="G359" t="s">
        <v>23</v>
      </c>
      <c r="H359" s="1">
        <f>VLOOKUP(G359, Sheet3!$A$2:$B$40, 2, FALSE)</f>
        <v>0.27</v>
      </c>
      <c r="I359" s="1">
        <v>16</v>
      </c>
      <c r="J359" s="1">
        <v>0</v>
      </c>
      <c r="K359" s="1">
        <v>1</v>
      </c>
      <c r="L359" s="1">
        <v>1</v>
      </c>
      <c r="M359" s="1">
        <v>2</v>
      </c>
      <c r="N359" s="1" t="s">
        <v>1424</v>
      </c>
      <c r="O359" t="e" vm="4">
        <v>#VALUE!</v>
      </c>
      <c r="P359" t="s">
        <v>477</v>
      </c>
      <c r="Q359" s="2">
        <v>39195</v>
      </c>
      <c r="R359" s="1" t="s">
        <v>717</v>
      </c>
      <c r="S359" s="1">
        <v>185</v>
      </c>
      <c r="T359" s="1" t="s">
        <v>690</v>
      </c>
    </row>
    <row r="360" spans="1:20" x14ac:dyDescent="0.35">
      <c r="A360" s="1">
        <v>2025</v>
      </c>
      <c r="C360" t="s">
        <v>1351</v>
      </c>
      <c r="D360" s="1" t="s">
        <v>1471</v>
      </c>
      <c r="E360" s="1" t="s">
        <v>897</v>
      </c>
      <c r="F360" t="s">
        <v>479</v>
      </c>
      <c r="G360" t="s">
        <v>128</v>
      </c>
      <c r="H360" s="1">
        <f>VLOOKUP(G360, Sheet3!$A$2:$B$40, 2, FALSE)</f>
        <v>0.22</v>
      </c>
      <c r="I360" s="1">
        <v>28</v>
      </c>
      <c r="J360" s="1">
        <v>4</v>
      </c>
      <c r="K360" s="1">
        <v>6</v>
      </c>
      <c r="L360" s="1">
        <v>10</v>
      </c>
      <c r="M360" s="1">
        <v>28</v>
      </c>
      <c r="N360" s="1" t="s">
        <v>1424</v>
      </c>
      <c r="O360" t="e" vm="4">
        <v>#VALUE!</v>
      </c>
      <c r="P360" t="s">
        <v>840</v>
      </c>
      <c r="Q360" s="2">
        <v>39130</v>
      </c>
      <c r="R360" s="1" t="s">
        <v>724</v>
      </c>
      <c r="S360" s="1">
        <v>205</v>
      </c>
      <c r="T360" s="1" t="s">
        <v>690</v>
      </c>
    </row>
    <row r="361" spans="1:20" x14ac:dyDescent="0.35">
      <c r="A361" s="1">
        <v>2025</v>
      </c>
      <c r="C361" t="s">
        <v>1099</v>
      </c>
      <c r="D361" s="1" t="s">
        <v>1471</v>
      </c>
      <c r="E361" s="1" t="s">
        <v>8</v>
      </c>
      <c r="F361" t="s">
        <v>56</v>
      </c>
      <c r="G361" t="s">
        <v>20</v>
      </c>
      <c r="H361" s="1">
        <f>VLOOKUP(G361, Sheet3!$A$2:$B$40, 2, FALSE)</f>
        <v>0.28999999999999998</v>
      </c>
      <c r="I361" s="1">
        <v>22</v>
      </c>
      <c r="J361" s="1">
        <v>2.34</v>
      </c>
      <c r="K361" s="1">
        <v>0.90900000000000003</v>
      </c>
      <c r="L361" s="1" t="s">
        <v>52</v>
      </c>
      <c r="M361" s="1" t="s">
        <v>52</v>
      </c>
      <c r="N361" s="1" t="s">
        <v>1422</v>
      </c>
      <c r="O361" t="e" vm="2">
        <v>#VALUE!</v>
      </c>
      <c r="P361" t="s">
        <v>480</v>
      </c>
      <c r="Q361" s="2">
        <v>38994</v>
      </c>
      <c r="R361" s="1" t="s">
        <v>707</v>
      </c>
      <c r="S361" s="1">
        <v>190</v>
      </c>
      <c r="T361" s="1" t="s">
        <v>700</v>
      </c>
    </row>
    <row r="362" spans="1:20" x14ac:dyDescent="0.35">
      <c r="A362" s="1">
        <v>2025</v>
      </c>
      <c r="C362" t="s">
        <v>1352</v>
      </c>
      <c r="D362" s="1" t="s">
        <v>1471</v>
      </c>
      <c r="E362" s="1" t="s">
        <v>897</v>
      </c>
      <c r="F362" t="s">
        <v>180</v>
      </c>
      <c r="G362" t="s">
        <v>20</v>
      </c>
      <c r="H362" s="1">
        <f>VLOOKUP(G362, Sheet3!$A$2:$B$40, 2, FALSE)</f>
        <v>0.28999999999999998</v>
      </c>
      <c r="I362" s="1">
        <v>50</v>
      </c>
      <c r="J362" s="1">
        <v>16</v>
      </c>
      <c r="K362" s="1">
        <v>15</v>
      </c>
      <c r="L362" s="1">
        <v>31</v>
      </c>
      <c r="M362" s="1">
        <v>48</v>
      </c>
      <c r="N362" s="1" t="s">
        <v>1421</v>
      </c>
      <c r="O362" t="e" vm="1">
        <v>#VALUE!</v>
      </c>
      <c r="P362" t="s">
        <v>481</v>
      </c>
      <c r="Q362" s="2">
        <v>39205</v>
      </c>
      <c r="R362" s="1" t="s">
        <v>716</v>
      </c>
      <c r="S362" s="1">
        <v>174</v>
      </c>
      <c r="T362" s="1" t="s">
        <v>700</v>
      </c>
    </row>
    <row r="363" spans="1:20" x14ac:dyDescent="0.35">
      <c r="A363" s="1">
        <v>2025</v>
      </c>
      <c r="C363" t="s">
        <v>1353</v>
      </c>
      <c r="D363" s="1" t="s">
        <v>1471</v>
      </c>
      <c r="E363" s="1" t="s">
        <v>897</v>
      </c>
      <c r="F363" t="s">
        <v>331</v>
      </c>
      <c r="G363" t="s">
        <v>23</v>
      </c>
      <c r="H363" s="1">
        <f>VLOOKUP(G363, Sheet3!$A$2:$B$40, 2, FALSE)</f>
        <v>0.27</v>
      </c>
      <c r="I363" s="1">
        <v>28</v>
      </c>
      <c r="J363" s="1">
        <v>7</v>
      </c>
      <c r="K363" s="1">
        <v>11</v>
      </c>
      <c r="L363" s="1">
        <v>18</v>
      </c>
      <c r="M363" s="1">
        <v>12</v>
      </c>
      <c r="N363" s="1" t="s">
        <v>1429</v>
      </c>
      <c r="O363" t="e" vm="7">
        <v>#VALUE!</v>
      </c>
      <c r="P363" t="s">
        <v>482</v>
      </c>
      <c r="Q363" s="2">
        <v>39255</v>
      </c>
      <c r="R363" s="1" t="s">
        <v>705</v>
      </c>
      <c r="S363" s="1">
        <v>183</v>
      </c>
      <c r="T363" s="1" t="s">
        <v>700</v>
      </c>
    </row>
    <row r="364" spans="1:20" x14ac:dyDescent="0.35">
      <c r="A364" s="1">
        <v>2025</v>
      </c>
      <c r="C364" t="s">
        <v>1275</v>
      </c>
      <c r="D364" s="1" t="s">
        <v>1471</v>
      </c>
      <c r="E364" s="1" t="s">
        <v>897</v>
      </c>
      <c r="F364" t="s">
        <v>178</v>
      </c>
      <c r="G364" t="s">
        <v>20</v>
      </c>
      <c r="H364" s="1">
        <f>VLOOKUP(G364, Sheet3!$A$2:$B$40, 2, FALSE)</f>
        <v>0.28999999999999998</v>
      </c>
      <c r="I364" s="1">
        <v>67</v>
      </c>
      <c r="J364" s="1">
        <v>42</v>
      </c>
      <c r="K364" s="1">
        <v>51</v>
      </c>
      <c r="L364" s="1">
        <v>93</v>
      </c>
      <c r="M364" s="1">
        <v>34</v>
      </c>
      <c r="N364" s="1" t="s">
        <v>1421</v>
      </c>
      <c r="O364" t="e" vm="1">
        <v>#VALUE!</v>
      </c>
      <c r="P364" t="s">
        <v>483</v>
      </c>
      <c r="Q364" s="2">
        <v>38658</v>
      </c>
      <c r="R364" s="1" t="s">
        <v>705</v>
      </c>
      <c r="S364" s="1">
        <v>194</v>
      </c>
      <c r="T364" s="1" t="s">
        <v>690</v>
      </c>
    </row>
    <row r="365" spans="1:20" x14ac:dyDescent="0.35">
      <c r="A365" s="1">
        <v>2025</v>
      </c>
      <c r="C365" t="s">
        <v>999</v>
      </c>
      <c r="D365" s="1" t="s">
        <v>1471</v>
      </c>
      <c r="E365" s="1" t="s">
        <v>896</v>
      </c>
      <c r="F365" t="s">
        <v>420</v>
      </c>
      <c r="G365" t="s">
        <v>101</v>
      </c>
      <c r="H365" s="1">
        <f>VLOOKUP(G365, Sheet3!$A$2:$B$40, 2, FALSE)</f>
        <v>0.2</v>
      </c>
      <c r="I365" s="1">
        <v>37</v>
      </c>
      <c r="J365" s="1">
        <v>7</v>
      </c>
      <c r="K365" s="1">
        <v>3</v>
      </c>
      <c r="L365" s="1">
        <v>10</v>
      </c>
      <c r="M365" s="1">
        <v>0</v>
      </c>
      <c r="N365" s="1" t="s">
        <v>1425</v>
      </c>
      <c r="O365" t="e" vm="5">
        <v>#VALUE!</v>
      </c>
      <c r="P365" t="s">
        <v>485</v>
      </c>
      <c r="Q365" s="2">
        <v>39301</v>
      </c>
      <c r="R365" s="1" t="s">
        <v>705</v>
      </c>
      <c r="S365" s="1">
        <v>165</v>
      </c>
      <c r="T365" s="1" t="s">
        <v>690</v>
      </c>
    </row>
    <row r="366" spans="1:20" x14ac:dyDescent="0.35">
      <c r="A366" s="1">
        <v>2025</v>
      </c>
      <c r="C366" t="s">
        <v>1217</v>
      </c>
      <c r="D366" s="1" t="s">
        <v>1471</v>
      </c>
      <c r="E366" s="1" t="s">
        <v>897</v>
      </c>
      <c r="F366" t="s">
        <v>489</v>
      </c>
      <c r="G366" t="s">
        <v>99</v>
      </c>
      <c r="H366" s="1">
        <f>VLOOKUP(G366, Sheet3!$A$2:$B$40, 2, FALSE)</f>
        <v>0.18</v>
      </c>
      <c r="I366" s="1">
        <v>45</v>
      </c>
      <c r="J366" s="1">
        <v>13</v>
      </c>
      <c r="K366" s="1">
        <v>12</v>
      </c>
      <c r="L366" s="1">
        <v>25</v>
      </c>
      <c r="M366" s="1">
        <v>37</v>
      </c>
      <c r="N366" s="1" t="s">
        <v>1426</v>
      </c>
      <c r="O366" t="e" vm="9">
        <v>#VALUE!</v>
      </c>
      <c r="P366" t="s">
        <v>841</v>
      </c>
      <c r="Q366" s="2">
        <v>39138</v>
      </c>
      <c r="R366" s="1" t="s">
        <v>724</v>
      </c>
      <c r="S366" s="1">
        <v>201</v>
      </c>
      <c r="T366" s="1" t="s">
        <v>700</v>
      </c>
    </row>
    <row r="367" spans="1:20" x14ac:dyDescent="0.35">
      <c r="A367" s="1">
        <v>2025</v>
      </c>
      <c r="C367" t="s">
        <v>1247</v>
      </c>
      <c r="D367" s="1" t="s">
        <v>1471</v>
      </c>
      <c r="E367" s="1" t="s">
        <v>897</v>
      </c>
      <c r="F367" t="s">
        <v>22</v>
      </c>
      <c r="G367" t="s">
        <v>23</v>
      </c>
      <c r="H367" s="1">
        <f>VLOOKUP(G367, Sheet3!$A$2:$B$40, 2, FALSE)</f>
        <v>0.27</v>
      </c>
      <c r="I367" s="1">
        <v>23</v>
      </c>
      <c r="J367" s="1">
        <v>1</v>
      </c>
      <c r="K367" s="1">
        <v>3</v>
      </c>
      <c r="L367" s="1">
        <v>4</v>
      </c>
      <c r="M367" s="1">
        <v>29</v>
      </c>
      <c r="N367" s="1" t="s">
        <v>1422</v>
      </c>
      <c r="O367" t="e" vm="2">
        <v>#VALUE!</v>
      </c>
      <c r="P367" t="s">
        <v>490</v>
      </c>
      <c r="Q367" s="2">
        <v>39269</v>
      </c>
      <c r="R367" s="1" t="s">
        <v>767</v>
      </c>
      <c r="S367" s="1">
        <v>170</v>
      </c>
      <c r="T367" s="1" t="s">
        <v>700</v>
      </c>
    </row>
    <row r="368" spans="1:20" x14ac:dyDescent="0.35">
      <c r="A368" s="1">
        <v>2025</v>
      </c>
      <c r="C368" t="s">
        <v>1418</v>
      </c>
      <c r="D368" s="1" t="s">
        <v>1471</v>
      </c>
      <c r="E368" s="1" t="s">
        <v>897</v>
      </c>
      <c r="F368" t="s">
        <v>492</v>
      </c>
      <c r="G368" t="s">
        <v>101</v>
      </c>
      <c r="H368" s="1">
        <f>VLOOKUP(G368, Sheet3!$A$2:$B$40, 2, FALSE)</f>
        <v>0.2</v>
      </c>
      <c r="I368" s="1">
        <v>17</v>
      </c>
      <c r="J368" s="1">
        <v>5</v>
      </c>
      <c r="K368" s="1">
        <v>8</v>
      </c>
      <c r="L368" s="1">
        <v>13</v>
      </c>
      <c r="M368" s="1">
        <v>8</v>
      </c>
      <c r="N368" s="1" t="s">
        <v>1425</v>
      </c>
      <c r="O368" t="e" vm="5">
        <v>#VALUE!</v>
      </c>
      <c r="P368" t="s">
        <v>491</v>
      </c>
      <c r="Q368" s="2">
        <v>39283</v>
      </c>
      <c r="R368" s="1" t="s">
        <v>725</v>
      </c>
      <c r="S368" s="1">
        <v>174</v>
      </c>
      <c r="T368" s="1" t="s">
        <v>700</v>
      </c>
    </row>
    <row r="369" spans="1:20" x14ac:dyDescent="0.35">
      <c r="A369" s="1">
        <v>2025</v>
      </c>
      <c r="C369" t="s">
        <v>1355</v>
      </c>
      <c r="D369" s="1" t="s">
        <v>1471</v>
      </c>
      <c r="E369" s="1" t="s">
        <v>897</v>
      </c>
      <c r="F369" t="s">
        <v>494</v>
      </c>
      <c r="G369" t="s">
        <v>136</v>
      </c>
      <c r="H369" s="1">
        <f>VLOOKUP(G369, Sheet3!$A$2:$B$40, 2, FALSE)</f>
        <v>0.28000000000000003</v>
      </c>
      <c r="I369" s="1">
        <v>20</v>
      </c>
      <c r="J369" s="1">
        <v>0</v>
      </c>
      <c r="K369" s="1">
        <v>0</v>
      </c>
      <c r="L369" s="1">
        <v>0</v>
      </c>
      <c r="M369" s="1">
        <v>0</v>
      </c>
      <c r="N369" s="1" t="s">
        <v>1429</v>
      </c>
      <c r="O369" t="e" vm="7">
        <v>#VALUE!</v>
      </c>
      <c r="P369" t="s">
        <v>493</v>
      </c>
      <c r="Q369" s="2">
        <v>39193</v>
      </c>
      <c r="R369" s="1" t="s">
        <v>705</v>
      </c>
      <c r="S369" s="1">
        <v>190</v>
      </c>
      <c r="T369" s="1" t="s">
        <v>700</v>
      </c>
    </row>
    <row r="370" spans="1:20" x14ac:dyDescent="0.35">
      <c r="A370" s="1">
        <v>2025</v>
      </c>
      <c r="C370" t="s">
        <v>1000</v>
      </c>
      <c r="D370" s="1" t="s">
        <v>1471</v>
      </c>
      <c r="E370" s="1" t="s">
        <v>896</v>
      </c>
      <c r="F370" t="s">
        <v>22</v>
      </c>
      <c r="G370" t="s">
        <v>23</v>
      </c>
      <c r="H370" s="1">
        <f>VLOOKUP(G370, Sheet3!$A$2:$B$40, 2, FALSE)</f>
        <v>0.27</v>
      </c>
      <c r="I370" s="1">
        <v>54</v>
      </c>
      <c r="J370" s="1">
        <v>3</v>
      </c>
      <c r="K370" s="1">
        <v>10</v>
      </c>
      <c r="L370" s="1">
        <v>13</v>
      </c>
      <c r="M370" s="1">
        <v>12</v>
      </c>
      <c r="N370" s="1" t="s">
        <v>1422</v>
      </c>
      <c r="O370" t="e" vm="2">
        <v>#VALUE!</v>
      </c>
      <c r="P370" t="s">
        <v>495</v>
      </c>
      <c r="Q370" s="2">
        <v>39126</v>
      </c>
      <c r="R370" s="1" t="s">
        <v>783</v>
      </c>
      <c r="S370" s="1">
        <v>165</v>
      </c>
      <c r="T370" s="1" t="s">
        <v>700</v>
      </c>
    </row>
    <row r="371" spans="1:20" x14ac:dyDescent="0.35">
      <c r="A371" s="1">
        <v>2025</v>
      </c>
      <c r="C371" t="s">
        <v>1001</v>
      </c>
      <c r="D371" s="1" t="s">
        <v>1471</v>
      </c>
      <c r="E371" s="1" t="s">
        <v>896</v>
      </c>
      <c r="F371" t="s">
        <v>214</v>
      </c>
      <c r="G371" t="s">
        <v>31</v>
      </c>
      <c r="H371" s="1">
        <f>VLOOKUP(G371, Sheet3!$A$2:$B$40, 2, FALSE)</f>
        <v>0.27</v>
      </c>
      <c r="I371" s="1">
        <v>54</v>
      </c>
      <c r="J371" s="1">
        <v>2</v>
      </c>
      <c r="K371" s="1">
        <v>2</v>
      </c>
      <c r="L371" s="1">
        <v>4</v>
      </c>
      <c r="M371" s="1">
        <v>45</v>
      </c>
      <c r="N371" s="1" t="s">
        <v>1421</v>
      </c>
      <c r="O371" t="e" vm="1">
        <v>#VALUE!</v>
      </c>
      <c r="P371" t="s">
        <v>496</v>
      </c>
      <c r="Q371" s="2">
        <v>39318</v>
      </c>
      <c r="R371" s="1" t="s">
        <v>717</v>
      </c>
      <c r="S371" s="1">
        <v>205</v>
      </c>
      <c r="T371" s="1" t="s">
        <v>700</v>
      </c>
    </row>
    <row r="372" spans="1:20" x14ac:dyDescent="0.35">
      <c r="A372" s="1">
        <v>2025</v>
      </c>
      <c r="C372" t="s">
        <v>1176</v>
      </c>
      <c r="D372" s="1" t="s">
        <v>1471</v>
      </c>
      <c r="E372" s="1" t="s">
        <v>897</v>
      </c>
      <c r="F372" t="s">
        <v>223</v>
      </c>
      <c r="G372" t="s">
        <v>23</v>
      </c>
      <c r="H372" s="1">
        <f>VLOOKUP(G372, Sheet3!$A$2:$B$40, 2, FALSE)</f>
        <v>0.27</v>
      </c>
      <c r="I372" s="1">
        <v>47</v>
      </c>
      <c r="J372" s="1">
        <v>17</v>
      </c>
      <c r="K372" s="1">
        <v>13</v>
      </c>
      <c r="L372" s="1">
        <v>30</v>
      </c>
      <c r="M372" s="1">
        <v>71</v>
      </c>
      <c r="N372" s="1" t="s">
        <v>1422</v>
      </c>
      <c r="O372" t="e" vm="2">
        <v>#VALUE!</v>
      </c>
      <c r="P372" t="s">
        <v>497</v>
      </c>
      <c r="Q372" s="2">
        <v>39129</v>
      </c>
      <c r="R372" s="1" t="s">
        <v>699</v>
      </c>
      <c r="S372" s="1">
        <v>207</v>
      </c>
      <c r="T372" s="1" t="s">
        <v>690</v>
      </c>
    </row>
    <row r="373" spans="1:20" x14ac:dyDescent="0.35">
      <c r="A373" s="1">
        <v>2025</v>
      </c>
      <c r="C373" t="s">
        <v>1356</v>
      </c>
      <c r="D373" s="1" t="s">
        <v>1471</v>
      </c>
      <c r="E373" s="1" t="s">
        <v>897</v>
      </c>
      <c r="F373" t="s">
        <v>498</v>
      </c>
      <c r="G373" t="s">
        <v>499</v>
      </c>
      <c r="H373" s="1">
        <f>VLOOKUP(G373, Sheet3!$A$2:$B$40, 2, FALSE)</f>
        <v>0.26</v>
      </c>
      <c r="I373" s="1">
        <v>26</v>
      </c>
      <c r="J373" s="1">
        <v>4</v>
      </c>
      <c r="K373" s="1">
        <v>5</v>
      </c>
      <c r="L373" s="1">
        <v>9</v>
      </c>
      <c r="M373" s="1">
        <v>8</v>
      </c>
      <c r="N373" s="1" t="s">
        <v>1430</v>
      </c>
      <c r="O373" t="e" vm="15">
        <v>#VALUE!</v>
      </c>
      <c r="P373" t="s">
        <v>842</v>
      </c>
      <c r="Q373" s="2">
        <v>38982</v>
      </c>
      <c r="R373" s="1" t="s">
        <v>705</v>
      </c>
      <c r="S373" s="1">
        <v>203</v>
      </c>
      <c r="T373" s="1" t="s">
        <v>700</v>
      </c>
    </row>
    <row r="374" spans="1:20" x14ac:dyDescent="0.35">
      <c r="A374" s="1">
        <v>2025</v>
      </c>
      <c r="C374" t="s">
        <v>1100</v>
      </c>
      <c r="D374" s="1" t="s">
        <v>1471</v>
      </c>
      <c r="E374" s="1" t="s">
        <v>8</v>
      </c>
      <c r="F374" t="s">
        <v>266</v>
      </c>
      <c r="G374" t="s">
        <v>15</v>
      </c>
      <c r="H374" s="1">
        <f>VLOOKUP(G374, Sheet3!$A$2:$B$40, 2, FALSE)</f>
        <v>0.3</v>
      </c>
      <c r="I374" s="1">
        <v>33</v>
      </c>
      <c r="J374" s="1">
        <v>3.65</v>
      </c>
      <c r="K374" s="1">
        <v>0.88900000000000001</v>
      </c>
      <c r="L374" s="1" t="s">
        <v>52</v>
      </c>
      <c r="M374" s="1" t="s">
        <v>52</v>
      </c>
      <c r="N374" s="1" t="s">
        <v>1421</v>
      </c>
      <c r="O374" t="e" vm="1">
        <v>#VALUE!</v>
      </c>
      <c r="P374" t="s">
        <v>501</v>
      </c>
      <c r="Q374" s="2">
        <v>39183</v>
      </c>
      <c r="R374" s="1" t="s">
        <v>699</v>
      </c>
      <c r="S374" s="1">
        <v>207</v>
      </c>
      <c r="T374" s="1" t="s">
        <v>700</v>
      </c>
    </row>
    <row r="375" spans="1:20" x14ac:dyDescent="0.35">
      <c r="A375" s="1">
        <v>2025</v>
      </c>
      <c r="C375" t="s">
        <v>1178</v>
      </c>
      <c r="D375" s="1" t="s">
        <v>1471</v>
      </c>
      <c r="E375" s="1" t="s">
        <v>897</v>
      </c>
      <c r="F375" t="s">
        <v>503</v>
      </c>
      <c r="G375" t="s">
        <v>126</v>
      </c>
      <c r="H375" s="1">
        <f>VLOOKUP(G375, Sheet3!$A$2:$B$40, 2, FALSE)</f>
        <v>0.2</v>
      </c>
      <c r="I375" s="1">
        <v>53</v>
      </c>
      <c r="J375" s="1">
        <v>29</v>
      </c>
      <c r="K375" s="1">
        <v>23</v>
      </c>
      <c r="L375" s="1">
        <v>52</v>
      </c>
      <c r="M375" s="1">
        <v>146</v>
      </c>
      <c r="N375" s="1" t="s">
        <v>1424</v>
      </c>
      <c r="O375" t="e" vm="4">
        <v>#VALUE!</v>
      </c>
      <c r="P375" t="s">
        <v>844</v>
      </c>
      <c r="Q375" s="2">
        <v>39216</v>
      </c>
      <c r="R375" s="1" t="s">
        <v>725</v>
      </c>
      <c r="S375" s="1">
        <v>190</v>
      </c>
      <c r="T375" s="1" t="s">
        <v>690</v>
      </c>
    </row>
    <row r="376" spans="1:20" x14ac:dyDescent="0.35">
      <c r="A376" s="1">
        <v>2025</v>
      </c>
      <c r="C376" t="s">
        <v>1101</v>
      </c>
      <c r="D376" s="1" t="s">
        <v>1471</v>
      </c>
      <c r="E376" s="1" t="s">
        <v>8</v>
      </c>
      <c r="F376" t="s">
        <v>505</v>
      </c>
      <c r="G376" t="s">
        <v>99</v>
      </c>
      <c r="H376" s="1">
        <f>VLOOKUP(G376, Sheet3!$A$2:$B$40, 2, FALSE)</f>
        <v>0.18</v>
      </c>
      <c r="I376" s="1">
        <v>17</v>
      </c>
      <c r="J376" s="1">
        <v>2.2400000000000002</v>
      </c>
      <c r="K376" s="1" t="s">
        <v>52</v>
      </c>
      <c r="L376" s="1" t="s">
        <v>52</v>
      </c>
      <c r="M376" s="1" t="s">
        <v>52</v>
      </c>
      <c r="N376" s="1" t="s">
        <v>1426</v>
      </c>
      <c r="O376" t="e" vm="9">
        <v>#VALUE!</v>
      </c>
      <c r="P376" t="s">
        <v>504</v>
      </c>
      <c r="Q376" s="2">
        <v>39007</v>
      </c>
      <c r="R376" s="1" t="s">
        <v>717</v>
      </c>
      <c r="S376" s="1">
        <v>192</v>
      </c>
      <c r="T376" s="1" t="s">
        <v>700</v>
      </c>
    </row>
    <row r="377" spans="1:20" x14ac:dyDescent="0.35">
      <c r="A377" s="1">
        <v>2025</v>
      </c>
      <c r="C377" t="s">
        <v>1102</v>
      </c>
      <c r="D377" s="1" t="s">
        <v>1471</v>
      </c>
      <c r="E377" s="1" t="s">
        <v>8</v>
      </c>
      <c r="F377" t="s">
        <v>507</v>
      </c>
      <c r="G377" t="s">
        <v>389</v>
      </c>
      <c r="H377" s="1">
        <f>VLOOKUP(G377, Sheet3!$A$2:$B$40, 2, FALSE)</f>
        <v>0.22</v>
      </c>
      <c r="I377" s="1">
        <v>11</v>
      </c>
      <c r="J377" s="1">
        <v>3.77</v>
      </c>
      <c r="K377" s="1">
        <v>0.91100000000000003</v>
      </c>
      <c r="L377" s="1" t="s">
        <v>52</v>
      </c>
      <c r="M377" s="1" t="s">
        <v>52</v>
      </c>
      <c r="N377" s="1" t="s">
        <v>1421</v>
      </c>
      <c r="O377" t="e" vm="1">
        <v>#VALUE!</v>
      </c>
      <c r="P377" t="s">
        <v>506</v>
      </c>
      <c r="Q377" s="2">
        <v>39096</v>
      </c>
      <c r="R377" s="1" t="s">
        <v>724</v>
      </c>
      <c r="S377" s="1">
        <v>170</v>
      </c>
      <c r="T377" s="1" t="s">
        <v>700</v>
      </c>
    </row>
    <row r="378" spans="1:20" x14ac:dyDescent="0.35">
      <c r="A378" s="1">
        <v>2025</v>
      </c>
      <c r="C378" t="s">
        <v>1002</v>
      </c>
      <c r="D378" s="1" t="s">
        <v>1471</v>
      </c>
      <c r="E378" s="1" t="s">
        <v>896</v>
      </c>
      <c r="F378" t="s">
        <v>509</v>
      </c>
      <c r="G378" t="s">
        <v>357</v>
      </c>
      <c r="H378" s="1">
        <f>VLOOKUP(G378, Sheet3!$A$2:$B$40, 2, FALSE)</f>
        <v>0.54</v>
      </c>
      <c r="I378" s="1">
        <v>39</v>
      </c>
      <c r="J378" s="1">
        <v>4</v>
      </c>
      <c r="K378" s="1">
        <v>7</v>
      </c>
      <c r="L378" s="1">
        <v>11</v>
      </c>
      <c r="M378" s="1">
        <v>10</v>
      </c>
      <c r="N378" s="1" t="s">
        <v>1427</v>
      </c>
      <c r="O378" t="e" vm="8">
        <v>#VALUE!</v>
      </c>
      <c r="P378" t="s">
        <v>508</v>
      </c>
      <c r="Q378" s="2">
        <v>38777</v>
      </c>
      <c r="R378" s="1" t="s">
        <v>705</v>
      </c>
      <c r="S378" s="1">
        <v>187</v>
      </c>
      <c r="T378" s="1" t="s">
        <v>700</v>
      </c>
    </row>
    <row r="379" spans="1:20" x14ac:dyDescent="0.35">
      <c r="A379" s="1">
        <v>2025</v>
      </c>
      <c r="C379" t="s">
        <v>1279</v>
      </c>
      <c r="D379" s="1" t="s">
        <v>1471</v>
      </c>
      <c r="E379" s="1" t="s">
        <v>897</v>
      </c>
      <c r="F379" t="s">
        <v>139</v>
      </c>
      <c r="G379" t="s">
        <v>43</v>
      </c>
      <c r="H379" s="1">
        <f>VLOOKUP(G379, Sheet3!$A$2:$B$40, 2, FALSE)</f>
        <v>0.27</v>
      </c>
      <c r="I379" s="1">
        <v>43</v>
      </c>
      <c r="J379" s="1">
        <v>11</v>
      </c>
      <c r="K379" s="1">
        <v>19</v>
      </c>
      <c r="L379" s="1">
        <v>30</v>
      </c>
      <c r="M379" s="1">
        <v>14</v>
      </c>
      <c r="N379" s="1" t="s">
        <v>1423</v>
      </c>
      <c r="O379" t="e" vm="3">
        <v>#VALUE!</v>
      </c>
      <c r="P379" t="s">
        <v>510</v>
      </c>
      <c r="Q379" s="2">
        <v>39182</v>
      </c>
      <c r="R379" s="1" t="s">
        <v>699</v>
      </c>
      <c r="S379" s="1">
        <v>176</v>
      </c>
      <c r="T379" s="1" t="s">
        <v>700</v>
      </c>
    </row>
    <row r="380" spans="1:20" x14ac:dyDescent="0.35">
      <c r="A380" s="1">
        <v>2025</v>
      </c>
      <c r="C380" t="s">
        <v>1280</v>
      </c>
      <c r="D380" s="1" t="s">
        <v>1471</v>
      </c>
      <c r="E380" s="1" t="s">
        <v>897</v>
      </c>
      <c r="F380" t="s">
        <v>380</v>
      </c>
      <c r="G380" t="s">
        <v>23</v>
      </c>
      <c r="H380" s="1">
        <f>VLOOKUP(G380, Sheet3!$A$2:$B$40, 2, FALSE)</f>
        <v>0.27</v>
      </c>
      <c r="I380" s="1">
        <v>53</v>
      </c>
      <c r="J380" s="1">
        <v>27</v>
      </c>
      <c r="K380" s="1">
        <v>28</v>
      </c>
      <c r="L380" s="1">
        <v>55</v>
      </c>
      <c r="M380" s="1">
        <v>31</v>
      </c>
      <c r="N380" s="1" t="s">
        <v>1425</v>
      </c>
      <c r="O380" t="e" vm="5">
        <v>#VALUE!</v>
      </c>
      <c r="P380" t="s">
        <v>511</v>
      </c>
      <c r="Q380" s="2">
        <v>38676</v>
      </c>
      <c r="R380" s="1" t="s">
        <v>725</v>
      </c>
      <c r="S380" s="1">
        <v>192</v>
      </c>
      <c r="T380" s="1" t="s">
        <v>690</v>
      </c>
    </row>
    <row r="381" spans="1:20" x14ac:dyDescent="0.35">
      <c r="A381" s="1">
        <v>2025</v>
      </c>
      <c r="C381" t="s">
        <v>1179</v>
      </c>
      <c r="D381" s="1" t="s">
        <v>1471</v>
      </c>
      <c r="E381" s="1" t="s">
        <v>897</v>
      </c>
      <c r="F381" t="s">
        <v>30</v>
      </c>
      <c r="G381" t="s">
        <v>31</v>
      </c>
      <c r="H381" s="1">
        <f>VLOOKUP(G381, Sheet3!$A$2:$B$40, 2, FALSE)</f>
        <v>0.27</v>
      </c>
      <c r="I381" s="1">
        <v>57</v>
      </c>
      <c r="J381" s="1">
        <v>28</v>
      </c>
      <c r="K381" s="1">
        <v>39</v>
      </c>
      <c r="L381" s="1">
        <v>67</v>
      </c>
      <c r="M381" s="1">
        <v>24</v>
      </c>
      <c r="N381" s="1" t="s">
        <v>1421</v>
      </c>
      <c r="O381" t="e" vm="1">
        <v>#VALUE!</v>
      </c>
      <c r="P381" t="s">
        <v>512</v>
      </c>
      <c r="Q381" s="2">
        <v>39306</v>
      </c>
      <c r="R381" s="1" t="s">
        <v>705</v>
      </c>
      <c r="S381" s="1">
        <v>168</v>
      </c>
      <c r="T381" s="1" t="s">
        <v>700</v>
      </c>
    </row>
    <row r="382" spans="1:20" x14ac:dyDescent="0.35">
      <c r="A382" s="1">
        <v>2025</v>
      </c>
      <c r="C382" t="s">
        <v>1357</v>
      </c>
      <c r="D382" s="1" t="s">
        <v>1471</v>
      </c>
      <c r="E382" s="1" t="s">
        <v>897</v>
      </c>
      <c r="F382" t="s">
        <v>58</v>
      </c>
      <c r="G382" t="s">
        <v>43</v>
      </c>
      <c r="H382" s="1">
        <f>VLOOKUP(G382, Sheet3!$A$2:$B$40, 2, FALSE)</f>
        <v>0.27</v>
      </c>
      <c r="I382" s="1">
        <v>40</v>
      </c>
      <c r="J382" s="1">
        <v>24</v>
      </c>
      <c r="K382" s="1">
        <v>25</v>
      </c>
      <c r="L382" s="1">
        <v>49</v>
      </c>
      <c r="M382" s="1">
        <v>55</v>
      </c>
      <c r="N382" s="1" t="s">
        <v>1423</v>
      </c>
      <c r="O382" t="e" vm="3">
        <v>#VALUE!</v>
      </c>
      <c r="P382" t="s">
        <v>846</v>
      </c>
      <c r="Q382" s="2">
        <v>38982</v>
      </c>
      <c r="R382" s="1" t="s">
        <v>767</v>
      </c>
      <c r="S382" s="1">
        <v>168</v>
      </c>
      <c r="T382" s="1" t="s">
        <v>700</v>
      </c>
    </row>
    <row r="383" spans="1:20" x14ac:dyDescent="0.35">
      <c r="A383" s="1">
        <v>2025</v>
      </c>
      <c r="C383" t="s">
        <v>1359</v>
      </c>
      <c r="D383" s="1" t="s">
        <v>1471</v>
      </c>
      <c r="E383" s="1" t="s">
        <v>897</v>
      </c>
      <c r="F383" t="s">
        <v>514</v>
      </c>
      <c r="G383" t="s">
        <v>515</v>
      </c>
      <c r="H383" s="1">
        <f>VLOOKUP(G383, Sheet3!$A$2:$B$40, 2, FALSE)</f>
        <v>0.22</v>
      </c>
      <c r="I383" s="1">
        <v>17</v>
      </c>
      <c r="J383" s="1">
        <v>2</v>
      </c>
      <c r="K383" s="1">
        <v>2</v>
      </c>
      <c r="L383" s="1">
        <v>4</v>
      </c>
      <c r="M383" s="1">
        <v>0</v>
      </c>
      <c r="N383" s="1" t="s">
        <v>1434</v>
      </c>
      <c r="O383" t="e" vm="18">
        <v>#VALUE!</v>
      </c>
      <c r="P383" t="s">
        <v>847</v>
      </c>
      <c r="Q383" s="2">
        <v>39204</v>
      </c>
      <c r="R383" s="1" t="s">
        <v>699</v>
      </c>
      <c r="S383" s="1">
        <v>157</v>
      </c>
      <c r="T383" s="1" t="s">
        <v>700</v>
      </c>
    </row>
    <row r="384" spans="1:20" x14ac:dyDescent="0.35">
      <c r="A384" s="1">
        <v>2025</v>
      </c>
      <c r="C384" t="s">
        <v>1003</v>
      </c>
      <c r="D384" s="1" t="s">
        <v>1471</v>
      </c>
      <c r="E384" s="1" t="s">
        <v>896</v>
      </c>
      <c r="F384" t="s">
        <v>517</v>
      </c>
      <c r="G384" t="s">
        <v>357</v>
      </c>
      <c r="H384" s="1">
        <f>VLOOKUP(G384, Sheet3!$A$2:$B$40, 2, FALSE)</f>
        <v>0.54</v>
      </c>
      <c r="I384" s="1">
        <v>31</v>
      </c>
      <c r="J384" s="1">
        <v>1</v>
      </c>
      <c r="K384" s="1">
        <v>7</v>
      </c>
      <c r="L384" s="1">
        <v>8</v>
      </c>
      <c r="M384" s="1">
        <v>6</v>
      </c>
      <c r="N384" s="1" t="s">
        <v>1427</v>
      </c>
      <c r="O384" t="e" vm="8">
        <v>#VALUE!</v>
      </c>
      <c r="P384" t="s">
        <v>516</v>
      </c>
      <c r="Q384" s="2">
        <v>38743</v>
      </c>
      <c r="R384" s="1" t="s">
        <v>707</v>
      </c>
      <c r="S384" s="1">
        <v>190</v>
      </c>
      <c r="T384" s="1" t="s">
        <v>700</v>
      </c>
    </row>
    <row r="385" spans="1:20" x14ac:dyDescent="0.35">
      <c r="A385" s="1">
        <v>2025</v>
      </c>
      <c r="C385" t="s">
        <v>1180</v>
      </c>
      <c r="D385" s="1" t="s">
        <v>1471</v>
      </c>
      <c r="E385" s="1" t="s">
        <v>897</v>
      </c>
      <c r="F385" t="s">
        <v>16</v>
      </c>
      <c r="G385" t="s">
        <v>17</v>
      </c>
      <c r="H385" s="1">
        <f>VLOOKUP(G385, Sheet3!$A$2:$B$40, 2, FALSE)</f>
        <v>0.28000000000000003</v>
      </c>
      <c r="I385" s="1">
        <v>59</v>
      </c>
      <c r="J385" s="1">
        <v>5</v>
      </c>
      <c r="K385" s="1">
        <v>10</v>
      </c>
      <c r="L385" s="1">
        <v>15</v>
      </c>
      <c r="M385" s="1">
        <v>64</v>
      </c>
      <c r="N385" s="1" t="s">
        <v>1422</v>
      </c>
      <c r="O385" t="e" vm="2">
        <v>#VALUE!</v>
      </c>
      <c r="P385" t="s">
        <v>518</v>
      </c>
      <c r="Q385" s="2">
        <v>39120</v>
      </c>
      <c r="R385" s="1" t="s">
        <v>707</v>
      </c>
      <c r="S385" s="1">
        <v>194</v>
      </c>
      <c r="T385" s="1" t="s">
        <v>690</v>
      </c>
    </row>
    <row r="386" spans="1:20" x14ac:dyDescent="0.35">
      <c r="A386" s="1">
        <v>2025</v>
      </c>
      <c r="C386" t="s">
        <v>1181</v>
      </c>
      <c r="D386" s="1" t="s">
        <v>1471</v>
      </c>
      <c r="E386" s="1" t="s">
        <v>897</v>
      </c>
      <c r="F386" t="s">
        <v>86</v>
      </c>
      <c r="G386" t="s">
        <v>20</v>
      </c>
      <c r="H386" s="1">
        <f>VLOOKUP(G386, Sheet3!$A$2:$B$40, 2, FALSE)</f>
        <v>0.28999999999999998</v>
      </c>
      <c r="I386" s="1">
        <v>13</v>
      </c>
      <c r="J386" s="1">
        <v>6</v>
      </c>
      <c r="K386" s="1">
        <v>4</v>
      </c>
      <c r="L386" s="1">
        <v>10</v>
      </c>
      <c r="M386" s="1">
        <v>6</v>
      </c>
      <c r="N386" s="1" t="s">
        <v>1421</v>
      </c>
      <c r="O386" t="e" vm="1">
        <v>#VALUE!</v>
      </c>
      <c r="P386" t="s">
        <v>519</v>
      </c>
      <c r="Q386" s="2">
        <v>39126</v>
      </c>
      <c r="R386" s="1" t="s">
        <v>725</v>
      </c>
      <c r="S386" s="1">
        <v>185</v>
      </c>
      <c r="T386" s="1" t="s">
        <v>700</v>
      </c>
    </row>
    <row r="387" spans="1:20" x14ac:dyDescent="0.35">
      <c r="A387" s="1">
        <v>2025</v>
      </c>
      <c r="C387" t="s">
        <v>1360</v>
      </c>
      <c r="D387" s="1" t="s">
        <v>1471</v>
      </c>
      <c r="E387" s="1" t="s">
        <v>897</v>
      </c>
      <c r="F387" t="s">
        <v>201</v>
      </c>
      <c r="G387" t="s">
        <v>128</v>
      </c>
      <c r="H387" s="1">
        <f>VLOOKUP(G387, Sheet3!$A$2:$B$40, 2, FALSE)</f>
        <v>0.22</v>
      </c>
      <c r="I387" s="1">
        <v>38</v>
      </c>
      <c r="J387" s="1">
        <v>9</v>
      </c>
      <c r="K387" s="1">
        <v>15</v>
      </c>
      <c r="L387" s="1">
        <v>24</v>
      </c>
      <c r="M387" s="1">
        <v>12</v>
      </c>
      <c r="N387" s="1" t="s">
        <v>1427</v>
      </c>
      <c r="O387" t="e" vm="8">
        <v>#VALUE!</v>
      </c>
      <c r="P387" t="s">
        <v>520</v>
      </c>
      <c r="Q387" s="2">
        <v>39189</v>
      </c>
      <c r="R387" s="1" t="s">
        <v>699</v>
      </c>
      <c r="S387" s="1">
        <v>196</v>
      </c>
      <c r="T387" s="1" t="s">
        <v>700</v>
      </c>
    </row>
    <row r="388" spans="1:20" x14ac:dyDescent="0.35">
      <c r="A388" s="1">
        <v>2025</v>
      </c>
      <c r="C388" t="s">
        <v>1204</v>
      </c>
      <c r="D388" s="1" t="s">
        <v>1471</v>
      </c>
      <c r="E388" s="1" t="s">
        <v>897</v>
      </c>
      <c r="F388" t="s">
        <v>289</v>
      </c>
      <c r="G388" t="s">
        <v>43</v>
      </c>
      <c r="H388" s="1">
        <f>VLOOKUP(G388, Sheet3!$A$2:$B$40, 2, FALSE)</f>
        <v>0.27</v>
      </c>
      <c r="I388" s="1">
        <v>47</v>
      </c>
      <c r="J388" s="1">
        <v>21</v>
      </c>
      <c r="K388" s="1">
        <v>46</v>
      </c>
      <c r="L388" s="1">
        <v>67</v>
      </c>
      <c r="M388" s="1">
        <v>50</v>
      </c>
      <c r="N388" s="1" t="s">
        <v>1423</v>
      </c>
      <c r="O388" t="e" vm="3">
        <v>#VALUE!</v>
      </c>
      <c r="P388" t="s">
        <v>521</v>
      </c>
      <c r="Q388" s="2">
        <v>38908</v>
      </c>
      <c r="R388" s="1" t="s">
        <v>707</v>
      </c>
      <c r="S388" s="1">
        <v>198</v>
      </c>
      <c r="T388" s="1" t="s">
        <v>700</v>
      </c>
    </row>
    <row r="389" spans="1:20" x14ac:dyDescent="0.35">
      <c r="A389" s="1">
        <v>2025</v>
      </c>
      <c r="C389" t="s">
        <v>1103</v>
      </c>
      <c r="D389" s="1" t="s">
        <v>1471</v>
      </c>
      <c r="E389" s="1" t="s">
        <v>8</v>
      </c>
      <c r="F389" t="s">
        <v>523</v>
      </c>
      <c r="G389" t="s">
        <v>193</v>
      </c>
      <c r="H389" s="1">
        <f>VLOOKUP(G389, Sheet3!$A$2:$B$40, 2, FALSE)</f>
        <v>0.18</v>
      </c>
      <c r="I389" s="1">
        <v>34</v>
      </c>
      <c r="J389" s="1">
        <v>3.23</v>
      </c>
      <c r="K389" s="1">
        <v>0.90200000000000002</v>
      </c>
      <c r="L389" s="1" t="s">
        <v>52</v>
      </c>
      <c r="M389" s="1" t="s">
        <v>52</v>
      </c>
      <c r="N389" s="1" t="s">
        <v>1424</v>
      </c>
      <c r="O389" t="e" vm="4">
        <v>#VALUE!</v>
      </c>
      <c r="P389" t="s">
        <v>522</v>
      </c>
      <c r="Q389" s="2">
        <v>39320</v>
      </c>
      <c r="R389" s="1" t="s">
        <v>717</v>
      </c>
      <c r="S389" s="1">
        <v>209</v>
      </c>
      <c r="T389" s="1" t="s">
        <v>690</v>
      </c>
    </row>
    <row r="390" spans="1:20" x14ac:dyDescent="0.35">
      <c r="A390" s="1">
        <v>2025</v>
      </c>
      <c r="C390" t="s">
        <v>1004</v>
      </c>
      <c r="D390" s="1" t="s">
        <v>1471</v>
      </c>
      <c r="E390" s="1" t="s">
        <v>896</v>
      </c>
      <c r="F390" t="s">
        <v>386</v>
      </c>
      <c r="G390" t="s">
        <v>128</v>
      </c>
      <c r="H390" s="1">
        <f>VLOOKUP(G390, Sheet3!$A$2:$B$40, 2, FALSE)</f>
        <v>0.22</v>
      </c>
      <c r="I390" s="1">
        <v>37</v>
      </c>
      <c r="J390" s="1">
        <v>3</v>
      </c>
      <c r="K390" s="1">
        <v>7</v>
      </c>
      <c r="L390" s="1">
        <v>10</v>
      </c>
      <c r="M390" s="1">
        <v>8</v>
      </c>
      <c r="N390" s="1" t="s">
        <v>1427</v>
      </c>
      <c r="O390" t="e" vm="8">
        <v>#VALUE!</v>
      </c>
      <c r="P390" t="s">
        <v>525</v>
      </c>
      <c r="Q390" s="2">
        <v>39116</v>
      </c>
      <c r="R390" s="1" t="s">
        <v>707</v>
      </c>
      <c r="S390" s="1">
        <v>176</v>
      </c>
      <c r="T390" s="1" t="s">
        <v>690</v>
      </c>
    </row>
    <row r="391" spans="1:20" x14ac:dyDescent="0.35">
      <c r="A391" s="1">
        <v>2025</v>
      </c>
      <c r="C391" t="s">
        <v>1412</v>
      </c>
      <c r="D391" s="1" t="s">
        <v>1471</v>
      </c>
      <c r="E391" s="1" t="s">
        <v>897</v>
      </c>
      <c r="F391" t="s">
        <v>527</v>
      </c>
      <c r="G391" t="s">
        <v>23</v>
      </c>
      <c r="H391" s="1">
        <f>VLOOKUP(G391, Sheet3!$A$2:$B$40, 2, FALSE)</f>
        <v>0.27</v>
      </c>
      <c r="I391" s="1">
        <v>55</v>
      </c>
      <c r="J391" s="1">
        <v>33</v>
      </c>
      <c r="K391" s="1">
        <v>33</v>
      </c>
      <c r="L391" s="1">
        <v>66</v>
      </c>
      <c r="M391" s="1">
        <v>49</v>
      </c>
      <c r="N391" s="1" t="s">
        <v>1422</v>
      </c>
      <c r="O391" t="e" vm="2">
        <v>#VALUE!</v>
      </c>
      <c r="P391" t="s">
        <v>526</v>
      </c>
      <c r="Q391" s="2">
        <v>38723</v>
      </c>
      <c r="R391" s="1" t="s">
        <v>699</v>
      </c>
      <c r="S391" s="1">
        <v>187</v>
      </c>
      <c r="T391" s="1" t="s">
        <v>690</v>
      </c>
    </row>
    <row r="392" spans="1:20" x14ac:dyDescent="0.35">
      <c r="A392" s="1">
        <v>2025</v>
      </c>
      <c r="C392" t="s">
        <v>1104</v>
      </c>
      <c r="D392" s="1" t="s">
        <v>1471</v>
      </c>
      <c r="E392" s="1" t="s">
        <v>8</v>
      </c>
      <c r="F392" t="s">
        <v>223</v>
      </c>
      <c r="G392" t="s">
        <v>23</v>
      </c>
      <c r="H392" s="1">
        <f>VLOOKUP(G392, Sheet3!$A$2:$B$40, 2, FALSE)</f>
        <v>0.27</v>
      </c>
      <c r="I392" s="1">
        <v>35</v>
      </c>
      <c r="J392" s="1">
        <v>3.49</v>
      </c>
      <c r="K392" s="1">
        <v>0.90300000000000002</v>
      </c>
      <c r="L392" s="1" t="s">
        <v>52</v>
      </c>
      <c r="M392" s="1" t="s">
        <v>52</v>
      </c>
      <c r="N392" s="1" t="s">
        <v>1422</v>
      </c>
      <c r="O392" t="e" vm="2">
        <v>#VALUE!</v>
      </c>
      <c r="P392" t="s">
        <v>851</v>
      </c>
      <c r="Q392" s="2">
        <v>38732</v>
      </c>
      <c r="R392" s="1" t="s">
        <v>717</v>
      </c>
      <c r="S392" s="1">
        <v>194</v>
      </c>
      <c r="T392" s="1" t="s">
        <v>700</v>
      </c>
    </row>
    <row r="393" spans="1:20" x14ac:dyDescent="0.35">
      <c r="A393" s="1">
        <v>2025</v>
      </c>
      <c r="C393" t="s">
        <v>1005</v>
      </c>
      <c r="D393" s="1" t="s">
        <v>1471</v>
      </c>
      <c r="E393" s="1" t="s">
        <v>896</v>
      </c>
      <c r="F393" t="s">
        <v>14</v>
      </c>
      <c r="G393" t="s">
        <v>15</v>
      </c>
      <c r="H393" s="1">
        <f>VLOOKUP(G393, Sheet3!$A$2:$B$40, 2, FALSE)</f>
        <v>0.3</v>
      </c>
      <c r="I393" s="1">
        <v>62</v>
      </c>
      <c r="J393" s="1">
        <v>3</v>
      </c>
      <c r="K393" s="1">
        <v>8</v>
      </c>
      <c r="L393" s="1">
        <v>11</v>
      </c>
      <c r="M393" s="1">
        <v>58</v>
      </c>
      <c r="N393" s="1" t="s">
        <v>1421</v>
      </c>
      <c r="O393" t="e" vm="1">
        <v>#VALUE!</v>
      </c>
      <c r="P393" t="s">
        <v>528</v>
      </c>
      <c r="Q393" s="2">
        <v>39056</v>
      </c>
      <c r="R393" s="1" t="s">
        <v>717</v>
      </c>
      <c r="S393" s="1">
        <v>209</v>
      </c>
      <c r="T393" s="1" t="s">
        <v>690</v>
      </c>
    </row>
    <row r="394" spans="1:20" x14ac:dyDescent="0.35">
      <c r="A394" s="1">
        <v>2025</v>
      </c>
      <c r="C394" t="s">
        <v>1006</v>
      </c>
      <c r="D394" s="1" t="s">
        <v>1471</v>
      </c>
      <c r="E394" s="1" t="s">
        <v>896</v>
      </c>
      <c r="F394" t="s">
        <v>530</v>
      </c>
      <c r="G394" t="s">
        <v>163</v>
      </c>
      <c r="H394" s="1">
        <f>VLOOKUP(G394, Sheet3!$A$2:$B$40, 2, FALSE)</f>
        <v>0.83</v>
      </c>
      <c r="I394" s="1">
        <v>15</v>
      </c>
      <c r="J394" s="1">
        <v>0</v>
      </c>
      <c r="K394" s="1">
        <v>0</v>
      </c>
      <c r="L394" s="1">
        <v>0</v>
      </c>
      <c r="M394" s="1">
        <v>0</v>
      </c>
      <c r="N394" s="1" t="s">
        <v>1425</v>
      </c>
      <c r="O394" t="e" vm="5">
        <v>#VALUE!</v>
      </c>
      <c r="P394" t="s">
        <v>529</v>
      </c>
      <c r="Q394" s="2">
        <v>38751</v>
      </c>
      <c r="R394" s="1" t="s">
        <v>705</v>
      </c>
      <c r="S394" s="1">
        <v>185</v>
      </c>
      <c r="T394" s="1" t="s">
        <v>700</v>
      </c>
    </row>
    <row r="395" spans="1:20" x14ac:dyDescent="0.35">
      <c r="A395" s="1">
        <v>2025</v>
      </c>
      <c r="C395" t="s">
        <v>1413</v>
      </c>
      <c r="D395" s="1" t="s">
        <v>1471</v>
      </c>
      <c r="E395" s="1" t="s">
        <v>897</v>
      </c>
      <c r="F395" t="s">
        <v>531</v>
      </c>
      <c r="G395" t="s">
        <v>128</v>
      </c>
      <c r="H395" s="1">
        <f>VLOOKUP(G395, Sheet3!$A$2:$B$40, 2, FALSE)</f>
        <v>0.22</v>
      </c>
      <c r="I395" s="1">
        <v>20</v>
      </c>
      <c r="J395" s="1">
        <v>3</v>
      </c>
      <c r="K395" s="1">
        <v>5</v>
      </c>
      <c r="L395" s="1">
        <v>8</v>
      </c>
      <c r="M395" s="1">
        <v>8</v>
      </c>
      <c r="N395" s="1" t="s">
        <v>1424</v>
      </c>
      <c r="O395" t="e" vm="4">
        <v>#VALUE!</v>
      </c>
      <c r="P395" t="s">
        <v>853</v>
      </c>
      <c r="Q395" s="2">
        <v>39168</v>
      </c>
      <c r="R395" s="1" t="s">
        <v>699</v>
      </c>
      <c r="S395" s="1">
        <v>194</v>
      </c>
      <c r="T395" s="1" t="s">
        <v>700</v>
      </c>
    </row>
    <row r="396" spans="1:20" x14ac:dyDescent="0.35">
      <c r="A396" s="1">
        <v>2025</v>
      </c>
      <c r="C396" t="s">
        <v>1282</v>
      </c>
      <c r="D396" s="1" t="s">
        <v>1471</v>
      </c>
      <c r="E396" s="1" t="s">
        <v>897</v>
      </c>
      <c r="F396" t="s">
        <v>533</v>
      </c>
      <c r="G396" t="s">
        <v>101</v>
      </c>
      <c r="H396" s="1">
        <f>VLOOKUP(G396, Sheet3!$A$2:$B$40, 2, FALSE)</f>
        <v>0.2</v>
      </c>
      <c r="I396" s="1">
        <v>42</v>
      </c>
      <c r="J396" s="1">
        <v>7</v>
      </c>
      <c r="K396" s="1">
        <v>9</v>
      </c>
      <c r="L396" s="1">
        <v>16</v>
      </c>
      <c r="M396" s="1">
        <v>25</v>
      </c>
      <c r="N396" s="1" t="s">
        <v>1432</v>
      </c>
      <c r="O396" t="e" vm="12">
        <v>#VALUE!</v>
      </c>
      <c r="P396" t="s">
        <v>532</v>
      </c>
      <c r="Q396" s="2">
        <v>39243</v>
      </c>
      <c r="R396" s="1" t="s">
        <v>716</v>
      </c>
      <c r="S396" s="1">
        <v>168</v>
      </c>
      <c r="T396" s="1" t="s">
        <v>700</v>
      </c>
    </row>
    <row r="397" spans="1:20" x14ac:dyDescent="0.35">
      <c r="A397" s="1">
        <v>2025</v>
      </c>
      <c r="C397" t="s">
        <v>1362</v>
      </c>
      <c r="D397" s="1" t="s">
        <v>1471</v>
      </c>
      <c r="E397" s="1" t="s">
        <v>897</v>
      </c>
      <c r="F397" t="s">
        <v>252</v>
      </c>
      <c r="G397" t="s">
        <v>23</v>
      </c>
      <c r="H397" s="1">
        <f>VLOOKUP(G397, Sheet3!$A$2:$B$40, 2, FALSE)</f>
        <v>0.27</v>
      </c>
      <c r="I397" s="1">
        <v>56</v>
      </c>
      <c r="J397" s="1">
        <v>27</v>
      </c>
      <c r="K397" s="1">
        <v>34</v>
      </c>
      <c r="L397" s="1">
        <v>61</v>
      </c>
      <c r="M397" s="1">
        <v>12</v>
      </c>
      <c r="N397" s="1" t="s">
        <v>1422</v>
      </c>
      <c r="O397" t="e" vm="2">
        <v>#VALUE!</v>
      </c>
      <c r="P397" t="s">
        <v>855</v>
      </c>
      <c r="Q397" s="2">
        <v>38431</v>
      </c>
      <c r="R397" s="1" t="s">
        <v>699</v>
      </c>
      <c r="S397" s="1">
        <v>198</v>
      </c>
      <c r="T397" s="1" t="s">
        <v>690</v>
      </c>
    </row>
    <row r="398" spans="1:20" x14ac:dyDescent="0.35">
      <c r="A398" s="1">
        <v>2025</v>
      </c>
      <c r="C398" t="s">
        <v>1007</v>
      </c>
      <c r="D398" s="1" t="s">
        <v>1471</v>
      </c>
      <c r="E398" s="1" t="s">
        <v>896</v>
      </c>
      <c r="F398" t="s">
        <v>331</v>
      </c>
      <c r="G398" t="s">
        <v>23</v>
      </c>
      <c r="H398" s="1">
        <f>VLOOKUP(G398, Sheet3!$A$2:$B$40, 2, FALSE)</f>
        <v>0.27</v>
      </c>
      <c r="I398" s="1">
        <v>62</v>
      </c>
      <c r="J398" s="1">
        <v>3</v>
      </c>
      <c r="K398" s="1">
        <v>7</v>
      </c>
      <c r="L398" s="1">
        <v>10</v>
      </c>
      <c r="M398" s="1">
        <v>36</v>
      </c>
      <c r="N398" s="1" t="s">
        <v>1421</v>
      </c>
      <c r="O398" t="e" vm="1">
        <v>#VALUE!</v>
      </c>
      <c r="P398" t="s">
        <v>534</v>
      </c>
      <c r="Q398" s="2">
        <v>39225</v>
      </c>
      <c r="R398" s="1" t="s">
        <v>724</v>
      </c>
      <c r="S398" s="1">
        <v>203</v>
      </c>
      <c r="T398" s="1" t="s">
        <v>700</v>
      </c>
    </row>
    <row r="399" spans="1:20" x14ac:dyDescent="0.35">
      <c r="A399" s="1">
        <v>2025</v>
      </c>
      <c r="C399" t="s">
        <v>1414</v>
      </c>
      <c r="D399" s="1" t="s">
        <v>1471</v>
      </c>
      <c r="E399" s="1" t="s">
        <v>897</v>
      </c>
      <c r="F399" t="s">
        <v>33</v>
      </c>
      <c r="G399" t="s">
        <v>20</v>
      </c>
      <c r="H399" s="1">
        <f>VLOOKUP(G399, Sheet3!$A$2:$B$40, 2, FALSE)</f>
        <v>0.28999999999999998</v>
      </c>
      <c r="I399" s="1">
        <v>64</v>
      </c>
      <c r="J399" s="1">
        <v>17</v>
      </c>
      <c r="K399" s="1">
        <v>15</v>
      </c>
      <c r="L399" s="1">
        <v>32</v>
      </c>
      <c r="M399" s="1">
        <v>58</v>
      </c>
      <c r="N399" s="1" t="s">
        <v>1424</v>
      </c>
      <c r="O399" t="e" vm="4">
        <v>#VALUE!</v>
      </c>
      <c r="P399" t="s">
        <v>856</v>
      </c>
      <c r="Q399" s="2">
        <v>39333</v>
      </c>
      <c r="R399" s="1" t="s">
        <v>725</v>
      </c>
      <c r="S399" s="1">
        <v>168</v>
      </c>
      <c r="T399" s="1" t="s">
        <v>700</v>
      </c>
    </row>
    <row r="400" spans="1:20" x14ac:dyDescent="0.35">
      <c r="A400" s="1">
        <v>2025</v>
      </c>
      <c r="C400" t="s">
        <v>1008</v>
      </c>
      <c r="D400" s="1" t="s">
        <v>1471</v>
      </c>
      <c r="E400" s="1" t="s">
        <v>896</v>
      </c>
      <c r="F400" t="s">
        <v>536</v>
      </c>
      <c r="G400" t="s">
        <v>37</v>
      </c>
      <c r="H400" s="1">
        <f>VLOOKUP(G400, Sheet3!$A$2:$B$40, 2, FALSE)</f>
        <v>0.41</v>
      </c>
      <c r="I400" s="1">
        <v>12</v>
      </c>
      <c r="J400" s="1">
        <v>0</v>
      </c>
      <c r="K400" s="1">
        <v>0</v>
      </c>
      <c r="L400" s="1">
        <v>0</v>
      </c>
      <c r="M400" s="1">
        <v>0</v>
      </c>
      <c r="N400" s="1" t="s">
        <v>1423</v>
      </c>
      <c r="O400" t="e" vm="3">
        <v>#VALUE!</v>
      </c>
      <c r="P400" t="s">
        <v>535</v>
      </c>
      <c r="Q400" s="2">
        <v>39082</v>
      </c>
      <c r="R400" s="1" t="s">
        <v>699</v>
      </c>
      <c r="S400" s="1">
        <v>190</v>
      </c>
      <c r="T400" s="1" t="s">
        <v>690</v>
      </c>
    </row>
    <row r="401" spans="1:20" x14ac:dyDescent="0.35">
      <c r="A401" s="1">
        <v>2025</v>
      </c>
      <c r="C401" t="s">
        <v>1218</v>
      </c>
      <c r="D401" s="1" t="s">
        <v>1471</v>
      </c>
      <c r="E401" s="1" t="s">
        <v>897</v>
      </c>
      <c r="F401" t="s">
        <v>292</v>
      </c>
      <c r="G401" t="s">
        <v>95</v>
      </c>
      <c r="H401" s="1">
        <f>VLOOKUP(G401, Sheet3!$A$2:$B$40, 2, FALSE)</f>
        <v>0.47</v>
      </c>
      <c r="I401" s="1">
        <v>35</v>
      </c>
      <c r="J401" s="1">
        <v>6</v>
      </c>
      <c r="K401" s="1">
        <v>12</v>
      </c>
      <c r="L401" s="1">
        <v>18</v>
      </c>
      <c r="M401" s="1">
        <v>10</v>
      </c>
      <c r="N401" s="1" t="s">
        <v>1424</v>
      </c>
      <c r="O401" t="e" vm="4">
        <v>#VALUE!</v>
      </c>
      <c r="P401" t="s">
        <v>858</v>
      </c>
      <c r="Q401" s="2">
        <v>38560</v>
      </c>
      <c r="R401" s="1" t="s">
        <v>705</v>
      </c>
      <c r="S401" s="1">
        <v>179</v>
      </c>
      <c r="T401" s="1" t="s">
        <v>700</v>
      </c>
    </row>
    <row r="402" spans="1:20" x14ac:dyDescent="0.35">
      <c r="A402" s="1">
        <v>2025</v>
      </c>
      <c r="C402" t="s">
        <v>1283</v>
      </c>
      <c r="D402" s="1" t="s">
        <v>1471</v>
      </c>
      <c r="E402" s="1" t="s">
        <v>897</v>
      </c>
      <c r="F402" t="s">
        <v>538</v>
      </c>
      <c r="G402" t="s">
        <v>101</v>
      </c>
      <c r="H402" s="1">
        <f>VLOOKUP(G402, Sheet3!$A$2:$B$40, 2, FALSE)</f>
        <v>0.2</v>
      </c>
      <c r="I402" s="1">
        <v>33</v>
      </c>
      <c r="J402" s="1">
        <v>21</v>
      </c>
      <c r="K402" s="1">
        <v>17</v>
      </c>
      <c r="L402" s="1">
        <v>38</v>
      </c>
      <c r="M402" s="1">
        <v>10</v>
      </c>
      <c r="N402" s="1" t="s">
        <v>1425</v>
      </c>
      <c r="O402" t="e" vm="5">
        <v>#VALUE!</v>
      </c>
      <c r="P402" t="s">
        <v>537</v>
      </c>
      <c r="Q402" s="2">
        <v>39009</v>
      </c>
      <c r="R402" s="1" t="s">
        <v>705</v>
      </c>
      <c r="S402" s="1">
        <v>176</v>
      </c>
      <c r="T402" s="1" t="s">
        <v>700</v>
      </c>
    </row>
    <row r="403" spans="1:20" x14ac:dyDescent="0.35">
      <c r="A403" s="1">
        <v>2025</v>
      </c>
      <c r="C403" t="s">
        <v>1009</v>
      </c>
      <c r="D403" s="1" t="s">
        <v>1471</v>
      </c>
      <c r="E403" s="1" t="s">
        <v>896</v>
      </c>
      <c r="F403" t="s">
        <v>117</v>
      </c>
      <c r="G403" t="s">
        <v>101</v>
      </c>
      <c r="H403" s="1">
        <f>VLOOKUP(G403, Sheet3!$A$2:$B$40, 2, FALSE)</f>
        <v>0.2</v>
      </c>
      <c r="I403" s="1">
        <v>29</v>
      </c>
      <c r="J403" s="1">
        <v>2</v>
      </c>
      <c r="K403" s="1">
        <v>7</v>
      </c>
      <c r="L403" s="1">
        <v>9</v>
      </c>
      <c r="M403" s="1">
        <v>11</v>
      </c>
      <c r="N403" s="1" t="s">
        <v>1425</v>
      </c>
      <c r="O403" t="e" vm="5">
        <v>#VALUE!</v>
      </c>
      <c r="P403" t="s">
        <v>539</v>
      </c>
      <c r="Q403" s="2">
        <v>39187</v>
      </c>
      <c r="R403" s="1" t="s">
        <v>724</v>
      </c>
      <c r="S403" s="1">
        <v>203</v>
      </c>
      <c r="T403" s="1" t="s">
        <v>700</v>
      </c>
    </row>
    <row r="404" spans="1:20" x14ac:dyDescent="0.35">
      <c r="A404" s="1">
        <v>2025</v>
      </c>
      <c r="C404" t="s">
        <v>1205</v>
      </c>
      <c r="D404" s="1" t="s">
        <v>1471</v>
      </c>
      <c r="E404" s="1" t="s">
        <v>897</v>
      </c>
      <c r="F404" t="s">
        <v>64</v>
      </c>
      <c r="G404" t="s">
        <v>20</v>
      </c>
      <c r="H404" s="1">
        <f>VLOOKUP(G404, Sheet3!$A$2:$B$40, 2, FALSE)</f>
        <v>0.28999999999999998</v>
      </c>
      <c r="I404" s="1">
        <v>55</v>
      </c>
      <c r="J404" s="1">
        <v>15</v>
      </c>
      <c r="K404" s="1">
        <v>32</v>
      </c>
      <c r="L404" s="1">
        <v>47</v>
      </c>
      <c r="M404" s="1">
        <v>23</v>
      </c>
      <c r="N404" s="1" t="s">
        <v>1424</v>
      </c>
      <c r="O404" t="e" vm="4">
        <v>#VALUE!</v>
      </c>
      <c r="P404" t="s">
        <v>540</v>
      </c>
      <c r="Q404" s="2">
        <v>38472</v>
      </c>
      <c r="R404" s="1" t="s">
        <v>707</v>
      </c>
      <c r="S404" s="1">
        <v>165</v>
      </c>
      <c r="T404" s="1" t="s">
        <v>700</v>
      </c>
    </row>
    <row r="405" spans="1:20" x14ac:dyDescent="0.35">
      <c r="A405" s="1">
        <v>2025</v>
      </c>
      <c r="C405" t="s">
        <v>1419</v>
      </c>
      <c r="D405" s="1" t="s">
        <v>1471</v>
      </c>
      <c r="E405" s="1" t="s">
        <v>897</v>
      </c>
      <c r="F405" t="s">
        <v>100</v>
      </c>
      <c r="G405" t="s">
        <v>101</v>
      </c>
      <c r="H405" s="1">
        <f>VLOOKUP(G405, Sheet3!$A$2:$B$40, 2, FALSE)</f>
        <v>0.2</v>
      </c>
      <c r="I405" s="1">
        <v>40</v>
      </c>
      <c r="J405" s="1">
        <v>16</v>
      </c>
      <c r="K405" s="1">
        <v>15</v>
      </c>
      <c r="L405" s="1">
        <v>31</v>
      </c>
      <c r="M405" s="1">
        <v>41</v>
      </c>
      <c r="N405" s="1" t="s">
        <v>1425</v>
      </c>
      <c r="O405" t="e" vm="5">
        <v>#VALUE!</v>
      </c>
      <c r="P405" t="s">
        <v>859</v>
      </c>
      <c r="Q405" s="2">
        <v>39207</v>
      </c>
      <c r="R405" s="1" t="s">
        <v>725</v>
      </c>
      <c r="S405" s="1">
        <v>179</v>
      </c>
      <c r="T405" s="1" t="s">
        <v>700</v>
      </c>
    </row>
    <row r="406" spans="1:20" x14ac:dyDescent="0.35">
      <c r="A406" s="1">
        <v>2025</v>
      </c>
      <c r="C406" t="s">
        <v>1010</v>
      </c>
      <c r="D406" s="1" t="s">
        <v>1471</v>
      </c>
      <c r="E406" s="1" t="s">
        <v>896</v>
      </c>
      <c r="F406" t="s">
        <v>542</v>
      </c>
      <c r="G406" t="s">
        <v>499</v>
      </c>
      <c r="H406" s="1">
        <f>VLOOKUP(G406, Sheet3!$A$2:$B$40, 2, FALSE)</f>
        <v>0.26</v>
      </c>
      <c r="I406" s="1">
        <v>38</v>
      </c>
      <c r="J406" s="1">
        <v>0</v>
      </c>
      <c r="K406" s="1">
        <v>4</v>
      </c>
      <c r="L406" s="1">
        <v>4</v>
      </c>
      <c r="M406" s="1">
        <v>47</v>
      </c>
      <c r="N406" s="1" t="s">
        <v>1430</v>
      </c>
      <c r="O406" t="e" vm="15">
        <v>#VALUE!</v>
      </c>
      <c r="P406" t="s">
        <v>541</v>
      </c>
      <c r="Q406" s="2">
        <v>39168</v>
      </c>
      <c r="R406" s="1" t="s">
        <v>705</v>
      </c>
      <c r="S406" s="1">
        <v>205</v>
      </c>
      <c r="T406" s="1" t="s">
        <v>700</v>
      </c>
    </row>
    <row r="407" spans="1:20" x14ac:dyDescent="0.35">
      <c r="A407" s="1">
        <v>2025</v>
      </c>
      <c r="C407" t="s">
        <v>1011</v>
      </c>
      <c r="D407" s="1" t="s">
        <v>1471</v>
      </c>
      <c r="E407" s="1" t="s">
        <v>896</v>
      </c>
      <c r="F407" t="s">
        <v>427</v>
      </c>
      <c r="G407" t="s">
        <v>43</v>
      </c>
      <c r="H407" s="1">
        <f>VLOOKUP(G407, Sheet3!$A$2:$B$40, 2, FALSE)</f>
        <v>0.27</v>
      </c>
      <c r="I407" s="1">
        <v>39</v>
      </c>
      <c r="J407" s="1">
        <v>6</v>
      </c>
      <c r="K407" s="1">
        <v>15</v>
      </c>
      <c r="L407" s="1">
        <v>21</v>
      </c>
      <c r="M407" s="1">
        <v>8</v>
      </c>
      <c r="N407" s="1" t="s">
        <v>1423</v>
      </c>
      <c r="O407" t="e" vm="3">
        <v>#VALUE!</v>
      </c>
      <c r="P407" t="s">
        <v>861</v>
      </c>
      <c r="Q407" s="2">
        <v>39086</v>
      </c>
      <c r="R407" s="1" t="s">
        <v>707</v>
      </c>
      <c r="S407" s="1">
        <v>170</v>
      </c>
      <c r="T407" s="1" t="s">
        <v>700</v>
      </c>
    </row>
    <row r="408" spans="1:20" x14ac:dyDescent="0.35">
      <c r="A408" s="1">
        <v>2025</v>
      </c>
      <c r="C408" t="s">
        <v>1105</v>
      </c>
      <c r="D408" s="1" t="s">
        <v>1471</v>
      </c>
      <c r="E408" s="1" t="s">
        <v>8</v>
      </c>
      <c r="F408" t="s">
        <v>544</v>
      </c>
      <c r="G408" t="s">
        <v>126</v>
      </c>
      <c r="H408" s="1">
        <f>VLOOKUP(G408, Sheet3!$A$2:$B$40, 2, FALSE)</f>
        <v>0.2</v>
      </c>
      <c r="I408" s="1">
        <v>6</v>
      </c>
      <c r="J408" s="1">
        <v>2.0699999999999998</v>
      </c>
      <c r="K408" s="1">
        <v>0.9</v>
      </c>
      <c r="L408" s="1" t="s">
        <v>52</v>
      </c>
      <c r="M408" s="1" t="s">
        <v>52</v>
      </c>
      <c r="N408" s="1" t="s">
        <v>1422</v>
      </c>
      <c r="O408" t="e" vm="2">
        <v>#VALUE!</v>
      </c>
      <c r="P408" t="s">
        <v>543</v>
      </c>
      <c r="Q408" s="2">
        <v>39181</v>
      </c>
      <c r="R408" s="1" t="s">
        <v>707</v>
      </c>
      <c r="S408" s="1">
        <v>205</v>
      </c>
      <c r="T408" s="1" t="s">
        <v>700</v>
      </c>
    </row>
    <row r="409" spans="1:20" x14ac:dyDescent="0.35">
      <c r="A409" s="1">
        <v>2025</v>
      </c>
      <c r="C409" t="s">
        <v>1012</v>
      </c>
      <c r="D409" s="1" t="s">
        <v>1471</v>
      </c>
      <c r="E409" s="1" t="s">
        <v>896</v>
      </c>
      <c r="F409" t="s">
        <v>16</v>
      </c>
      <c r="G409" t="s">
        <v>17</v>
      </c>
      <c r="H409" s="1">
        <f>VLOOKUP(G409, Sheet3!$A$2:$B$40, 2, FALSE)</f>
        <v>0.28000000000000003</v>
      </c>
      <c r="I409" s="1">
        <v>60</v>
      </c>
      <c r="J409" s="1">
        <v>2</v>
      </c>
      <c r="K409" s="1">
        <v>4</v>
      </c>
      <c r="L409" s="1">
        <v>6</v>
      </c>
      <c r="M409" s="1">
        <v>103</v>
      </c>
      <c r="N409" s="1" t="s">
        <v>1422</v>
      </c>
      <c r="O409" t="e" vm="2">
        <v>#VALUE!</v>
      </c>
      <c r="P409" t="s">
        <v>545</v>
      </c>
      <c r="Q409" s="2">
        <v>39138</v>
      </c>
      <c r="R409" s="1" t="s">
        <v>732</v>
      </c>
      <c r="S409" s="1">
        <v>227</v>
      </c>
      <c r="T409" s="1" t="s">
        <v>700</v>
      </c>
    </row>
    <row r="410" spans="1:20" x14ac:dyDescent="0.35">
      <c r="A410" s="1">
        <v>2025</v>
      </c>
      <c r="C410" t="s">
        <v>1013</v>
      </c>
      <c r="D410" s="1" t="s">
        <v>1471</v>
      </c>
      <c r="E410" s="1" t="s">
        <v>896</v>
      </c>
      <c r="F410" t="s">
        <v>467</v>
      </c>
      <c r="G410" t="s">
        <v>20</v>
      </c>
      <c r="H410" s="1">
        <f>VLOOKUP(G410, Sheet3!$A$2:$B$40, 2, FALSE)</f>
        <v>0.28999999999999998</v>
      </c>
      <c r="I410" s="1">
        <v>48</v>
      </c>
      <c r="J410" s="1">
        <v>20</v>
      </c>
      <c r="K410" s="1">
        <v>27</v>
      </c>
      <c r="L410" s="1">
        <v>47</v>
      </c>
      <c r="M410" s="1">
        <v>65</v>
      </c>
      <c r="N410" s="1" t="s">
        <v>1421</v>
      </c>
      <c r="O410" t="e" vm="1">
        <v>#VALUE!</v>
      </c>
      <c r="P410" t="s">
        <v>546</v>
      </c>
      <c r="Q410" s="2">
        <v>38809</v>
      </c>
      <c r="R410" s="1" t="s">
        <v>705</v>
      </c>
      <c r="S410" s="1">
        <v>190</v>
      </c>
      <c r="T410" s="1" t="s">
        <v>690</v>
      </c>
    </row>
    <row r="411" spans="1:20" x14ac:dyDescent="0.35">
      <c r="A411" s="1">
        <v>2025</v>
      </c>
      <c r="C411" t="s">
        <v>1106</v>
      </c>
      <c r="D411" s="1" t="s">
        <v>1471</v>
      </c>
      <c r="E411" s="1" t="s">
        <v>8</v>
      </c>
      <c r="F411" t="s">
        <v>210</v>
      </c>
      <c r="G411" t="s">
        <v>20</v>
      </c>
      <c r="H411" s="1">
        <f>VLOOKUP(G411, Sheet3!$A$2:$B$40, 2, FALSE)</f>
        <v>0.28999999999999998</v>
      </c>
      <c r="I411" s="1">
        <v>38</v>
      </c>
      <c r="J411" s="1">
        <v>4.05</v>
      </c>
      <c r="K411" s="1">
        <v>0.88300000000000001</v>
      </c>
      <c r="L411" s="1" t="s">
        <v>52</v>
      </c>
      <c r="M411" s="1" t="s">
        <v>52</v>
      </c>
      <c r="N411" s="1" t="s">
        <v>1421</v>
      </c>
      <c r="O411" t="e" vm="1">
        <v>#VALUE!</v>
      </c>
      <c r="P411" t="s">
        <v>547</v>
      </c>
      <c r="Q411" s="2">
        <v>39002</v>
      </c>
      <c r="R411" s="1" t="s">
        <v>724</v>
      </c>
      <c r="S411" s="1">
        <v>209</v>
      </c>
      <c r="T411" s="1" t="s">
        <v>700</v>
      </c>
    </row>
    <row r="412" spans="1:20" x14ac:dyDescent="0.35">
      <c r="A412" s="1">
        <v>2025</v>
      </c>
      <c r="C412" t="s">
        <v>1014</v>
      </c>
      <c r="D412" s="1" t="s">
        <v>1471</v>
      </c>
      <c r="E412" s="1" t="s">
        <v>896</v>
      </c>
      <c r="F412" t="s">
        <v>141</v>
      </c>
      <c r="G412" t="s">
        <v>101</v>
      </c>
      <c r="H412" s="1">
        <f>VLOOKUP(G412, Sheet3!$A$2:$B$40, 2, FALSE)</f>
        <v>0.2</v>
      </c>
      <c r="I412" s="1">
        <v>34</v>
      </c>
      <c r="J412" s="1">
        <v>0</v>
      </c>
      <c r="K412" s="1">
        <v>7</v>
      </c>
      <c r="L412" s="1">
        <v>7</v>
      </c>
      <c r="M412" s="1">
        <v>4</v>
      </c>
      <c r="N412" s="1" t="s">
        <v>1425</v>
      </c>
      <c r="O412" t="e" vm="5">
        <v>#VALUE!</v>
      </c>
      <c r="P412" t="s">
        <v>548</v>
      </c>
      <c r="Q412" s="2">
        <v>39069</v>
      </c>
      <c r="R412" s="1" t="s">
        <v>717</v>
      </c>
      <c r="S412" s="1">
        <v>209</v>
      </c>
      <c r="T412" s="1" t="s">
        <v>690</v>
      </c>
    </row>
    <row r="413" spans="1:20" x14ac:dyDescent="0.35">
      <c r="A413" s="1">
        <v>2025</v>
      </c>
      <c r="C413" t="s">
        <v>1015</v>
      </c>
      <c r="D413" s="1" t="s">
        <v>1471</v>
      </c>
      <c r="E413" s="1" t="s">
        <v>896</v>
      </c>
      <c r="F413" t="s">
        <v>288</v>
      </c>
      <c r="G413" t="s">
        <v>101</v>
      </c>
      <c r="H413" s="1">
        <f>VLOOKUP(G413, Sheet3!$A$2:$B$40, 2, FALSE)</f>
        <v>0.2</v>
      </c>
      <c r="I413" s="1">
        <v>36</v>
      </c>
      <c r="J413" s="1">
        <v>2</v>
      </c>
      <c r="K413" s="1">
        <v>6</v>
      </c>
      <c r="L413" s="1">
        <v>8</v>
      </c>
      <c r="M413" s="1">
        <v>14</v>
      </c>
      <c r="N413" s="1" t="s">
        <v>1425</v>
      </c>
      <c r="O413" t="e" vm="5">
        <v>#VALUE!</v>
      </c>
      <c r="P413" t="s">
        <v>552</v>
      </c>
      <c r="Q413" s="2">
        <v>39212</v>
      </c>
      <c r="R413" s="1" t="s">
        <v>716</v>
      </c>
      <c r="S413" s="1">
        <v>161</v>
      </c>
      <c r="T413" s="1" t="s">
        <v>700</v>
      </c>
    </row>
    <row r="414" spans="1:20" x14ac:dyDescent="0.35">
      <c r="A414" s="1">
        <v>2025</v>
      </c>
      <c r="C414" t="s">
        <v>1284</v>
      </c>
      <c r="D414" s="1" t="s">
        <v>1471</v>
      </c>
      <c r="E414" s="1" t="s">
        <v>897</v>
      </c>
      <c r="F414" t="s">
        <v>554</v>
      </c>
      <c r="G414" t="s">
        <v>31</v>
      </c>
      <c r="H414" s="1">
        <f>VLOOKUP(G414, Sheet3!$A$2:$B$40, 2, FALSE)</f>
        <v>0.27</v>
      </c>
      <c r="I414" s="1">
        <v>58</v>
      </c>
      <c r="J414" s="1">
        <v>11</v>
      </c>
      <c r="K414" s="1">
        <v>21</v>
      </c>
      <c r="L414" s="1">
        <v>32</v>
      </c>
      <c r="M414" s="1">
        <v>42</v>
      </c>
      <c r="N414" s="1" t="s">
        <v>1421</v>
      </c>
      <c r="O414" t="e" vm="1">
        <v>#VALUE!</v>
      </c>
      <c r="P414" t="s">
        <v>553</v>
      </c>
      <c r="Q414" s="2">
        <v>39043</v>
      </c>
      <c r="R414" s="1" t="s">
        <v>716</v>
      </c>
      <c r="S414" s="1">
        <v>181</v>
      </c>
      <c r="T414" s="1" t="s">
        <v>690</v>
      </c>
    </row>
    <row r="415" spans="1:20" x14ac:dyDescent="0.35">
      <c r="A415" s="1">
        <v>2025</v>
      </c>
      <c r="C415" t="s">
        <v>1405</v>
      </c>
      <c r="D415" s="1" t="s">
        <v>1471</v>
      </c>
      <c r="E415" s="1" t="s">
        <v>897</v>
      </c>
      <c r="F415" t="s">
        <v>556</v>
      </c>
      <c r="G415" t="s">
        <v>101</v>
      </c>
      <c r="H415" s="1">
        <f>VLOOKUP(G415, Sheet3!$A$2:$B$40, 2, FALSE)</f>
        <v>0.2</v>
      </c>
      <c r="I415" s="1">
        <v>27</v>
      </c>
      <c r="J415" s="1">
        <v>4</v>
      </c>
      <c r="K415" s="1">
        <v>7</v>
      </c>
      <c r="L415" s="1">
        <v>11</v>
      </c>
      <c r="M415" s="1">
        <v>4</v>
      </c>
      <c r="N415" s="1" t="s">
        <v>1425</v>
      </c>
      <c r="O415" t="e" vm="5">
        <v>#VALUE!</v>
      </c>
      <c r="P415" t="s">
        <v>555</v>
      </c>
      <c r="Q415" s="2">
        <v>39321</v>
      </c>
      <c r="R415" s="1" t="s">
        <v>699</v>
      </c>
      <c r="S415" s="1">
        <v>196</v>
      </c>
      <c r="T415" s="1" t="s">
        <v>690</v>
      </c>
    </row>
    <row r="416" spans="1:20" x14ac:dyDescent="0.35">
      <c r="A416" s="1">
        <v>2025</v>
      </c>
      <c r="C416" t="s">
        <v>1108</v>
      </c>
      <c r="D416" s="1" t="s">
        <v>1471</v>
      </c>
      <c r="E416" s="1" t="s">
        <v>8</v>
      </c>
      <c r="F416" t="s">
        <v>16</v>
      </c>
      <c r="G416" t="s">
        <v>17</v>
      </c>
      <c r="H416" s="1">
        <f>VLOOKUP(G416, Sheet3!$A$2:$B$40, 2, FALSE)</f>
        <v>0.28000000000000003</v>
      </c>
      <c r="I416" s="1">
        <v>28</v>
      </c>
      <c r="J416" s="1">
        <v>3.21</v>
      </c>
      <c r="K416" s="1">
        <v>0.88600000000000001</v>
      </c>
      <c r="L416" s="1" t="s">
        <v>52</v>
      </c>
      <c r="M416" s="1" t="s">
        <v>52</v>
      </c>
      <c r="N416" s="1" t="s">
        <v>1422</v>
      </c>
      <c r="O416" t="e" vm="2">
        <v>#VALUE!</v>
      </c>
      <c r="P416" t="s">
        <v>558</v>
      </c>
      <c r="Q416" s="2">
        <v>39191</v>
      </c>
      <c r="R416" s="1" t="s">
        <v>699</v>
      </c>
      <c r="S416" s="1">
        <v>174</v>
      </c>
      <c r="T416" s="1" t="s">
        <v>700</v>
      </c>
    </row>
    <row r="417" spans="1:20" x14ac:dyDescent="0.35">
      <c r="A417" s="1">
        <v>2025</v>
      </c>
      <c r="C417" t="s">
        <v>1183</v>
      </c>
      <c r="D417" s="1" t="s">
        <v>1471</v>
      </c>
      <c r="E417" s="1" t="s">
        <v>897</v>
      </c>
      <c r="F417" t="s">
        <v>247</v>
      </c>
      <c r="G417" t="s">
        <v>31</v>
      </c>
      <c r="H417" s="1">
        <f>VLOOKUP(G417, Sheet3!$A$2:$B$40, 2, FALSE)</f>
        <v>0.27</v>
      </c>
      <c r="I417" s="1">
        <v>54</v>
      </c>
      <c r="J417" s="1">
        <v>17</v>
      </c>
      <c r="K417" s="1">
        <v>29</v>
      </c>
      <c r="L417" s="1">
        <v>46</v>
      </c>
      <c r="M417" s="1">
        <v>25</v>
      </c>
      <c r="N417" s="1" t="s">
        <v>1421</v>
      </c>
      <c r="O417" t="e" vm="1">
        <v>#VALUE!</v>
      </c>
      <c r="P417" t="s">
        <v>559</v>
      </c>
      <c r="Q417" s="2">
        <v>39323</v>
      </c>
      <c r="R417" s="1" t="s">
        <v>725</v>
      </c>
      <c r="S417" s="1">
        <v>168</v>
      </c>
      <c r="T417" s="1" t="s">
        <v>690</v>
      </c>
    </row>
    <row r="418" spans="1:20" x14ac:dyDescent="0.35">
      <c r="A418" s="1">
        <v>2025</v>
      </c>
      <c r="C418" t="s">
        <v>1109</v>
      </c>
      <c r="D418" s="1" t="s">
        <v>1471</v>
      </c>
      <c r="E418" s="1" t="s">
        <v>8</v>
      </c>
      <c r="F418" t="s">
        <v>561</v>
      </c>
      <c r="G418" t="s">
        <v>562</v>
      </c>
      <c r="H418" s="1">
        <f>VLOOKUP(G418, Sheet3!$A$2:$B$40, 2, FALSE)</f>
        <v>0.18</v>
      </c>
      <c r="I418" s="1">
        <v>3</v>
      </c>
      <c r="J418" s="1">
        <v>3.66</v>
      </c>
      <c r="K418" s="1">
        <v>0.89800000000000002</v>
      </c>
      <c r="L418" s="1" t="s">
        <v>52</v>
      </c>
      <c r="M418" s="1" t="s">
        <v>52</v>
      </c>
      <c r="N418" s="1" t="s">
        <v>1432</v>
      </c>
      <c r="O418" t="e" vm="12">
        <v>#VALUE!</v>
      </c>
      <c r="P418" t="s">
        <v>864</v>
      </c>
      <c r="Q418" s="2">
        <v>39299</v>
      </c>
      <c r="R418" s="1" t="s">
        <v>717</v>
      </c>
      <c r="S418" s="1">
        <v>194</v>
      </c>
      <c r="T418" s="1" t="s">
        <v>700</v>
      </c>
    </row>
    <row r="419" spans="1:20" x14ac:dyDescent="0.35">
      <c r="A419" s="1">
        <v>2025</v>
      </c>
      <c r="C419" t="s">
        <v>1363</v>
      </c>
      <c r="D419" s="1" t="s">
        <v>1471</v>
      </c>
      <c r="E419" s="1" t="s">
        <v>897</v>
      </c>
      <c r="F419" t="s">
        <v>564</v>
      </c>
      <c r="G419" t="s">
        <v>357</v>
      </c>
      <c r="H419" s="1">
        <f>VLOOKUP(G419, Sheet3!$A$2:$B$40, 2, FALSE)</f>
        <v>0.54</v>
      </c>
      <c r="I419" s="1">
        <v>50</v>
      </c>
      <c r="J419" s="1">
        <v>10</v>
      </c>
      <c r="K419" s="1">
        <v>23</v>
      </c>
      <c r="L419" s="1">
        <v>33</v>
      </c>
      <c r="M419" s="1">
        <v>12</v>
      </c>
      <c r="N419" s="1" t="s">
        <v>1427</v>
      </c>
      <c r="O419" t="e" vm="8">
        <v>#VALUE!</v>
      </c>
      <c r="P419" t="s">
        <v>563</v>
      </c>
      <c r="Q419" s="2">
        <v>38515</v>
      </c>
      <c r="R419" s="1" t="s">
        <v>705</v>
      </c>
      <c r="S419" s="1">
        <v>174</v>
      </c>
      <c r="T419" s="1" t="s">
        <v>700</v>
      </c>
    </row>
    <row r="420" spans="1:20" x14ac:dyDescent="0.35">
      <c r="A420" s="1">
        <v>2025</v>
      </c>
      <c r="C420" t="s">
        <v>1364</v>
      </c>
      <c r="D420" s="1" t="s">
        <v>1471</v>
      </c>
      <c r="E420" s="1" t="s">
        <v>897</v>
      </c>
      <c r="F420" t="s">
        <v>28</v>
      </c>
      <c r="G420" t="s">
        <v>15</v>
      </c>
      <c r="H420" s="1">
        <f>VLOOKUP(G420, Sheet3!$A$2:$B$40, 2, FALSE)</f>
        <v>0.3</v>
      </c>
      <c r="I420" s="1">
        <v>45</v>
      </c>
      <c r="J420" s="1">
        <v>10</v>
      </c>
      <c r="K420" s="1">
        <v>16</v>
      </c>
      <c r="L420" s="1">
        <v>26</v>
      </c>
      <c r="M420" s="1">
        <v>20</v>
      </c>
      <c r="N420" s="1" t="s">
        <v>1421</v>
      </c>
      <c r="O420" t="e" vm="1">
        <v>#VALUE!</v>
      </c>
      <c r="P420" t="s">
        <v>565</v>
      </c>
      <c r="Q420" s="2">
        <v>39088</v>
      </c>
      <c r="R420" s="1" t="s">
        <v>705</v>
      </c>
      <c r="S420" s="1">
        <v>170</v>
      </c>
      <c r="T420" s="1" t="s">
        <v>700</v>
      </c>
    </row>
    <row r="421" spans="1:20" x14ac:dyDescent="0.35">
      <c r="A421" s="1">
        <v>2025</v>
      </c>
      <c r="C421" t="s">
        <v>1018</v>
      </c>
      <c r="D421" s="1" t="s">
        <v>1471</v>
      </c>
      <c r="E421" s="1" t="s">
        <v>896</v>
      </c>
      <c r="F421" t="s">
        <v>423</v>
      </c>
      <c r="G421" t="s">
        <v>31</v>
      </c>
      <c r="H421" s="1">
        <f>VLOOKUP(G421, Sheet3!$A$2:$B$40, 2, FALSE)</f>
        <v>0.27</v>
      </c>
      <c r="I421" s="1">
        <v>64</v>
      </c>
      <c r="J421" s="1">
        <v>4</v>
      </c>
      <c r="K421" s="1">
        <v>10</v>
      </c>
      <c r="L421" s="1">
        <v>14</v>
      </c>
      <c r="M421" s="1">
        <v>69</v>
      </c>
      <c r="N421" s="1" t="s">
        <v>1421</v>
      </c>
      <c r="O421" t="e" vm="1">
        <v>#VALUE!</v>
      </c>
      <c r="P421" t="s">
        <v>566</v>
      </c>
      <c r="Q421" s="2">
        <v>39305</v>
      </c>
      <c r="R421" s="1" t="s">
        <v>724</v>
      </c>
      <c r="S421" s="1">
        <v>192</v>
      </c>
      <c r="T421" s="1" t="s">
        <v>700</v>
      </c>
    </row>
    <row r="422" spans="1:20" x14ac:dyDescent="0.35">
      <c r="A422" s="1">
        <v>2025</v>
      </c>
      <c r="C422" t="s">
        <v>1184</v>
      </c>
      <c r="D422" s="1" t="s">
        <v>1471</v>
      </c>
      <c r="E422" s="1" t="s">
        <v>897</v>
      </c>
      <c r="F422" t="s">
        <v>78</v>
      </c>
      <c r="G422" t="s">
        <v>20</v>
      </c>
      <c r="H422" s="1">
        <f>VLOOKUP(G422, Sheet3!$A$2:$B$40, 2, FALSE)</f>
        <v>0.28999999999999998</v>
      </c>
      <c r="I422" s="1">
        <v>27</v>
      </c>
      <c r="J422" s="1">
        <v>10</v>
      </c>
      <c r="K422" s="1">
        <v>10</v>
      </c>
      <c r="L422" s="1">
        <v>20</v>
      </c>
      <c r="M422" s="1">
        <v>8</v>
      </c>
      <c r="N422" s="1" t="s">
        <v>1421</v>
      </c>
      <c r="O422" t="e" vm="1">
        <v>#VALUE!</v>
      </c>
      <c r="P422" t="s">
        <v>868</v>
      </c>
      <c r="Q422" s="2">
        <v>38426</v>
      </c>
      <c r="R422" s="1" t="s">
        <v>716</v>
      </c>
      <c r="S422" s="1">
        <v>181</v>
      </c>
      <c r="T422" s="1" t="s">
        <v>700</v>
      </c>
    </row>
    <row r="423" spans="1:20" x14ac:dyDescent="0.35">
      <c r="A423" s="1">
        <v>2025</v>
      </c>
      <c r="C423" t="s">
        <v>1110</v>
      </c>
      <c r="D423" s="1" t="s">
        <v>1471</v>
      </c>
      <c r="E423" s="1" t="s">
        <v>8</v>
      </c>
      <c r="F423" t="s">
        <v>568</v>
      </c>
      <c r="G423" t="s">
        <v>357</v>
      </c>
      <c r="H423" s="1">
        <f>VLOOKUP(G423, Sheet3!$A$2:$B$40, 2, FALSE)</f>
        <v>0.54</v>
      </c>
      <c r="I423" s="1">
        <v>40</v>
      </c>
      <c r="J423" s="1">
        <v>2.35</v>
      </c>
      <c r="K423" s="1">
        <v>0.91200000000000003</v>
      </c>
      <c r="L423" s="1" t="s">
        <v>52</v>
      </c>
      <c r="M423" s="1" t="s">
        <v>52</v>
      </c>
      <c r="N423" s="1" t="s">
        <v>1427</v>
      </c>
      <c r="O423" t="e" vm="8">
        <v>#VALUE!</v>
      </c>
      <c r="P423" t="s">
        <v>869</v>
      </c>
      <c r="Q423" s="2">
        <v>38832</v>
      </c>
      <c r="R423" s="1" t="s">
        <v>705</v>
      </c>
      <c r="S423" s="1">
        <v>176</v>
      </c>
      <c r="T423" s="1" t="s">
        <v>700</v>
      </c>
    </row>
    <row r="424" spans="1:20" x14ac:dyDescent="0.35">
      <c r="A424" s="1">
        <v>2025</v>
      </c>
      <c r="C424" t="s">
        <v>1365</v>
      </c>
      <c r="D424" s="1" t="s">
        <v>1471</v>
      </c>
      <c r="E424" s="1" t="s">
        <v>897</v>
      </c>
      <c r="F424" t="s">
        <v>570</v>
      </c>
      <c r="G424" t="s">
        <v>131</v>
      </c>
      <c r="H424" s="1">
        <f>VLOOKUP(G424, Sheet3!$A$2:$B$40, 2, FALSE)</f>
        <v>0.1</v>
      </c>
      <c r="I424" s="1">
        <v>30</v>
      </c>
      <c r="J424" s="1">
        <v>16</v>
      </c>
      <c r="K424" s="1">
        <v>23</v>
      </c>
      <c r="L424" s="1">
        <v>39</v>
      </c>
      <c r="M424" s="1" t="s">
        <v>52</v>
      </c>
      <c r="N424" s="1" t="s">
        <v>1421</v>
      </c>
      <c r="O424" t="e" vm="1">
        <v>#VALUE!</v>
      </c>
      <c r="P424" t="s">
        <v>569</v>
      </c>
      <c r="Q424" s="2">
        <v>39323</v>
      </c>
      <c r="R424" s="1" t="s">
        <v>725</v>
      </c>
      <c r="S424" s="1">
        <v>181</v>
      </c>
      <c r="T424" s="1" t="s">
        <v>700</v>
      </c>
    </row>
    <row r="425" spans="1:20" x14ac:dyDescent="0.35">
      <c r="A425" s="1">
        <v>2025</v>
      </c>
      <c r="C425" t="s">
        <v>1185</v>
      </c>
      <c r="D425" s="1" t="s">
        <v>1471</v>
      </c>
      <c r="E425" s="1" t="s">
        <v>897</v>
      </c>
      <c r="F425" t="s">
        <v>380</v>
      </c>
      <c r="G425" t="s">
        <v>23</v>
      </c>
      <c r="H425" s="1">
        <f>VLOOKUP(G425, Sheet3!$A$2:$B$40, 2, FALSE)</f>
        <v>0.27</v>
      </c>
      <c r="I425" s="1">
        <v>61</v>
      </c>
      <c r="J425" s="1">
        <v>27</v>
      </c>
      <c r="K425" s="1">
        <v>33</v>
      </c>
      <c r="L425" s="1">
        <v>60</v>
      </c>
      <c r="M425" s="1">
        <v>26</v>
      </c>
      <c r="N425" s="1" t="s">
        <v>1422</v>
      </c>
      <c r="O425" t="e" vm="2">
        <v>#VALUE!</v>
      </c>
      <c r="P425" t="s">
        <v>571</v>
      </c>
      <c r="Q425" s="2">
        <v>38650</v>
      </c>
      <c r="R425" s="1" t="s">
        <v>716</v>
      </c>
      <c r="S425" s="1">
        <v>185</v>
      </c>
      <c r="T425" s="1" t="s">
        <v>700</v>
      </c>
    </row>
    <row r="426" spans="1:20" x14ac:dyDescent="0.35">
      <c r="A426" s="1">
        <v>2025</v>
      </c>
      <c r="C426" t="s">
        <v>1019</v>
      </c>
      <c r="D426" s="1" t="s">
        <v>1471</v>
      </c>
      <c r="E426" s="1" t="s">
        <v>896</v>
      </c>
      <c r="F426" t="s">
        <v>148</v>
      </c>
      <c r="G426" t="s">
        <v>15</v>
      </c>
      <c r="H426" s="1">
        <f>VLOOKUP(G426, Sheet3!$A$2:$B$40, 2, FALSE)</f>
        <v>0.3</v>
      </c>
      <c r="I426" s="1">
        <v>68</v>
      </c>
      <c r="J426" s="1">
        <v>7</v>
      </c>
      <c r="K426" s="1">
        <v>21</v>
      </c>
      <c r="L426" s="1">
        <v>28</v>
      </c>
      <c r="M426" s="1">
        <v>44</v>
      </c>
      <c r="N426" s="1" t="s">
        <v>1421</v>
      </c>
      <c r="O426" t="e" vm="1">
        <v>#VALUE!</v>
      </c>
      <c r="P426" t="s">
        <v>572</v>
      </c>
      <c r="Q426" s="2">
        <v>39042</v>
      </c>
      <c r="R426" s="1" t="s">
        <v>705</v>
      </c>
      <c r="S426" s="1">
        <v>181</v>
      </c>
      <c r="T426" s="1" t="s">
        <v>700</v>
      </c>
    </row>
    <row r="427" spans="1:20" x14ac:dyDescent="0.35">
      <c r="A427" s="1">
        <v>2025</v>
      </c>
      <c r="C427" t="s">
        <v>1366</v>
      </c>
      <c r="D427" s="1" t="s">
        <v>1471</v>
      </c>
      <c r="E427" s="1" t="s">
        <v>897</v>
      </c>
      <c r="F427" t="s">
        <v>575</v>
      </c>
      <c r="G427" t="s">
        <v>193</v>
      </c>
      <c r="H427" s="1">
        <f>VLOOKUP(G427, Sheet3!$A$2:$B$40, 2, FALSE)</f>
        <v>0.18</v>
      </c>
      <c r="I427" s="1">
        <v>30</v>
      </c>
      <c r="J427" s="1">
        <v>17</v>
      </c>
      <c r="K427" s="1">
        <v>20</v>
      </c>
      <c r="L427" s="1">
        <v>37</v>
      </c>
      <c r="M427" s="1">
        <v>8</v>
      </c>
      <c r="N427" s="1" t="s">
        <v>1424</v>
      </c>
      <c r="O427" t="e" vm="4">
        <v>#VALUE!</v>
      </c>
      <c r="P427" t="s">
        <v>870</v>
      </c>
      <c r="Q427" s="2">
        <v>39234</v>
      </c>
      <c r="R427" s="1" t="s">
        <v>705</v>
      </c>
      <c r="S427" s="1">
        <v>185</v>
      </c>
      <c r="T427" s="1" t="s">
        <v>700</v>
      </c>
    </row>
    <row r="428" spans="1:20" x14ac:dyDescent="0.35">
      <c r="A428" s="1">
        <v>2025</v>
      </c>
      <c r="C428" t="s">
        <v>1367</v>
      </c>
      <c r="D428" s="1" t="s">
        <v>1471</v>
      </c>
      <c r="E428" s="1" t="s">
        <v>897</v>
      </c>
      <c r="F428" t="s">
        <v>22</v>
      </c>
      <c r="G428" t="s">
        <v>23</v>
      </c>
      <c r="H428" s="1">
        <f>VLOOKUP(G428, Sheet3!$A$2:$B$40, 2, FALSE)</f>
        <v>0.27</v>
      </c>
      <c r="I428" s="1">
        <v>49</v>
      </c>
      <c r="J428" s="1">
        <v>19</v>
      </c>
      <c r="K428" s="1">
        <v>23</v>
      </c>
      <c r="L428" s="1">
        <v>42</v>
      </c>
      <c r="M428" s="1">
        <v>48</v>
      </c>
      <c r="N428" s="1" t="s">
        <v>1422</v>
      </c>
      <c r="O428" t="e" vm="2">
        <v>#VALUE!</v>
      </c>
      <c r="P428" t="s">
        <v>576</v>
      </c>
      <c r="Q428" s="2">
        <v>39052</v>
      </c>
      <c r="R428" s="1" t="s">
        <v>725</v>
      </c>
      <c r="S428" s="1">
        <v>176</v>
      </c>
      <c r="T428" s="1" t="s">
        <v>690</v>
      </c>
    </row>
    <row r="429" spans="1:20" x14ac:dyDescent="0.35">
      <c r="A429" s="1">
        <v>2025</v>
      </c>
      <c r="C429" t="s">
        <v>1021</v>
      </c>
      <c r="D429" s="1" t="s">
        <v>1471</v>
      </c>
      <c r="E429" s="1" t="s">
        <v>896</v>
      </c>
      <c r="F429" t="s">
        <v>180</v>
      </c>
      <c r="G429" t="s">
        <v>20</v>
      </c>
      <c r="H429" s="1">
        <f>VLOOKUP(G429, Sheet3!$A$2:$B$40, 2, FALSE)</f>
        <v>0.28999999999999998</v>
      </c>
      <c r="I429" s="1">
        <v>64</v>
      </c>
      <c r="J429" s="1">
        <v>4</v>
      </c>
      <c r="K429" s="1">
        <v>18</v>
      </c>
      <c r="L429" s="1">
        <v>22</v>
      </c>
      <c r="M429" s="1">
        <v>42</v>
      </c>
      <c r="N429" s="1" t="s">
        <v>1421</v>
      </c>
      <c r="O429" t="e" vm="1">
        <v>#VALUE!</v>
      </c>
      <c r="P429" t="s">
        <v>577</v>
      </c>
      <c r="Q429" s="2">
        <v>39270</v>
      </c>
      <c r="R429" s="1" t="s">
        <v>725</v>
      </c>
      <c r="S429" s="1">
        <v>168</v>
      </c>
      <c r="T429" s="1" t="s">
        <v>690</v>
      </c>
    </row>
    <row r="430" spans="1:20" x14ac:dyDescent="0.35">
      <c r="A430" s="1">
        <v>2025</v>
      </c>
      <c r="C430" t="s">
        <v>1022</v>
      </c>
      <c r="D430" s="1" t="s">
        <v>1471</v>
      </c>
      <c r="E430" s="1" t="s">
        <v>896</v>
      </c>
      <c r="F430" t="s">
        <v>531</v>
      </c>
      <c r="G430" t="s">
        <v>128</v>
      </c>
      <c r="H430" s="1">
        <f>VLOOKUP(G430, Sheet3!$A$2:$B$40, 2, FALSE)</f>
        <v>0.22</v>
      </c>
      <c r="I430" s="1">
        <v>44</v>
      </c>
      <c r="J430" s="1">
        <v>1</v>
      </c>
      <c r="K430" s="1">
        <v>9</v>
      </c>
      <c r="L430" s="1">
        <v>10</v>
      </c>
      <c r="M430" s="1">
        <v>26</v>
      </c>
      <c r="N430" s="1" t="s">
        <v>1427</v>
      </c>
      <c r="O430" t="e" vm="8">
        <v>#VALUE!</v>
      </c>
      <c r="P430" t="s">
        <v>578</v>
      </c>
      <c r="Q430" s="2">
        <v>39291</v>
      </c>
      <c r="R430" s="1" t="s">
        <v>716</v>
      </c>
      <c r="S430" s="1">
        <v>168</v>
      </c>
      <c r="T430" s="1" t="s">
        <v>700</v>
      </c>
    </row>
    <row r="431" spans="1:20" x14ac:dyDescent="0.35">
      <c r="A431" s="1">
        <v>2025</v>
      </c>
      <c r="C431" t="s">
        <v>1023</v>
      </c>
      <c r="D431" s="1" t="s">
        <v>1471</v>
      </c>
      <c r="E431" s="1" t="s">
        <v>896</v>
      </c>
      <c r="F431" t="s">
        <v>580</v>
      </c>
      <c r="G431" t="s">
        <v>384</v>
      </c>
      <c r="H431" s="1">
        <f>VLOOKUP(G431, Sheet3!$A$2:$B$40, 2, FALSE)</f>
        <v>0.14000000000000001</v>
      </c>
      <c r="I431" s="1">
        <v>5</v>
      </c>
      <c r="J431" s="1">
        <v>2</v>
      </c>
      <c r="K431" s="1">
        <v>5</v>
      </c>
      <c r="L431" s="1">
        <v>7</v>
      </c>
      <c r="M431" s="1">
        <v>4</v>
      </c>
      <c r="N431" s="1" t="s">
        <v>1429</v>
      </c>
      <c r="O431" t="e" vm="7">
        <v>#VALUE!</v>
      </c>
      <c r="P431" t="s">
        <v>579</v>
      </c>
      <c r="Q431" s="2">
        <v>39299</v>
      </c>
      <c r="R431" s="1" t="s">
        <v>717</v>
      </c>
      <c r="S431" s="1">
        <v>203</v>
      </c>
      <c r="T431" s="1" t="s">
        <v>690</v>
      </c>
    </row>
    <row r="432" spans="1:20" x14ac:dyDescent="0.35">
      <c r="A432" s="1">
        <v>2025</v>
      </c>
      <c r="C432" t="s">
        <v>1404</v>
      </c>
      <c r="D432" s="1" t="s">
        <v>1471</v>
      </c>
      <c r="E432" s="1" t="s">
        <v>897</v>
      </c>
      <c r="F432" t="s">
        <v>581</v>
      </c>
      <c r="G432" t="s">
        <v>193</v>
      </c>
      <c r="H432" s="1">
        <f>VLOOKUP(G432, Sheet3!$A$2:$B$40, 2, FALSE)</f>
        <v>0.18</v>
      </c>
      <c r="I432" s="1">
        <v>46</v>
      </c>
      <c r="J432" s="1">
        <v>7</v>
      </c>
      <c r="K432" s="1">
        <v>11</v>
      </c>
      <c r="L432" s="1">
        <v>18</v>
      </c>
      <c r="M432" s="1">
        <v>10</v>
      </c>
      <c r="N432" s="1" t="s">
        <v>1424</v>
      </c>
      <c r="O432" t="e" vm="4">
        <v>#VALUE!</v>
      </c>
      <c r="P432" t="s">
        <v>871</v>
      </c>
      <c r="Q432" s="2">
        <v>39132</v>
      </c>
      <c r="R432" s="1" t="s">
        <v>707</v>
      </c>
      <c r="S432" s="1">
        <v>179</v>
      </c>
      <c r="T432" s="1" t="s">
        <v>700</v>
      </c>
    </row>
    <row r="433" spans="1:20" x14ac:dyDescent="0.35">
      <c r="A433" s="1">
        <v>2025</v>
      </c>
      <c r="C433" t="s">
        <v>1111</v>
      </c>
      <c r="D433" s="1" t="s">
        <v>1471</v>
      </c>
      <c r="E433" s="1" t="s">
        <v>8</v>
      </c>
      <c r="F433" t="s">
        <v>182</v>
      </c>
      <c r="G433" t="s">
        <v>15</v>
      </c>
      <c r="H433" s="1">
        <f>VLOOKUP(G433, Sheet3!$A$2:$B$40, 2, FALSE)</f>
        <v>0.3</v>
      </c>
      <c r="I433" s="1">
        <v>29</v>
      </c>
      <c r="J433" s="1">
        <v>3.67</v>
      </c>
      <c r="K433" s="1">
        <v>0.90200000000000002</v>
      </c>
      <c r="L433" s="1" t="s">
        <v>52</v>
      </c>
      <c r="M433" s="1" t="s">
        <v>52</v>
      </c>
      <c r="N433" s="1" t="s">
        <v>1421</v>
      </c>
      <c r="O433" t="e" vm="1">
        <v>#VALUE!</v>
      </c>
      <c r="P433" t="s">
        <v>582</v>
      </c>
      <c r="Q433" s="2">
        <v>39018</v>
      </c>
      <c r="R433" s="1" t="s">
        <v>705</v>
      </c>
      <c r="S433" s="1">
        <v>196</v>
      </c>
      <c r="T433" s="1" t="s">
        <v>700</v>
      </c>
    </row>
    <row r="434" spans="1:20" x14ac:dyDescent="0.35">
      <c r="A434" s="1">
        <v>2025</v>
      </c>
      <c r="C434" t="s">
        <v>1368</v>
      </c>
      <c r="D434" s="1" t="s">
        <v>1471</v>
      </c>
      <c r="E434" s="1" t="s">
        <v>897</v>
      </c>
      <c r="F434" t="s">
        <v>583</v>
      </c>
      <c r="G434" t="s">
        <v>128</v>
      </c>
      <c r="H434" s="1">
        <f>VLOOKUP(G434, Sheet3!$A$2:$B$40, 2, FALSE)</f>
        <v>0.22</v>
      </c>
      <c r="I434" s="1">
        <v>42</v>
      </c>
      <c r="J434" s="1">
        <v>19</v>
      </c>
      <c r="K434" s="1">
        <v>24</v>
      </c>
      <c r="L434" s="1">
        <v>43</v>
      </c>
      <c r="M434" s="1">
        <v>10</v>
      </c>
      <c r="N434" s="1" t="s">
        <v>1427</v>
      </c>
      <c r="O434" t="e" vm="8">
        <v>#VALUE!</v>
      </c>
      <c r="P434" t="s">
        <v>872</v>
      </c>
      <c r="Q434" s="2">
        <v>38955</v>
      </c>
      <c r="R434" s="1" t="s">
        <v>707</v>
      </c>
      <c r="S434" s="1">
        <v>187</v>
      </c>
      <c r="T434" s="1" t="s">
        <v>700</v>
      </c>
    </row>
    <row r="435" spans="1:20" x14ac:dyDescent="0.35">
      <c r="A435" s="1">
        <v>2025</v>
      </c>
      <c r="C435" t="s">
        <v>1024</v>
      </c>
      <c r="D435" s="1" t="s">
        <v>1471</v>
      </c>
      <c r="E435" s="1" t="s">
        <v>896</v>
      </c>
      <c r="F435" t="s">
        <v>583</v>
      </c>
      <c r="G435" t="s">
        <v>128</v>
      </c>
      <c r="H435" s="1">
        <f>VLOOKUP(G435, Sheet3!$A$2:$B$40, 2, FALSE)</f>
        <v>0.22</v>
      </c>
      <c r="I435" s="1">
        <v>34</v>
      </c>
      <c r="J435" s="1">
        <v>3</v>
      </c>
      <c r="K435" s="1">
        <v>1</v>
      </c>
      <c r="L435" s="1">
        <v>4</v>
      </c>
      <c r="M435" s="1">
        <v>36</v>
      </c>
      <c r="N435" s="1" t="s">
        <v>1427</v>
      </c>
      <c r="O435" t="e" vm="8">
        <v>#VALUE!</v>
      </c>
      <c r="P435" t="s">
        <v>584</v>
      </c>
      <c r="Q435" s="2">
        <v>39148</v>
      </c>
      <c r="R435" s="1" t="s">
        <v>707</v>
      </c>
      <c r="S435" s="1">
        <v>187</v>
      </c>
      <c r="T435" s="1" t="s">
        <v>700</v>
      </c>
    </row>
    <row r="436" spans="1:20" x14ac:dyDescent="0.35">
      <c r="A436" s="1">
        <v>2025</v>
      </c>
      <c r="C436" t="s">
        <v>1403</v>
      </c>
      <c r="D436" s="1" t="s">
        <v>1471</v>
      </c>
      <c r="E436" s="1" t="s">
        <v>897</v>
      </c>
      <c r="F436" t="s">
        <v>586</v>
      </c>
      <c r="G436" t="s">
        <v>101</v>
      </c>
      <c r="H436" s="1">
        <f>VLOOKUP(G436, Sheet3!$A$2:$B$40, 2, FALSE)</f>
        <v>0.2</v>
      </c>
      <c r="I436" s="1">
        <v>52</v>
      </c>
      <c r="J436" s="1">
        <v>17</v>
      </c>
      <c r="K436" s="1">
        <v>33</v>
      </c>
      <c r="L436" s="1">
        <v>50</v>
      </c>
      <c r="M436" s="1">
        <v>17</v>
      </c>
      <c r="N436" s="1" t="s">
        <v>1425</v>
      </c>
      <c r="O436" t="e" vm="5">
        <v>#VALUE!</v>
      </c>
      <c r="P436" t="s">
        <v>585</v>
      </c>
      <c r="Q436" s="2">
        <v>39014</v>
      </c>
      <c r="R436" s="1" t="s">
        <v>725</v>
      </c>
      <c r="S436" s="1">
        <v>165</v>
      </c>
      <c r="T436" s="1" t="s">
        <v>690</v>
      </c>
    </row>
    <row r="437" spans="1:20" x14ac:dyDescent="0.35">
      <c r="A437" s="1">
        <v>2025</v>
      </c>
      <c r="C437" t="s">
        <v>1112</v>
      </c>
      <c r="D437" s="1" t="s">
        <v>1471</v>
      </c>
      <c r="E437" s="1" t="s">
        <v>8</v>
      </c>
      <c r="F437" t="s">
        <v>172</v>
      </c>
      <c r="G437" t="s">
        <v>101</v>
      </c>
      <c r="H437" s="1">
        <f>VLOOKUP(G437, Sheet3!$A$2:$B$40, 2, FALSE)</f>
        <v>0.2</v>
      </c>
      <c r="I437" s="1">
        <v>29</v>
      </c>
      <c r="J437" s="1">
        <v>2.62</v>
      </c>
      <c r="K437" s="1">
        <v>0.92500000000000004</v>
      </c>
      <c r="L437" s="1" t="s">
        <v>52</v>
      </c>
      <c r="M437" s="1" t="s">
        <v>52</v>
      </c>
      <c r="N437" s="1" t="s">
        <v>1425</v>
      </c>
      <c r="O437" t="e" vm="5">
        <v>#VALUE!</v>
      </c>
      <c r="P437" t="s">
        <v>587</v>
      </c>
      <c r="Q437" s="2">
        <v>39116</v>
      </c>
      <c r="R437" s="1" t="s">
        <v>716</v>
      </c>
      <c r="S437" s="1">
        <v>196</v>
      </c>
      <c r="T437" s="1" t="s">
        <v>700</v>
      </c>
    </row>
    <row r="438" spans="1:20" x14ac:dyDescent="0.35">
      <c r="A438" s="1">
        <v>2025</v>
      </c>
      <c r="C438" t="s">
        <v>1113</v>
      </c>
      <c r="D438" s="1" t="s">
        <v>1471</v>
      </c>
      <c r="E438" s="1" t="s">
        <v>8</v>
      </c>
      <c r="F438" t="s">
        <v>374</v>
      </c>
      <c r="G438" t="s">
        <v>128</v>
      </c>
      <c r="H438" s="1">
        <f>VLOOKUP(G438, Sheet3!$A$2:$B$40, 2, FALSE)</f>
        <v>0.22</v>
      </c>
      <c r="I438" s="1">
        <v>16</v>
      </c>
      <c r="J438" s="1">
        <v>1.94</v>
      </c>
      <c r="K438" s="1">
        <v>0.91800000000000004</v>
      </c>
      <c r="L438" s="1" t="s">
        <v>52</v>
      </c>
      <c r="M438" s="1" t="s">
        <v>52</v>
      </c>
      <c r="N438" s="1" t="s">
        <v>1427</v>
      </c>
      <c r="O438" t="e" vm="8">
        <v>#VALUE!</v>
      </c>
      <c r="P438" t="s">
        <v>873</v>
      </c>
      <c r="Q438" s="2">
        <v>39141</v>
      </c>
      <c r="R438" s="1" t="s">
        <v>705</v>
      </c>
      <c r="S438" s="1">
        <v>176</v>
      </c>
      <c r="T438" s="1" t="s">
        <v>700</v>
      </c>
    </row>
    <row r="439" spans="1:20" x14ac:dyDescent="0.35">
      <c r="A439" s="1">
        <v>2025</v>
      </c>
      <c r="C439" t="s">
        <v>1286</v>
      </c>
      <c r="D439" s="1" t="s">
        <v>1471</v>
      </c>
      <c r="E439" s="1" t="s">
        <v>897</v>
      </c>
      <c r="F439" t="s">
        <v>217</v>
      </c>
      <c r="G439" t="s">
        <v>20</v>
      </c>
      <c r="H439" s="1">
        <f>VLOOKUP(G439, Sheet3!$A$2:$B$40, 2, FALSE)</f>
        <v>0.28999999999999998</v>
      </c>
      <c r="I439" s="1">
        <v>52</v>
      </c>
      <c r="J439" s="1">
        <v>10</v>
      </c>
      <c r="K439" s="1">
        <v>17</v>
      </c>
      <c r="L439" s="1">
        <v>27</v>
      </c>
      <c r="M439" s="1">
        <v>44</v>
      </c>
      <c r="N439" s="1" t="s">
        <v>1436</v>
      </c>
      <c r="O439" t="e" vm="19">
        <v>#VALUE!</v>
      </c>
      <c r="P439" t="s">
        <v>588</v>
      </c>
      <c r="Q439" s="2">
        <v>38920</v>
      </c>
      <c r="R439" s="1" t="s">
        <v>717</v>
      </c>
      <c r="S439" s="1">
        <v>203</v>
      </c>
      <c r="T439" s="1" t="s">
        <v>700</v>
      </c>
    </row>
    <row r="440" spans="1:20" x14ac:dyDescent="0.35">
      <c r="A440" s="1">
        <v>2025</v>
      </c>
      <c r="C440" t="s">
        <v>1369</v>
      </c>
      <c r="D440" s="1" t="s">
        <v>1471</v>
      </c>
      <c r="E440" s="1" t="s">
        <v>897</v>
      </c>
      <c r="F440" t="s">
        <v>39</v>
      </c>
      <c r="G440" t="s">
        <v>20</v>
      </c>
      <c r="H440" s="1">
        <f>VLOOKUP(G440, Sheet3!$A$2:$B$40, 2, FALSE)</f>
        <v>0.28999999999999998</v>
      </c>
      <c r="I440" s="1">
        <v>66</v>
      </c>
      <c r="J440" s="1">
        <v>15</v>
      </c>
      <c r="K440" s="1">
        <v>40</v>
      </c>
      <c r="L440" s="1">
        <v>55</v>
      </c>
      <c r="M440" s="1">
        <v>27</v>
      </c>
      <c r="N440" s="1" t="s">
        <v>1421</v>
      </c>
      <c r="O440" t="e" vm="1">
        <v>#VALUE!</v>
      </c>
      <c r="P440" t="s">
        <v>589</v>
      </c>
      <c r="Q440" s="2">
        <v>39140</v>
      </c>
      <c r="R440" s="1" t="s">
        <v>725</v>
      </c>
      <c r="S440" s="1">
        <v>174</v>
      </c>
      <c r="T440" s="1" t="s">
        <v>690</v>
      </c>
    </row>
    <row r="441" spans="1:20" x14ac:dyDescent="0.35">
      <c r="A441" s="1">
        <v>2025</v>
      </c>
      <c r="C441" t="s">
        <v>1187</v>
      </c>
      <c r="D441" s="1" t="s">
        <v>1471</v>
      </c>
      <c r="E441" s="1" t="s">
        <v>897</v>
      </c>
      <c r="F441" t="s">
        <v>261</v>
      </c>
      <c r="G441" t="s">
        <v>31</v>
      </c>
      <c r="H441" s="1">
        <f>VLOOKUP(G441, Sheet3!$A$2:$B$40, 2, FALSE)</f>
        <v>0.27</v>
      </c>
      <c r="I441" s="1">
        <v>24</v>
      </c>
      <c r="J441" s="1">
        <v>2</v>
      </c>
      <c r="K441" s="1">
        <v>2</v>
      </c>
      <c r="L441" s="1">
        <v>4</v>
      </c>
      <c r="M441" s="1">
        <v>8</v>
      </c>
      <c r="N441" s="1" t="s">
        <v>1426</v>
      </c>
      <c r="O441" t="e" vm="9">
        <v>#VALUE!</v>
      </c>
      <c r="P441" t="s">
        <v>590</v>
      </c>
      <c r="Q441" s="2">
        <v>39197</v>
      </c>
      <c r="R441" s="1" t="s">
        <v>717</v>
      </c>
      <c r="S441" s="1">
        <v>209</v>
      </c>
      <c r="T441" s="1" t="s">
        <v>700</v>
      </c>
    </row>
    <row r="442" spans="1:20" x14ac:dyDescent="0.35">
      <c r="A442" s="1">
        <v>2025</v>
      </c>
      <c r="C442" t="s">
        <v>1025</v>
      </c>
      <c r="D442" s="1" t="s">
        <v>1471</v>
      </c>
      <c r="E442" s="1" t="s">
        <v>896</v>
      </c>
      <c r="F442" t="s">
        <v>59</v>
      </c>
      <c r="G442" t="s">
        <v>20</v>
      </c>
      <c r="H442" s="1">
        <f>VLOOKUP(G442, Sheet3!$A$2:$B$40, 2, FALSE)</f>
        <v>0.28999999999999998</v>
      </c>
      <c r="I442" s="1">
        <v>68</v>
      </c>
      <c r="J442" s="1">
        <v>10</v>
      </c>
      <c r="K442" s="1">
        <v>13</v>
      </c>
      <c r="L442" s="1">
        <v>23</v>
      </c>
      <c r="M442" s="1">
        <v>48</v>
      </c>
      <c r="N442" s="1" t="s">
        <v>1421</v>
      </c>
      <c r="O442" t="e" vm="1">
        <v>#VALUE!</v>
      </c>
      <c r="P442" t="s">
        <v>591</v>
      </c>
      <c r="Q442" s="2">
        <v>39161</v>
      </c>
      <c r="R442" s="1" t="s">
        <v>716</v>
      </c>
      <c r="S442" s="1">
        <v>179</v>
      </c>
      <c r="T442" s="1" t="s">
        <v>690</v>
      </c>
    </row>
    <row r="443" spans="1:20" x14ac:dyDescent="0.35">
      <c r="A443" s="1">
        <v>2025</v>
      </c>
      <c r="C443" t="s">
        <v>1287</v>
      </c>
      <c r="D443" s="1" t="s">
        <v>1471</v>
      </c>
      <c r="E443" s="1" t="s">
        <v>897</v>
      </c>
      <c r="F443" t="s">
        <v>593</v>
      </c>
      <c r="G443" t="s">
        <v>131</v>
      </c>
      <c r="H443" s="1">
        <f>VLOOKUP(G443, Sheet3!$A$2:$B$40, 2, FALSE)</f>
        <v>0.1</v>
      </c>
      <c r="I443" s="1">
        <v>62</v>
      </c>
      <c r="J443" s="1">
        <v>55</v>
      </c>
      <c r="K443" s="1">
        <v>45</v>
      </c>
      <c r="L443" s="1">
        <v>100</v>
      </c>
      <c r="M443" s="1">
        <v>2</v>
      </c>
      <c r="N443" s="1" t="s">
        <v>1422</v>
      </c>
      <c r="O443" t="e" vm="2">
        <v>#VALUE!</v>
      </c>
      <c r="P443" t="s">
        <v>592</v>
      </c>
      <c r="Q443" s="2">
        <v>39212</v>
      </c>
      <c r="R443" s="1" t="s">
        <v>705</v>
      </c>
      <c r="S443" s="1">
        <v>174</v>
      </c>
      <c r="T443" s="1" t="s">
        <v>690</v>
      </c>
    </row>
    <row r="444" spans="1:20" x14ac:dyDescent="0.35">
      <c r="A444" s="1">
        <v>2025</v>
      </c>
      <c r="C444" t="s">
        <v>1026</v>
      </c>
      <c r="D444" s="1" t="s">
        <v>1471</v>
      </c>
      <c r="E444" s="1" t="s">
        <v>896</v>
      </c>
      <c r="F444" t="s">
        <v>16</v>
      </c>
      <c r="G444" t="s">
        <v>17</v>
      </c>
      <c r="H444" s="1">
        <f>VLOOKUP(G444, Sheet3!$A$2:$B$40, 2, FALSE)</f>
        <v>0.28000000000000003</v>
      </c>
      <c r="I444" s="1">
        <v>66</v>
      </c>
      <c r="J444" s="1">
        <v>9</v>
      </c>
      <c r="K444" s="1">
        <v>28</v>
      </c>
      <c r="L444" s="1">
        <v>37</v>
      </c>
      <c r="M444" s="1">
        <v>28</v>
      </c>
      <c r="N444" s="1" t="s">
        <v>1422</v>
      </c>
      <c r="O444" t="e" vm="2">
        <v>#VALUE!</v>
      </c>
      <c r="P444" t="s">
        <v>594</v>
      </c>
      <c r="Q444" s="2">
        <v>39120</v>
      </c>
      <c r="R444" s="1" t="s">
        <v>705</v>
      </c>
      <c r="S444" s="1">
        <v>174</v>
      </c>
      <c r="T444" s="1" t="s">
        <v>700</v>
      </c>
    </row>
    <row r="445" spans="1:20" x14ac:dyDescent="0.35">
      <c r="A445" s="1">
        <v>2025</v>
      </c>
      <c r="C445" t="s">
        <v>1027</v>
      </c>
      <c r="D445" s="1" t="s">
        <v>1471</v>
      </c>
      <c r="E445" s="1" t="s">
        <v>896</v>
      </c>
      <c r="F445" t="s">
        <v>217</v>
      </c>
      <c r="G445" t="s">
        <v>20</v>
      </c>
      <c r="H445" s="1">
        <f>VLOOKUP(G445, Sheet3!$A$2:$B$40, 2, FALSE)</f>
        <v>0.28999999999999998</v>
      </c>
      <c r="I445" s="1">
        <v>68</v>
      </c>
      <c r="J445" s="1">
        <v>5</v>
      </c>
      <c r="K445" s="1">
        <v>13</v>
      </c>
      <c r="L445" s="1">
        <v>18</v>
      </c>
      <c r="M445" s="1">
        <v>26</v>
      </c>
      <c r="N445" s="1" t="s">
        <v>1421</v>
      </c>
      <c r="O445" t="e" vm="1">
        <v>#VALUE!</v>
      </c>
      <c r="P445" t="s">
        <v>595</v>
      </c>
      <c r="Q445" s="2">
        <v>39105</v>
      </c>
      <c r="R445" s="1" t="s">
        <v>705</v>
      </c>
      <c r="S445" s="1">
        <v>185</v>
      </c>
      <c r="T445" s="1" t="s">
        <v>690</v>
      </c>
    </row>
    <row r="446" spans="1:20" x14ac:dyDescent="0.35">
      <c r="A446" s="1">
        <v>2025</v>
      </c>
      <c r="C446" t="s">
        <v>1370</v>
      </c>
      <c r="D446" s="1" t="s">
        <v>1471</v>
      </c>
      <c r="E446" s="1" t="s">
        <v>897</v>
      </c>
      <c r="F446" t="s">
        <v>223</v>
      </c>
      <c r="G446" t="s">
        <v>23</v>
      </c>
      <c r="H446" s="1">
        <f>VLOOKUP(G446, Sheet3!$A$2:$B$40, 2, FALSE)</f>
        <v>0.27</v>
      </c>
      <c r="I446" s="1">
        <v>57</v>
      </c>
      <c r="J446" s="1">
        <v>14</v>
      </c>
      <c r="K446" s="1">
        <v>25</v>
      </c>
      <c r="L446" s="1">
        <v>39</v>
      </c>
      <c r="M446" s="1">
        <v>10</v>
      </c>
      <c r="N446" s="1" t="s">
        <v>1422</v>
      </c>
      <c r="O446" t="e" vm="2">
        <v>#VALUE!</v>
      </c>
      <c r="P446" t="s">
        <v>596</v>
      </c>
      <c r="Q446" s="2">
        <v>38993</v>
      </c>
      <c r="R446" s="1" t="s">
        <v>716</v>
      </c>
      <c r="S446" s="1">
        <v>181</v>
      </c>
      <c r="T446" s="1" t="s">
        <v>690</v>
      </c>
    </row>
    <row r="447" spans="1:20" x14ac:dyDescent="0.35">
      <c r="A447" s="1">
        <v>2025</v>
      </c>
      <c r="C447" t="s">
        <v>1371</v>
      </c>
      <c r="D447" s="1" t="s">
        <v>1471</v>
      </c>
      <c r="E447" s="1" t="s">
        <v>897</v>
      </c>
      <c r="F447" t="s">
        <v>597</v>
      </c>
      <c r="G447" t="s">
        <v>598</v>
      </c>
      <c r="H447" s="1">
        <f>VLOOKUP(G447, Sheet3!$A$2:$B$40, 2, FALSE)</f>
        <v>0.3</v>
      </c>
      <c r="I447" s="1">
        <v>31</v>
      </c>
      <c r="J447" s="1">
        <v>1</v>
      </c>
      <c r="K447" s="1">
        <v>2</v>
      </c>
      <c r="L447" s="1">
        <v>3</v>
      </c>
      <c r="M447" s="1">
        <v>6</v>
      </c>
      <c r="N447" s="1" t="s">
        <v>1428</v>
      </c>
      <c r="O447" t="e" vm="10">
        <v>#VALUE!</v>
      </c>
      <c r="P447" t="s">
        <v>874</v>
      </c>
      <c r="Q447" s="2">
        <v>39219</v>
      </c>
      <c r="R447" s="1" t="s">
        <v>717</v>
      </c>
      <c r="S447" s="1">
        <v>187</v>
      </c>
      <c r="T447" s="1" t="s">
        <v>700</v>
      </c>
    </row>
    <row r="448" spans="1:20" x14ac:dyDescent="0.35">
      <c r="A448" s="1">
        <v>2025</v>
      </c>
      <c r="C448" t="s">
        <v>1028</v>
      </c>
      <c r="D448" s="1" t="s">
        <v>1471</v>
      </c>
      <c r="E448" s="1" t="s">
        <v>896</v>
      </c>
      <c r="F448" t="s">
        <v>600</v>
      </c>
      <c r="G448" t="s">
        <v>101</v>
      </c>
      <c r="H448" s="1">
        <f>VLOOKUP(G448, Sheet3!$A$2:$B$40, 2, FALSE)</f>
        <v>0.2</v>
      </c>
      <c r="I448" s="1">
        <v>52</v>
      </c>
      <c r="J448" s="1">
        <v>4</v>
      </c>
      <c r="K448" s="1">
        <v>19</v>
      </c>
      <c r="L448" s="1">
        <v>23</v>
      </c>
      <c r="M448" s="1">
        <v>23</v>
      </c>
      <c r="N448" s="1" t="s">
        <v>1425</v>
      </c>
      <c r="O448" t="e" vm="5">
        <v>#VALUE!</v>
      </c>
      <c r="P448" t="s">
        <v>599</v>
      </c>
      <c r="Q448" s="2">
        <v>39021</v>
      </c>
      <c r="R448" s="1" t="s">
        <v>724</v>
      </c>
      <c r="S448" s="1">
        <v>185</v>
      </c>
      <c r="T448" s="1" t="s">
        <v>700</v>
      </c>
    </row>
    <row r="449" spans="1:20" x14ac:dyDescent="0.35">
      <c r="A449" s="1">
        <v>2025</v>
      </c>
      <c r="C449" t="s">
        <v>1402</v>
      </c>
      <c r="D449" s="1" t="s">
        <v>1471</v>
      </c>
      <c r="E449" s="1" t="s">
        <v>897</v>
      </c>
      <c r="F449" t="s">
        <v>602</v>
      </c>
      <c r="G449" t="s">
        <v>101</v>
      </c>
      <c r="H449" s="1">
        <f>VLOOKUP(G449, Sheet3!$A$2:$B$40, 2, FALSE)</f>
        <v>0.2</v>
      </c>
      <c r="I449" s="1">
        <v>50</v>
      </c>
      <c r="J449" s="1">
        <v>14</v>
      </c>
      <c r="K449" s="1">
        <v>19</v>
      </c>
      <c r="L449" s="1">
        <v>33</v>
      </c>
      <c r="M449" s="1">
        <v>24</v>
      </c>
      <c r="N449" s="1" t="s">
        <v>1425</v>
      </c>
      <c r="O449" t="e" vm="5">
        <v>#VALUE!</v>
      </c>
      <c r="P449" t="s">
        <v>601</v>
      </c>
      <c r="Q449" s="2">
        <v>39139</v>
      </c>
      <c r="R449" s="1" t="s">
        <v>705</v>
      </c>
      <c r="S449" s="1">
        <v>181</v>
      </c>
      <c r="T449" s="1" t="s">
        <v>700</v>
      </c>
    </row>
    <row r="450" spans="1:20" x14ac:dyDescent="0.35">
      <c r="A450" s="1">
        <v>2025</v>
      </c>
      <c r="C450" t="s">
        <v>1207</v>
      </c>
      <c r="D450" s="1" t="s">
        <v>1471</v>
      </c>
      <c r="E450" s="1" t="s">
        <v>897</v>
      </c>
      <c r="F450" t="s">
        <v>603</v>
      </c>
      <c r="G450" t="s">
        <v>99</v>
      </c>
      <c r="H450" s="1">
        <f>VLOOKUP(G450, Sheet3!$A$2:$B$40, 2, FALSE)</f>
        <v>0.18</v>
      </c>
      <c r="I450" s="1">
        <v>35</v>
      </c>
      <c r="J450" s="1">
        <v>9</v>
      </c>
      <c r="K450" s="1">
        <v>13</v>
      </c>
      <c r="L450" s="1">
        <v>22</v>
      </c>
      <c r="M450" s="1">
        <v>12</v>
      </c>
      <c r="N450" s="1" t="s">
        <v>1437</v>
      </c>
      <c r="O450" t="e" vm="11">
        <v>#VALUE!</v>
      </c>
      <c r="P450" t="s">
        <v>877</v>
      </c>
      <c r="Q450" s="2">
        <v>39287</v>
      </c>
      <c r="R450" s="1" t="s">
        <v>767</v>
      </c>
      <c r="S450" s="1">
        <v>168</v>
      </c>
      <c r="T450" s="1" t="s">
        <v>700</v>
      </c>
    </row>
    <row r="451" spans="1:20" x14ac:dyDescent="0.35">
      <c r="A451" s="1">
        <v>2025</v>
      </c>
      <c r="C451" t="s">
        <v>1188</v>
      </c>
      <c r="D451" s="1" t="s">
        <v>1471</v>
      </c>
      <c r="E451" s="1" t="s">
        <v>897</v>
      </c>
      <c r="F451" t="s">
        <v>206</v>
      </c>
      <c r="G451" t="s">
        <v>31</v>
      </c>
      <c r="H451" s="1">
        <f>VLOOKUP(G451, Sheet3!$A$2:$B$40, 2, FALSE)</f>
        <v>0.27</v>
      </c>
      <c r="I451" s="1">
        <v>27</v>
      </c>
      <c r="J451" s="1">
        <v>4</v>
      </c>
      <c r="K451" s="1">
        <v>3</v>
      </c>
      <c r="L451" s="1">
        <v>7</v>
      </c>
      <c r="M451" s="1">
        <v>23</v>
      </c>
      <c r="N451" s="1" t="s">
        <v>1421</v>
      </c>
      <c r="O451" t="e" vm="1">
        <v>#VALUE!</v>
      </c>
      <c r="P451" t="s">
        <v>604</v>
      </c>
      <c r="Q451" s="2">
        <v>39290</v>
      </c>
      <c r="R451" s="1" t="s">
        <v>724</v>
      </c>
      <c r="S451" s="1">
        <v>201</v>
      </c>
      <c r="T451" s="1" t="s">
        <v>690</v>
      </c>
    </row>
    <row r="452" spans="1:20" x14ac:dyDescent="0.35">
      <c r="A452" s="1">
        <v>2025</v>
      </c>
      <c r="C452" t="s">
        <v>1288</v>
      </c>
      <c r="D452" s="1" t="s">
        <v>1471</v>
      </c>
      <c r="E452" s="1" t="s">
        <v>897</v>
      </c>
      <c r="F452" t="s">
        <v>606</v>
      </c>
      <c r="G452" t="s">
        <v>26</v>
      </c>
      <c r="H452" s="1">
        <f>VLOOKUP(G452, Sheet3!$A$2:$B$40, 2, FALSE)</f>
        <v>0.32</v>
      </c>
      <c r="I452" s="1">
        <v>39</v>
      </c>
      <c r="J452" s="1">
        <v>9</v>
      </c>
      <c r="K452" s="1">
        <v>5</v>
      </c>
      <c r="L452" s="1">
        <v>14</v>
      </c>
      <c r="M452" s="1">
        <v>4</v>
      </c>
      <c r="N452" s="1" t="s">
        <v>1422</v>
      </c>
      <c r="O452" t="e" vm="2">
        <v>#VALUE!</v>
      </c>
      <c r="P452" t="s">
        <v>605</v>
      </c>
      <c r="Q452" s="2">
        <v>38496</v>
      </c>
      <c r="R452" s="1" t="s">
        <v>716</v>
      </c>
      <c r="S452" s="1">
        <v>170</v>
      </c>
      <c r="T452" s="1" t="s">
        <v>690</v>
      </c>
    </row>
    <row r="453" spans="1:20" x14ac:dyDescent="0.35">
      <c r="A453" s="1">
        <v>2025</v>
      </c>
      <c r="C453" t="s">
        <v>1029</v>
      </c>
      <c r="D453" s="1" t="s">
        <v>1471</v>
      </c>
      <c r="E453" s="1" t="s">
        <v>896</v>
      </c>
      <c r="F453" t="s">
        <v>608</v>
      </c>
      <c r="G453" t="s">
        <v>163</v>
      </c>
      <c r="H453" s="1">
        <f>VLOOKUP(G453, Sheet3!$A$2:$B$40, 2, FALSE)</f>
        <v>0.83</v>
      </c>
      <c r="I453" s="1">
        <v>67</v>
      </c>
      <c r="J453" s="1">
        <v>6</v>
      </c>
      <c r="K453" s="1">
        <v>16</v>
      </c>
      <c r="L453" s="1">
        <v>22</v>
      </c>
      <c r="M453" s="1">
        <v>24</v>
      </c>
      <c r="N453" s="1" t="s">
        <v>1425</v>
      </c>
      <c r="O453" t="e" vm="5">
        <v>#VALUE!</v>
      </c>
      <c r="P453" t="s">
        <v>607</v>
      </c>
      <c r="Q453" s="2">
        <v>38271</v>
      </c>
      <c r="R453" s="1" t="s">
        <v>699</v>
      </c>
      <c r="S453" s="1">
        <v>205</v>
      </c>
      <c r="T453" s="1" t="s">
        <v>700</v>
      </c>
    </row>
    <row r="454" spans="1:20" x14ac:dyDescent="0.35">
      <c r="A454" s="1">
        <v>2025</v>
      </c>
      <c r="C454" t="s">
        <v>1030</v>
      </c>
      <c r="D454" s="1" t="s">
        <v>1471</v>
      </c>
      <c r="E454" s="1" t="s">
        <v>896</v>
      </c>
      <c r="F454" t="s">
        <v>97</v>
      </c>
      <c r="G454" t="s">
        <v>20</v>
      </c>
      <c r="H454" s="1">
        <f>VLOOKUP(G454, Sheet3!$A$2:$B$40, 2, FALSE)</f>
        <v>0.28999999999999998</v>
      </c>
      <c r="I454" s="1">
        <v>35</v>
      </c>
      <c r="J454" s="1">
        <v>3</v>
      </c>
      <c r="K454" s="1">
        <v>25</v>
      </c>
      <c r="L454" s="1">
        <v>28</v>
      </c>
      <c r="M454" s="1">
        <v>22</v>
      </c>
      <c r="N454" s="1" t="s">
        <v>1421</v>
      </c>
      <c r="O454" t="e" vm="1">
        <v>#VALUE!</v>
      </c>
      <c r="P454" t="s">
        <v>609</v>
      </c>
      <c r="Q454" s="2">
        <v>39148</v>
      </c>
      <c r="R454" s="1" t="s">
        <v>699</v>
      </c>
      <c r="S454" s="1">
        <v>194</v>
      </c>
      <c r="T454" s="1" t="s">
        <v>700</v>
      </c>
    </row>
    <row r="455" spans="1:20" x14ac:dyDescent="0.35">
      <c r="A455" s="1">
        <v>2025</v>
      </c>
      <c r="C455" t="s">
        <v>1189</v>
      </c>
      <c r="D455" s="1" t="s">
        <v>1471</v>
      </c>
      <c r="E455" s="1" t="s">
        <v>897</v>
      </c>
      <c r="F455" t="s">
        <v>252</v>
      </c>
      <c r="G455" t="s">
        <v>23</v>
      </c>
      <c r="H455" s="1">
        <f>VLOOKUP(G455, Sheet3!$A$2:$B$40, 2, FALSE)</f>
        <v>0.27</v>
      </c>
      <c r="I455" s="1">
        <v>61</v>
      </c>
      <c r="J455" s="1">
        <v>24</v>
      </c>
      <c r="K455" s="1">
        <v>33</v>
      </c>
      <c r="L455" s="1">
        <v>57</v>
      </c>
      <c r="M455" s="1">
        <v>10</v>
      </c>
      <c r="N455" s="1" t="s">
        <v>1425</v>
      </c>
      <c r="O455" t="e" vm="5">
        <v>#VALUE!</v>
      </c>
      <c r="P455" t="s">
        <v>610</v>
      </c>
      <c r="Q455" s="2">
        <v>38655</v>
      </c>
      <c r="R455" s="1" t="s">
        <v>705</v>
      </c>
      <c r="S455" s="1">
        <v>185</v>
      </c>
      <c r="T455" s="1" t="s">
        <v>700</v>
      </c>
    </row>
    <row r="456" spans="1:20" x14ac:dyDescent="0.35">
      <c r="A456" s="1">
        <v>2025</v>
      </c>
      <c r="C456" t="s">
        <v>1114</v>
      </c>
      <c r="D456" s="1" t="s">
        <v>1471</v>
      </c>
      <c r="E456" s="1" t="s">
        <v>8</v>
      </c>
      <c r="F456" t="s">
        <v>39</v>
      </c>
      <c r="G456" t="s">
        <v>20</v>
      </c>
      <c r="H456" s="1">
        <f>VLOOKUP(G456, Sheet3!$A$2:$B$40, 2, FALSE)</f>
        <v>0.28999999999999998</v>
      </c>
      <c r="I456" s="1">
        <v>22</v>
      </c>
      <c r="J456" s="1">
        <v>2.68</v>
      </c>
      <c r="K456" s="1">
        <v>0.91100000000000003</v>
      </c>
      <c r="L456" s="1" t="s">
        <v>52</v>
      </c>
      <c r="M456" s="1" t="s">
        <v>52</v>
      </c>
      <c r="N456" s="1" t="s">
        <v>1421</v>
      </c>
      <c r="O456" t="e" vm="1">
        <v>#VALUE!</v>
      </c>
      <c r="P456" t="s">
        <v>611</v>
      </c>
      <c r="Q456" s="2">
        <v>38778</v>
      </c>
      <c r="R456" s="1" t="s">
        <v>699</v>
      </c>
      <c r="S456" s="1">
        <v>161</v>
      </c>
      <c r="T456" s="1" t="s">
        <v>700</v>
      </c>
    </row>
    <row r="457" spans="1:20" x14ac:dyDescent="0.35">
      <c r="A457" s="1">
        <v>2025</v>
      </c>
      <c r="C457" t="s">
        <v>1372</v>
      </c>
      <c r="D457" s="1" t="s">
        <v>1471</v>
      </c>
      <c r="E457" s="1" t="s">
        <v>897</v>
      </c>
      <c r="F457" t="s">
        <v>613</v>
      </c>
      <c r="G457" t="s">
        <v>226</v>
      </c>
      <c r="H457" s="1">
        <f>VLOOKUP(G457, Sheet3!$A$2:$B$40, 2, FALSE)</f>
        <v>0.08</v>
      </c>
      <c r="I457" s="1">
        <v>31</v>
      </c>
      <c r="J457" s="1">
        <v>49</v>
      </c>
      <c r="K457" s="1">
        <v>34</v>
      </c>
      <c r="L457" s="1">
        <v>83</v>
      </c>
      <c r="M457" s="1">
        <v>28</v>
      </c>
      <c r="N457" s="1" t="s">
        <v>1422</v>
      </c>
      <c r="O457" t="e" vm="2">
        <v>#VALUE!</v>
      </c>
      <c r="P457" t="s">
        <v>612</v>
      </c>
      <c r="Q457" s="2">
        <v>39118</v>
      </c>
      <c r="R457" s="1" t="s">
        <v>699</v>
      </c>
      <c r="S457" s="1">
        <v>179</v>
      </c>
      <c r="T457" s="1" t="s">
        <v>700</v>
      </c>
    </row>
    <row r="458" spans="1:20" x14ac:dyDescent="0.35">
      <c r="A458" s="1">
        <v>2025</v>
      </c>
      <c r="C458" t="s">
        <v>1208</v>
      </c>
      <c r="D458" s="1" t="s">
        <v>1471</v>
      </c>
      <c r="E458" s="1" t="s">
        <v>897</v>
      </c>
      <c r="F458" t="s">
        <v>309</v>
      </c>
      <c r="G458" t="s">
        <v>15</v>
      </c>
      <c r="H458" s="1">
        <f>VLOOKUP(G458, Sheet3!$A$2:$B$40, 2, FALSE)</f>
        <v>0.3</v>
      </c>
      <c r="I458" s="1">
        <v>67</v>
      </c>
      <c r="J458" s="1">
        <v>16</v>
      </c>
      <c r="K458" s="1">
        <v>18</v>
      </c>
      <c r="L458" s="1">
        <v>34</v>
      </c>
      <c r="M458" s="1">
        <v>42</v>
      </c>
      <c r="N458" s="1" t="s">
        <v>1427</v>
      </c>
      <c r="O458" t="e" vm="8">
        <v>#VALUE!</v>
      </c>
      <c r="P458" t="s">
        <v>614</v>
      </c>
      <c r="Q458" s="2">
        <v>38835</v>
      </c>
      <c r="R458" s="1" t="s">
        <v>699</v>
      </c>
      <c r="S458" s="1">
        <v>179</v>
      </c>
      <c r="T458" s="1" t="s">
        <v>700</v>
      </c>
    </row>
    <row r="459" spans="1:20" x14ac:dyDescent="0.35">
      <c r="A459" s="1">
        <v>2025</v>
      </c>
      <c r="C459" t="s">
        <v>1373</v>
      </c>
      <c r="D459" s="1" t="s">
        <v>1471</v>
      </c>
      <c r="E459" s="1" t="s">
        <v>897</v>
      </c>
      <c r="F459" t="s">
        <v>223</v>
      </c>
      <c r="G459" t="s">
        <v>23</v>
      </c>
      <c r="H459" s="1">
        <f>VLOOKUP(G459, Sheet3!$A$2:$B$40, 2, FALSE)</f>
        <v>0.27</v>
      </c>
      <c r="I459" s="1">
        <v>47</v>
      </c>
      <c r="J459" s="1">
        <v>18</v>
      </c>
      <c r="K459" s="1">
        <v>9</v>
      </c>
      <c r="L459" s="1">
        <v>27</v>
      </c>
      <c r="M459" s="1">
        <v>39</v>
      </c>
      <c r="N459" s="1" t="s">
        <v>1422</v>
      </c>
      <c r="O459" t="e" vm="2">
        <v>#VALUE!</v>
      </c>
      <c r="P459" t="s">
        <v>878</v>
      </c>
      <c r="Q459" s="2">
        <v>38990</v>
      </c>
      <c r="R459" s="1" t="s">
        <v>725</v>
      </c>
      <c r="S459" s="1">
        <v>179</v>
      </c>
      <c r="T459" s="1" t="s">
        <v>690</v>
      </c>
    </row>
    <row r="460" spans="1:20" x14ac:dyDescent="0.35">
      <c r="A460" s="1">
        <v>2025</v>
      </c>
      <c r="C460" t="s">
        <v>1031</v>
      </c>
      <c r="D460" s="1" t="s">
        <v>1471</v>
      </c>
      <c r="E460" s="1" t="s">
        <v>896</v>
      </c>
      <c r="F460" t="s">
        <v>49</v>
      </c>
      <c r="G460" t="s">
        <v>43</v>
      </c>
      <c r="H460" s="1">
        <f>VLOOKUP(G460, Sheet3!$A$2:$B$40, 2, FALSE)</f>
        <v>0.27</v>
      </c>
      <c r="I460" s="1">
        <v>40</v>
      </c>
      <c r="J460" s="1">
        <v>8</v>
      </c>
      <c r="K460" s="1">
        <v>19</v>
      </c>
      <c r="L460" s="1">
        <v>27</v>
      </c>
      <c r="M460" s="1">
        <v>44</v>
      </c>
      <c r="N460" s="1" t="s">
        <v>1423</v>
      </c>
      <c r="O460" t="e" vm="3">
        <v>#VALUE!</v>
      </c>
      <c r="P460" t="s">
        <v>879</v>
      </c>
      <c r="Q460" s="2">
        <v>39180</v>
      </c>
      <c r="R460" s="1" t="s">
        <v>716</v>
      </c>
      <c r="S460" s="1">
        <v>165</v>
      </c>
      <c r="T460" s="1" t="s">
        <v>700</v>
      </c>
    </row>
    <row r="461" spans="1:20" x14ac:dyDescent="0.35">
      <c r="A461" s="1">
        <v>2025</v>
      </c>
      <c r="C461" t="s">
        <v>1249</v>
      </c>
      <c r="D461" s="1" t="s">
        <v>1471</v>
      </c>
      <c r="E461" s="1" t="s">
        <v>897</v>
      </c>
      <c r="F461" t="s">
        <v>118</v>
      </c>
      <c r="G461" t="s">
        <v>43</v>
      </c>
      <c r="H461" s="1">
        <f>VLOOKUP(G461, Sheet3!$A$2:$B$40, 2, FALSE)</f>
        <v>0.27</v>
      </c>
      <c r="I461" s="1">
        <v>27</v>
      </c>
      <c r="J461" s="1">
        <v>5</v>
      </c>
      <c r="K461" s="1">
        <v>7</v>
      </c>
      <c r="L461" s="1">
        <v>12</v>
      </c>
      <c r="M461" s="1">
        <v>4</v>
      </c>
      <c r="N461" s="1" t="s">
        <v>1423</v>
      </c>
      <c r="O461" t="e" vm="3">
        <v>#VALUE!</v>
      </c>
      <c r="P461" t="s">
        <v>615</v>
      </c>
      <c r="Q461" s="2">
        <v>39097</v>
      </c>
      <c r="R461" s="1" t="s">
        <v>705</v>
      </c>
      <c r="S461" s="1">
        <v>170</v>
      </c>
      <c r="T461" s="1" t="s">
        <v>700</v>
      </c>
    </row>
    <row r="462" spans="1:20" x14ac:dyDescent="0.35">
      <c r="A462" s="1">
        <v>2025</v>
      </c>
      <c r="C462" t="s">
        <v>1032</v>
      </c>
      <c r="D462" s="1" t="s">
        <v>1471</v>
      </c>
      <c r="E462" s="1" t="s">
        <v>896</v>
      </c>
      <c r="F462" t="s">
        <v>617</v>
      </c>
      <c r="G462" t="s">
        <v>95</v>
      </c>
      <c r="H462" s="1">
        <f>VLOOKUP(G462, Sheet3!$A$2:$B$40, 2, FALSE)</f>
        <v>0.47</v>
      </c>
      <c r="I462" s="1">
        <v>28</v>
      </c>
      <c r="J462" s="1">
        <v>1</v>
      </c>
      <c r="K462" s="1">
        <v>0</v>
      </c>
      <c r="L462" s="1">
        <v>1</v>
      </c>
      <c r="M462" s="1">
        <v>8</v>
      </c>
      <c r="N462" s="1" t="s">
        <v>1424</v>
      </c>
      <c r="O462" t="e" vm="4">
        <v>#VALUE!</v>
      </c>
      <c r="P462" t="s">
        <v>616</v>
      </c>
      <c r="Q462" s="2">
        <v>39021</v>
      </c>
      <c r="R462" s="1" t="s">
        <v>705</v>
      </c>
      <c r="S462" s="1">
        <v>203</v>
      </c>
      <c r="T462" s="1" t="s">
        <v>700</v>
      </c>
    </row>
    <row r="463" spans="1:20" x14ac:dyDescent="0.35">
      <c r="A463" s="1">
        <v>2025</v>
      </c>
      <c r="C463" t="s">
        <v>1033</v>
      </c>
      <c r="D463" s="1" t="s">
        <v>1471</v>
      </c>
      <c r="E463" s="1" t="s">
        <v>896</v>
      </c>
      <c r="F463" t="s">
        <v>145</v>
      </c>
      <c r="G463" t="s">
        <v>15</v>
      </c>
      <c r="H463" s="1">
        <f>VLOOKUP(G463, Sheet3!$A$2:$B$40, 2, FALSE)</f>
        <v>0.3</v>
      </c>
      <c r="I463" s="1">
        <v>59</v>
      </c>
      <c r="J463" s="1">
        <v>5</v>
      </c>
      <c r="K463" s="1">
        <v>13</v>
      </c>
      <c r="L463" s="1">
        <v>18</v>
      </c>
      <c r="M463" s="1">
        <v>12</v>
      </c>
      <c r="N463" s="1" t="s">
        <v>1425</v>
      </c>
      <c r="O463" t="e" vm="5">
        <v>#VALUE!</v>
      </c>
      <c r="P463" t="s">
        <v>880</v>
      </c>
      <c r="Q463" s="2">
        <v>39095</v>
      </c>
      <c r="R463" s="1" t="s">
        <v>717</v>
      </c>
      <c r="S463" s="1">
        <v>214</v>
      </c>
      <c r="T463" s="1" t="s">
        <v>700</v>
      </c>
    </row>
    <row r="464" spans="1:20" x14ac:dyDescent="0.35">
      <c r="A464" s="1">
        <v>2025</v>
      </c>
      <c r="C464" t="s">
        <v>1190</v>
      </c>
      <c r="D464" s="1" t="s">
        <v>1471</v>
      </c>
      <c r="E464" s="1" t="s">
        <v>897</v>
      </c>
      <c r="F464" t="s">
        <v>145</v>
      </c>
      <c r="G464" t="s">
        <v>15</v>
      </c>
      <c r="H464" s="1">
        <f>VLOOKUP(G464, Sheet3!$A$2:$B$40, 2, FALSE)</f>
        <v>0.3</v>
      </c>
      <c r="I464" s="1">
        <v>67</v>
      </c>
      <c r="J464" s="1">
        <v>11</v>
      </c>
      <c r="K464" s="1">
        <v>13</v>
      </c>
      <c r="L464" s="1">
        <v>24</v>
      </c>
      <c r="M464" s="1">
        <v>43</v>
      </c>
      <c r="N464" s="1" t="s">
        <v>1421</v>
      </c>
      <c r="O464" t="e" vm="1">
        <v>#VALUE!</v>
      </c>
      <c r="P464" t="s">
        <v>618</v>
      </c>
      <c r="Q464" s="2">
        <v>39102</v>
      </c>
      <c r="R464" s="1" t="s">
        <v>705</v>
      </c>
      <c r="S464" s="1">
        <v>190</v>
      </c>
      <c r="T464" s="1" t="s">
        <v>700</v>
      </c>
    </row>
    <row r="465" spans="1:20" x14ac:dyDescent="0.35">
      <c r="A465" s="1">
        <v>2025</v>
      </c>
      <c r="C465" t="s">
        <v>1401</v>
      </c>
      <c r="D465" s="1" t="s">
        <v>1471</v>
      </c>
      <c r="E465" s="1" t="s">
        <v>897</v>
      </c>
      <c r="F465" t="s">
        <v>620</v>
      </c>
      <c r="G465" t="s">
        <v>110</v>
      </c>
      <c r="H465" s="1">
        <f>VLOOKUP(G465, Sheet3!$A$2:$B$40, 2, FALSE)</f>
        <v>0.55000000000000004</v>
      </c>
      <c r="I465" s="1">
        <v>39</v>
      </c>
      <c r="J465" s="1">
        <v>1</v>
      </c>
      <c r="K465" s="1">
        <v>4</v>
      </c>
      <c r="L465" s="1">
        <v>5</v>
      </c>
      <c r="M465" s="1">
        <v>6</v>
      </c>
      <c r="N465" s="1" t="s">
        <v>1423</v>
      </c>
      <c r="O465" t="e" vm="3">
        <v>#VALUE!</v>
      </c>
      <c r="P465" t="s">
        <v>619</v>
      </c>
      <c r="Q465" s="2">
        <v>38503</v>
      </c>
      <c r="R465" s="1" t="s">
        <v>716</v>
      </c>
      <c r="S465" s="1">
        <v>161</v>
      </c>
      <c r="T465" s="1" t="s">
        <v>700</v>
      </c>
    </row>
    <row r="466" spans="1:20" x14ac:dyDescent="0.35">
      <c r="A466" s="1">
        <v>2025</v>
      </c>
      <c r="C466" t="s">
        <v>1289</v>
      </c>
      <c r="D466" s="1" t="s">
        <v>1471</v>
      </c>
      <c r="E466" s="1" t="s">
        <v>897</v>
      </c>
      <c r="F466" t="s">
        <v>622</v>
      </c>
      <c r="G466" t="s">
        <v>226</v>
      </c>
      <c r="H466" s="1">
        <f>VLOOKUP(G466, Sheet3!$A$2:$B$40, 2, FALSE)</f>
        <v>0.08</v>
      </c>
      <c r="I466" s="1">
        <v>28</v>
      </c>
      <c r="J466" s="1">
        <v>38</v>
      </c>
      <c r="K466" s="1">
        <v>18</v>
      </c>
      <c r="L466" s="1">
        <v>56</v>
      </c>
      <c r="M466" s="1">
        <v>12</v>
      </c>
      <c r="N466" s="1" t="s">
        <v>1422</v>
      </c>
      <c r="O466" t="e" vm="2">
        <v>#VALUE!</v>
      </c>
      <c r="P466" t="s">
        <v>621</v>
      </c>
      <c r="Q466" s="2">
        <v>39084</v>
      </c>
      <c r="R466" s="1" t="s">
        <v>716</v>
      </c>
      <c r="S466" s="1">
        <v>165</v>
      </c>
      <c r="T466" s="1" t="s">
        <v>690</v>
      </c>
    </row>
    <row r="467" spans="1:20" x14ac:dyDescent="0.35">
      <c r="A467" s="1">
        <v>2025</v>
      </c>
      <c r="C467" t="s">
        <v>1374</v>
      </c>
      <c r="D467" s="1" t="s">
        <v>1471</v>
      </c>
      <c r="E467" s="1" t="s">
        <v>897</v>
      </c>
      <c r="F467" t="s">
        <v>127</v>
      </c>
      <c r="G467" t="s">
        <v>128</v>
      </c>
      <c r="H467" s="1">
        <f>VLOOKUP(G467, Sheet3!$A$2:$B$40, 2, FALSE)</f>
        <v>0.22</v>
      </c>
      <c r="I467" s="1">
        <v>41</v>
      </c>
      <c r="J467" s="1">
        <v>10</v>
      </c>
      <c r="K467" s="1">
        <v>25</v>
      </c>
      <c r="L467" s="1">
        <v>35</v>
      </c>
      <c r="M467" s="1">
        <v>8</v>
      </c>
      <c r="N467" s="1" t="s">
        <v>1427</v>
      </c>
      <c r="O467" t="e" vm="8">
        <v>#VALUE!</v>
      </c>
      <c r="P467" t="s">
        <v>623</v>
      </c>
      <c r="Q467" s="2">
        <v>39304</v>
      </c>
      <c r="R467" s="1" t="s">
        <v>705</v>
      </c>
      <c r="S467" s="1">
        <v>159</v>
      </c>
      <c r="T467" s="1" t="s">
        <v>700</v>
      </c>
    </row>
    <row r="468" spans="1:20" x14ac:dyDescent="0.35">
      <c r="A468" s="1">
        <v>2025</v>
      </c>
      <c r="C468" t="s">
        <v>1034</v>
      </c>
      <c r="D468" s="1" t="s">
        <v>1471</v>
      </c>
      <c r="E468" s="1" t="s">
        <v>896</v>
      </c>
      <c r="F468" t="s">
        <v>624</v>
      </c>
      <c r="G468" t="s">
        <v>101</v>
      </c>
      <c r="H468" s="1">
        <f>VLOOKUP(G468, Sheet3!$A$2:$B$40, 2, FALSE)</f>
        <v>0.2</v>
      </c>
      <c r="I468" s="1">
        <v>49</v>
      </c>
      <c r="J468" s="1">
        <v>0</v>
      </c>
      <c r="K468" s="1">
        <v>13</v>
      </c>
      <c r="L468" s="1">
        <v>13</v>
      </c>
      <c r="M468" s="1">
        <v>18</v>
      </c>
      <c r="N468" s="1" t="s">
        <v>1425</v>
      </c>
      <c r="O468" t="e" vm="5">
        <v>#VALUE!</v>
      </c>
      <c r="P468" t="s">
        <v>882</v>
      </c>
      <c r="Q468" s="2">
        <v>38991</v>
      </c>
      <c r="R468" s="1" t="s">
        <v>724</v>
      </c>
      <c r="S468" s="1">
        <v>192</v>
      </c>
      <c r="T468" s="1" t="s">
        <v>700</v>
      </c>
    </row>
    <row r="469" spans="1:20" x14ac:dyDescent="0.35">
      <c r="A469" s="1">
        <v>2025</v>
      </c>
      <c r="C469" t="s">
        <v>1035</v>
      </c>
      <c r="D469" s="1" t="s">
        <v>1471</v>
      </c>
      <c r="E469" s="1" t="s">
        <v>896</v>
      </c>
      <c r="F469" t="s">
        <v>145</v>
      </c>
      <c r="G469" t="s">
        <v>15</v>
      </c>
      <c r="H469" s="1">
        <f>VLOOKUP(G469, Sheet3!$A$2:$B$40, 2, FALSE)</f>
        <v>0.3</v>
      </c>
      <c r="I469" s="1">
        <v>58</v>
      </c>
      <c r="J469" s="1">
        <v>0</v>
      </c>
      <c r="K469" s="1">
        <v>6</v>
      </c>
      <c r="L469" s="1">
        <v>6</v>
      </c>
      <c r="M469" s="1">
        <v>85</v>
      </c>
      <c r="N469" s="1" t="s">
        <v>1421</v>
      </c>
      <c r="O469" t="e" vm="1">
        <v>#VALUE!</v>
      </c>
      <c r="P469" t="s">
        <v>625</v>
      </c>
      <c r="Q469" s="2">
        <v>39257</v>
      </c>
      <c r="R469" s="1" t="s">
        <v>717</v>
      </c>
      <c r="S469" s="1">
        <v>185</v>
      </c>
      <c r="T469" s="1" t="s">
        <v>700</v>
      </c>
    </row>
    <row r="470" spans="1:20" x14ac:dyDescent="0.35">
      <c r="A470" s="1">
        <v>2025</v>
      </c>
      <c r="C470" t="s">
        <v>1400</v>
      </c>
      <c r="D470" s="1" t="s">
        <v>1471</v>
      </c>
      <c r="E470" s="1" t="s">
        <v>897</v>
      </c>
      <c r="F470" t="s">
        <v>208</v>
      </c>
      <c r="G470" t="s">
        <v>23</v>
      </c>
      <c r="H470" s="1">
        <f>VLOOKUP(G470, Sheet3!$A$2:$B$40, 2, FALSE)</f>
        <v>0.27</v>
      </c>
      <c r="I470" s="1">
        <v>52</v>
      </c>
      <c r="J470" s="1">
        <v>14</v>
      </c>
      <c r="K470" s="1">
        <v>18</v>
      </c>
      <c r="L470" s="1">
        <v>32</v>
      </c>
      <c r="M470" s="1">
        <v>4</v>
      </c>
      <c r="N470" s="1" t="s">
        <v>1422</v>
      </c>
      <c r="O470" t="e" vm="2">
        <v>#VALUE!</v>
      </c>
      <c r="P470" t="s">
        <v>626</v>
      </c>
      <c r="Q470" s="2">
        <v>39192</v>
      </c>
      <c r="R470" s="1" t="s">
        <v>783</v>
      </c>
      <c r="S470" s="1">
        <v>179</v>
      </c>
      <c r="T470" s="1" t="s">
        <v>690</v>
      </c>
    </row>
    <row r="471" spans="1:20" x14ac:dyDescent="0.35">
      <c r="A471" s="1">
        <v>2025</v>
      </c>
      <c r="C471" t="s">
        <v>1115</v>
      </c>
      <c r="D471" s="1" t="s">
        <v>1471</v>
      </c>
      <c r="E471" s="1" t="s">
        <v>8</v>
      </c>
      <c r="F471" t="s">
        <v>180</v>
      </c>
      <c r="G471" t="s">
        <v>20</v>
      </c>
      <c r="H471" s="1">
        <f>VLOOKUP(G471, Sheet3!$A$2:$B$40, 2, FALSE)</f>
        <v>0.28999999999999998</v>
      </c>
      <c r="I471" s="1">
        <v>47</v>
      </c>
      <c r="J471" s="1">
        <v>3.72</v>
      </c>
      <c r="K471" s="1">
        <v>0.89100000000000001</v>
      </c>
      <c r="L471" s="1" t="s">
        <v>52</v>
      </c>
      <c r="M471" s="1" t="s">
        <v>52</v>
      </c>
      <c r="N471" s="1" t="s">
        <v>1424</v>
      </c>
      <c r="O471" t="e" vm="4">
        <v>#VALUE!</v>
      </c>
      <c r="P471" t="s">
        <v>627</v>
      </c>
      <c r="Q471" s="2">
        <v>39282</v>
      </c>
      <c r="R471" s="1" t="s">
        <v>707</v>
      </c>
      <c r="S471" s="1">
        <v>176</v>
      </c>
      <c r="T471" s="1" t="s">
        <v>700</v>
      </c>
    </row>
    <row r="472" spans="1:20" x14ac:dyDescent="0.35">
      <c r="A472" s="1">
        <v>2025</v>
      </c>
      <c r="C472" t="s">
        <v>1290</v>
      </c>
      <c r="D472" s="1" t="s">
        <v>1471</v>
      </c>
      <c r="E472" s="1" t="s">
        <v>897</v>
      </c>
      <c r="F472" t="s">
        <v>340</v>
      </c>
      <c r="G472" t="s">
        <v>43</v>
      </c>
      <c r="H472" s="1">
        <f>VLOOKUP(G472, Sheet3!$A$2:$B$40, 2, FALSE)</f>
        <v>0.27</v>
      </c>
      <c r="I472" s="1">
        <v>42</v>
      </c>
      <c r="J472" s="1">
        <v>18</v>
      </c>
      <c r="K472" s="1">
        <v>34</v>
      </c>
      <c r="L472" s="1">
        <v>52</v>
      </c>
      <c r="M472" s="1">
        <v>16</v>
      </c>
      <c r="N472" s="1" t="s">
        <v>1423</v>
      </c>
      <c r="O472" t="e" vm="3">
        <v>#VALUE!</v>
      </c>
      <c r="P472" t="s">
        <v>628</v>
      </c>
      <c r="Q472" s="2">
        <v>38805</v>
      </c>
      <c r="R472" s="1" t="s">
        <v>724</v>
      </c>
      <c r="S472" s="1">
        <v>194</v>
      </c>
      <c r="T472" s="1" t="s">
        <v>700</v>
      </c>
    </row>
    <row r="473" spans="1:20" x14ac:dyDescent="0.35">
      <c r="A473" s="1">
        <v>2025</v>
      </c>
      <c r="C473" t="s">
        <v>1191</v>
      </c>
      <c r="D473" s="1" t="s">
        <v>1471</v>
      </c>
      <c r="E473" s="1" t="s">
        <v>897</v>
      </c>
      <c r="F473" t="s">
        <v>247</v>
      </c>
      <c r="G473" t="s">
        <v>31</v>
      </c>
      <c r="H473" s="1">
        <f>VLOOKUP(G473, Sheet3!$A$2:$B$40, 2, FALSE)</f>
        <v>0.27</v>
      </c>
      <c r="I473" s="1">
        <v>53</v>
      </c>
      <c r="J473" s="1">
        <v>9</v>
      </c>
      <c r="K473" s="1">
        <v>25</v>
      </c>
      <c r="L473" s="1">
        <v>34</v>
      </c>
      <c r="M473" s="1">
        <v>22</v>
      </c>
      <c r="N473" s="1" t="s">
        <v>1429</v>
      </c>
      <c r="O473" t="e" vm="7">
        <v>#VALUE!</v>
      </c>
      <c r="P473" t="s">
        <v>630</v>
      </c>
      <c r="Q473" s="2">
        <v>39267</v>
      </c>
      <c r="R473" s="1" t="s">
        <v>699</v>
      </c>
      <c r="S473" s="1">
        <v>192</v>
      </c>
      <c r="T473" s="1" t="s">
        <v>700</v>
      </c>
    </row>
    <row r="474" spans="1:20" x14ac:dyDescent="0.35">
      <c r="A474" s="1">
        <v>2025</v>
      </c>
      <c r="C474" t="s">
        <v>1192</v>
      </c>
      <c r="D474" s="1" t="s">
        <v>1471</v>
      </c>
      <c r="E474" s="1" t="s">
        <v>897</v>
      </c>
      <c r="F474" t="s">
        <v>34</v>
      </c>
      <c r="G474" t="s">
        <v>31</v>
      </c>
      <c r="H474" s="1">
        <f>VLOOKUP(G474, Sheet3!$A$2:$B$40, 2, FALSE)</f>
        <v>0.27</v>
      </c>
      <c r="I474" s="1">
        <v>58</v>
      </c>
      <c r="J474" s="1">
        <v>26</v>
      </c>
      <c r="K474" s="1">
        <v>39</v>
      </c>
      <c r="L474" s="1">
        <v>65</v>
      </c>
      <c r="M474" s="1">
        <v>24</v>
      </c>
      <c r="N474" s="1" t="s">
        <v>1428</v>
      </c>
      <c r="O474" t="e" vm="10">
        <v>#VALUE!</v>
      </c>
      <c r="P474" t="s">
        <v>631</v>
      </c>
      <c r="Q474" s="2">
        <v>38363</v>
      </c>
      <c r="R474" s="1" t="s">
        <v>707</v>
      </c>
      <c r="S474" s="1">
        <v>194</v>
      </c>
      <c r="T474" s="1" t="s">
        <v>700</v>
      </c>
    </row>
    <row r="475" spans="1:20" x14ac:dyDescent="0.35">
      <c r="A475" s="1">
        <v>2025</v>
      </c>
      <c r="C475" t="s">
        <v>1036</v>
      </c>
      <c r="D475" s="1" t="s">
        <v>1471</v>
      </c>
      <c r="E475" s="1" t="s">
        <v>897</v>
      </c>
      <c r="F475" t="s">
        <v>233</v>
      </c>
      <c r="G475" t="s">
        <v>43</v>
      </c>
      <c r="H475" s="1">
        <f>VLOOKUP(G475, Sheet3!$A$2:$B$40, 2, FALSE)</f>
        <v>0.27</v>
      </c>
      <c r="I475" s="1">
        <v>33</v>
      </c>
      <c r="J475" s="1">
        <v>15</v>
      </c>
      <c r="K475" s="1">
        <v>11</v>
      </c>
      <c r="L475" s="1">
        <v>26</v>
      </c>
      <c r="M475" s="1">
        <v>10</v>
      </c>
      <c r="N475" s="1" t="s">
        <v>1423</v>
      </c>
      <c r="O475" t="e" vm="3">
        <v>#VALUE!</v>
      </c>
      <c r="P475" t="s">
        <v>632</v>
      </c>
      <c r="Q475" s="2">
        <v>39245</v>
      </c>
      <c r="R475" s="1" t="s">
        <v>767</v>
      </c>
      <c r="S475" s="1">
        <v>170</v>
      </c>
      <c r="T475" s="1" t="s">
        <v>690</v>
      </c>
    </row>
    <row r="476" spans="1:20" x14ac:dyDescent="0.35">
      <c r="A476" s="1">
        <v>2025</v>
      </c>
      <c r="C476" t="s">
        <v>1036</v>
      </c>
      <c r="D476" s="1" t="s">
        <v>1471</v>
      </c>
      <c r="E476" s="1" t="s">
        <v>896</v>
      </c>
      <c r="F476" t="s">
        <v>445</v>
      </c>
      <c r="G476" t="s">
        <v>110</v>
      </c>
      <c r="H476" s="1">
        <f>VLOOKUP(G476, Sheet3!$A$2:$B$40, 2, FALSE)</f>
        <v>0.55000000000000004</v>
      </c>
      <c r="I476" s="1">
        <v>16</v>
      </c>
      <c r="J476" s="1">
        <v>1</v>
      </c>
      <c r="K476" s="1">
        <v>1</v>
      </c>
      <c r="L476" s="1">
        <v>2</v>
      </c>
      <c r="M476" s="1">
        <v>2</v>
      </c>
      <c r="N476" s="1" t="s">
        <v>1423</v>
      </c>
      <c r="O476" t="e" vm="3">
        <v>#VALUE!</v>
      </c>
      <c r="P476" t="s">
        <v>633</v>
      </c>
      <c r="Q476" s="2">
        <v>38683</v>
      </c>
      <c r="R476" s="1" t="s">
        <v>705</v>
      </c>
      <c r="S476" s="1">
        <v>183</v>
      </c>
      <c r="T476" s="1" t="s">
        <v>700</v>
      </c>
    </row>
    <row r="477" spans="1:20" x14ac:dyDescent="0.35">
      <c r="A477" s="1">
        <v>2025</v>
      </c>
      <c r="C477" t="s">
        <v>1399</v>
      </c>
      <c r="D477" s="1" t="s">
        <v>1471</v>
      </c>
      <c r="E477" s="1" t="s">
        <v>897</v>
      </c>
      <c r="F477" t="s">
        <v>393</v>
      </c>
      <c r="G477" t="s">
        <v>128</v>
      </c>
      <c r="H477" s="1">
        <f>VLOOKUP(G477, Sheet3!$A$2:$B$40, 2, FALSE)</f>
        <v>0.22</v>
      </c>
      <c r="I477" s="1">
        <v>37</v>
      </c>
      <c r="J477" s="1">
        <v>15</v>
      </c>
      <c r="K477" s="1">
        <v>31</v>
      </c>
      <c r="L477" s="1">
        <v>46</v>
      </c>
      <c r="M477" s="1">
        <v>16</v>
      </c>
      <c r="N477" s="1" t="s">
        <v>1427</v>
      </c>
      <c r="O477" t="e" vm="8">
        <v>#VALUE!</v>
      </c>
      <c r="P477" t="s">
        <v>634</v>
      </c>
      <c r="Q477" s="2">
        <v>38823</v>
      </c>
      <c r="R477" s="1" t="s">
        <v>725</v>
      </c>
      <c r="S477" s="1">
        <v>161</v>
      </c>
      <c r="T477" s="1" t="s">
        <v>700</v>
      </c>
    </row>
    <row r="478" spans="1:20" x14ac:dyDescent="0.35">
      <c r="A478" s="1">
        <v>2025</v>
      </c>
      <c r="C478" t="s">
        <v>1193</v>
      </c>
      <c r="D478" s="1" t="s">
        <v>1471</v>
      </c>
      <c r="E478" s="1" t="s">
        <v>897</v>
      </c>
      <c r="F478" t="s">
        <v>556</v>
      </c>
      <c r="G478" t="s">
        <v>101</v>
      </c>
      <c r="H478" s="1">
        <f>VLOOKUP(G478, Sheet3!$A$2:$B$40, 2, FALSE)</f>
        <v>0.2</v>
      </c>
      <c r="I478" s="1">
        <v>28</v>
      </c>
      <c r="J478" s="1">
        <v>6</v>
      </c>
      <c r="K478" s="1">
        <v>14</v>
      </c>
      <c r="L478" s="1">
        <v>20</v>
      </c>
      <c r="M478" s="1">
        <v>12</v>
      </c>
      <c r="N478" s="1" t="s">
        <v>1425</v>
      </c>
      <c r="O478" t="e" vm="5">
        <v>#VALUE!</v>
      </c>
      <c r="P478" t="s">
        <v>635</v>
      </c>
      <c r="Q478" s="2">
        <v>39174</v>
      </c>
      <c r="R478" s="1" t="s">
        <v>817</v>
      </c>
      <c r="S478" s="1">
        <v>209</v>
      </c>
      <c r="T478" s="1" t="s">
        <v>700</v>
      </c>
    </row>
    <row r="479" spans="1:20" x14ac:dyDescent="0.35">
      <c r="A479" s="1">
        <v>2025</v>
      </c>
      <c r="C479" t="s">
        <v>1037</v>
      </c>
      <c r="D479" s="1" t="s">
        <v>1471</v>
      </c>
      <c r="E479" s="1" t="s">
        <v>896</v>
      </c>
      <c r="F479" t="s">
        <v>410</v>
      </c>
      <c r="G479" t="s">
        <v>193</v>
      </c>
      <c r="H479" s="1">
        <f>VLOOKUP(G479, Sheet3!$A$2:$B$40, 2, FALSE)</f>
        <v>0.18</v>
      </c>
      <c r="I479" s="1" t="s">
        <v>52</v>
      </c>
      <c r="J479" s="1" t="s">
        <v>52</v>
      </c>
      <c r="K479" s="1" t="s">
        <v>52</v>
      </c>
      <c r="L479" s="1" t="s">
        <v>52</v>
      </c>
      <c r="M479" s="1" t="s">
        <v>52</v>
      </c>
      <c r="N479" s="1" t="s">
        <v>1424</v>
      </c>
      <c r="O479" t="e" vm="4">
        <v>#VALUE!</v>
      </c>
      <c r="P479" t="s">
        <v>636</v>
      </c>
      <c r="Q479" s="2">
        <v>38995</v>
      </c>
      <c r="R479" s="1" t="s">
        <v>725</v>
      </c>
      <c r="S479" s="1">
        <v>174</v>
      </c>
      <c r="T479" s="1" t="s">
        <v>700</v>
      </c>
    </row>
    <row r="480" spans="1:20" x14ac:dyDescent="0.35">
      <c r="A480" s="1">
        <v>2025</v>
      </c>
      <c r="C480" t="s">
        <v>1038</v>
      </c>
      <c r="D480" s="1" t="s">
        <v>1471</v>
      </c>
      <c r="E480" s="1" t="s">
        <v>896</v>
      </c>
      <c r="F480" t="s">
        <v>44</v>
      </c>
      <c r="G480" t="s">
        <v>43</v>
      </c>
      <c r="H480" s="1">
        <f>VLOOKUP(G480, Sheet3!$A$2:$B$40, 2, FALSE)</f>
        <v>0.27</v>
      </c>
      <c r="I480" s="1">
        <v>50</v>
      </c>
      <c r="J480" s="1">
        <v>6</v>
      </c>
      <c r="K480" s="1">
        <v>23</v>
      </c>
      <c r="L480" s="1">
        <v>29</v>
      </c>
      <c r="M480" s="1">
        <v>38</v>
      </c>
      <c r="N480" s="1" t="s">
        <v>1423</v>
      </c>
      <c r="O480" t="e" vm="3">
        <v>#VALUE!</v>
      </c>
      <c r="P480" t="s">
        <v>883</v>
      </c>
      <c r="Q480" s="2">
        <v>38848</v>
      </c>
      <c r="R480" s="1" t="s">
        <v>705</v>
      </c>
      <c r="S480" s="1">
        <v>187</v>
      </c>
      <c r="T480" s="1" t="s">
        <v>700</v>
      </c>
    </row>
    <row r="481" spans="1:20" x14ac:dyDescent="0.35">
      <c r="A481" s="1">
        <v>2025</v>
      </c>
      <c r="C481" t="s">
        <v>1116</v>
      </c>
      <c r="D481" s="1" t="s">
        <v>1471</v>
      </c>
      <c r="E481" s="1" t="s">
        <v>8</v>
      </c>
      <c r="F481" t="s">
        <v>467</v>
      </c>
      <c r="G481" t="s">
        <v>20</v>
      </c>
      <c r="H481" s="1">
        <f>VLOOKUP(G481, Sheet3!$A$2:$B$40, 2, FALSE)</f>
        <v>0.28999999999999998</v>
      </c>
      <c r="I481" s="1">
        <v>32</v>
      </c>
      <c r="J481" s="1">
        <v>2.65</v>
      </c>
      <c r="K481" s="1">
        <v>0.90100000000000002</v>
      </c>
      <c r="L481" s="1" t="s">
        <v>52</v>
      </c>
      <c r="M481" s="1" t="s">
        <v>52</v>
      </c>
      <c r="N481" s="1" t="s">
        <v>1421</v>
      </c>
      <c r="O481" t="e" vm="1">
        <v>#VALUE!</v>
      </c>
      <c r="P481" t="s">
        <v>638</v>
      </c>
      <c r="Q481" s="2">
        <v>39108</v>
      </c>
      <c r="R481" s="1" t="s">
        <v>705</v>
      </c>
      <c r="S481" s="1">
        <v>183</v>
      </c>
      <c r="T481" s="1" t="s">
        <v>700</v>
      </c>
    </row>
    <row r="482" spans="1:20" x14ac:dyDescent="0.35">
      <c r="A482" s="1">
        <v>2025</v>
      </c>
      <c r="C482" t="s">
        <v>1376</v>
      </c>
      <c r="D482" s="1" t="s">
        <v>1471</v>
      </c>
      <c r="E482" s="1" t="s">
        <v>897</v>
      </c>
      <c r="F482" t="s">
        <v>395</v>
      </c>
      <c r="G482" t="s">
        <v>23</v>
      </c>
      <c r="H482" s="1">
        <f>VLOOKUP(G482, Sheet3!$A$2:$B$40, 2, FALSE)</f>
        <v>0.27</v>
      </c>
      <c r="I482" s="1">
        <v>17</v>
      </c>
      <c r="J482" s="1">
        <v>6</v>
      </c>
      <c r="K482" s="1">
        <v>1</v>
      </c>
      <c r="L482" s="1">
        <v>7</v>
      </c>
      <c r="M482" s="1">
        <v>0</v>
      </c>
      <c r="N482" s="1" t="s">
        <v>1422</v>
      </c>
      <c r="O482" t="e" vm="2">
        <v>#VALUE!</v>
      </c>
      <c r="P482" t="s">
        <v>639</v>
      </c>
      <c r="Q482" s="2">
        <v>39226</v>
      </c>
      <c r="R482" s="1" t="s">
        <v>705</v>
      </c>
      <c r="S482" s="1">
        <v>174</v>
      </c>
      <c r="T482" s="1" t="s">
        <v>700</v>
      </c>
    </row>
    <row r="483" spans="1:20" x14ac:dyDescent="0.35">
      <c r="A483" s="1">
        <v>2025</v>
      </c>
      <c r="C483" t="s">
        <v>1117</v>
      </c>
      <c r="D483" s="1" t="s">
        <v>1471</v>
      </c>
      <c r="E483" s="1" t="s">
        <v>8</v>
      </c>
      <c r="F483" t="s">
        <v>49</v>
      </c>
      <c r="G483" t="s">
        <v>43</v>
      </c>
      <c r="H483" s="1">
        <f>VLOOKUP(G483, Sheet3!$A$2:$B$40, 2, FALSE)</f>
        <v>0.27</v>
      </c>
      <c r="I483" s="1">
        <v>34</v>
      </c>
      <c r="J483" s="1">
        <v>2.85</v>
      </c>
      <c r="K483" s="1">
        <v>0.88900000000000001</v>
      </c>
      <c r="L483" s="1" t="s">
        <v>52</v>
      </c>
      <c r="M483" s="1" t="s">
        <v>52</v>
      </c>
      <c r="N483" s="1" t="s">
        <v>1423</v>
      </c>
      <c r="O483" t="e" vm="3">
        <v>#VALUE!</v>
      </c>
      <c r="P483" t="s">
        <v>884</v>
      </c>
      <c r="Q483" s="2">
        <v>39176</v>
      </c>
      <c r="R483" s="1" t="s">
        <v>699</v>
      </c>
      <c r="S483" s="1">
        <v>179</v>
      </c>
      <c r="T483" s="1" t="s">
        <v>700</v>
      </c>
    </row>
    <row r="484" spans="1:20" x14ac:dyDescent="0.35">
      <c r="A484" s="1">
        <v>2025</v>
      </c>
      <c r="C484" t="s">
        <v>1398</v>
      </c>
      <c r="D484" s="1" t="s">
        <v>1471</v>
      </c>
      <c r="E484" s="1" t="s">
        <v>897</v>
      </c>
      <c r="F484" t="s">
        <v>182</v>
      </c>
      <c r="G484" t="s">
        <v>15</v>
      </c>
      <c r="H484" s="1">
        <f>VLOOKUP(G484, Sheet3!$A$2:$B$40, 2, FALSE)</f>
        <v>0.3</v>
      </c>
      <c r="I484" s="1">
        <v>68</v>
      </c>
      <c r="J484" s="1">
        <v>15</v>
      </c>
      <c r="K484" s="1">
        <v>16</v>
      </c>
      <c r="L484" s="1">
        <v>31</v>
      </c>
      <c r="M484" s="1">
        <v>51</v>
      </c>
      <c r="N484" s="1" t="s">
        <v>1421</v>
      </c>
      <c r="O484" t="e" vm="1">
        <v>#VALUE!</v>
      </c>
      <c r="P484" t="s">
        <v>640</v>
      </c>
      <c r="Q484" s="2">
        <v>39172</v>
      </c>
      <c r="R484" s="1" t="s">
        <v>724</v>
      </c>
      <c r="S484" s="1">
        <v>185</v>
      </c>
      <c r="T484" s="1" t="s">
        <v>700</v>
      </c>
    </row>
    <row r="485" spans="1:20" x14ac:dyDescent="0.35">
      <c r="A485" s="1">
        <v>2025</v>
      </c>
      <c r="C485" t="s">
        <v>1118</v>
      </c>
      <c r="D485" s="1" t="s">
        <v>1471</v>
      </c>
      <c r="E485" s="1" t="s">
        <v>8</v>
      </c>
      <c r="F485" t="s">
        <v>641</v>
      </c>
      <c r="G485" t="s">
        <v>389</v>
      </c>
      <c r="H485" s="1">
        <f>VLOOKUP(G485, Sheet3!$A$2:$B$40, 2, FALSE)</f>
        <v>0.22</v>
      </c>
      <c r="I485" s="1">
        <v>30</v>
      </c>
      <c r="J485" s="1">
        <v>1.68</v>
      </c>
      <c r="K485" s="1">
        <v>0.94</v>
      </c>
      <c r="L485" s="1" t="s">
        <v>52</v>
      </c>
      <c r="M485" s="1" t="s">
        <v>52</v>
      </c>
      <c r="N485" s="1" t="s">
        <v>1421</v>
      </c>
      <c r="O485" t="e" vm="1">
        <v>#VALUE!</v>
      </c>
      <c r="P485" t="s">
        <v>885</v>
      </c>
      <c r="Q485" s="2">
        <v>39005</v>
      </c>
      <c r="R485" s="1" t="s">
        <v>717</v>
      </c>
      <c r="S485" s="1">
        <v>185</v>
      </c>
      <c r="T485" s="1" t="s">
        <v>700</v>
      </c>
    </row>
    <row r="486" spans="1:20" x14ac:dyDescent="0.35">
      <c r="A486" s="1">
        <v>2025</v>
      </c>
      <c r="C486" t="s">
        <v>1210</v>
      </c>
      <c r="D486" s="1" t="s">
        <v>1471</v>
      </c>
      <c r="E486" s="1" t="s">
        <v>897</v>
      </c>
      <c r="F486" t="s">
        <v>167</v>
      </c>
      <c r="G486" t="s">
        <v>20</v>
      </c>
      <c r="H486" s="1">
        <f>VLOOKUP(G486, Sheet3!$A$2:$B$40, 2, FALSE)</f>
        <v>0.28999999999999998</v>
      </c>
      <c r="I486" s="1">
        <v>22</v>
      </c>
      <c r="J486" s="1">
        <v>4</v>
      </c>
      <c r="K486" s="1">
        <v>8</v>
      </c>
      <c r="L486" s="1">
        <v>12</v>
      </c>
      <c r="M486" s="1">
        <v>8</v>
      </c>
      <c r="N486" s="1" t="s">
        <v>1421</v>
      </c>
      <c r="O486" t="e" vm="1">
        <v>#VALUE!</v>
      </c>
      <c r="P486" t="s">
        <v>886</v>
      </c>
      <c r="Q486" s="2">
        <v>39161</v>
      </c>
      <c r="R486" s="1" t="s">
        <v>725</v>
      </c>
      <c r="S486" s="1">
        <v>163</v>
      </c>
      <c r="T486" s="1" t="s">
        <v>700</v>
      </c>
    </row>
    <row r="487" spans="1:20" x14ac:dyDescent="0.35">
      <c r="A487" s="1">
        <v>2025</v>
      </c>
      <c r="C487" t="s">
        <v>1039</v>
      </c>
      <c r="D487" s="1" t="s">
        <v>1471</v>
      </c>
      <c r="E487" s="1" t="s">
        <v>896</v>
      </c>
      <c r="F487" t="s">
        <v>212</v>
      </c>
      <c r="G487" t="s">
        <v>20</v>
      </c>
      <c r="H487" s="1">
        <f>VLOOKUP(G487, Sheet3!$A$2:$B$40, 2, FALSE)</f>
        <v>0.28999999999999998</v>
      </c>
      <c r="I487" s="1">
        <v>67</v>
      </c>
      <c r="J487" s="1">
        <v>9</v>
      </c>
      <c r="K487" s="1">
        <v>13</v>
      </c>
      <c r="L487" s="1">
        <v>22</v>
      </c>
      <c r="M487" s="1">
        <v>96</v>
      </c>
      <c r="N487" s="1" t="s">
        <v>1421</v>
      </c>
      <c r="O487" t="e" vm="1">
        <v>#VALUE!</v>
      </c>
      <c r="P487" t="s">
        <v>642</v>
      </c>
      <c r="Q487" s="2">
        <v>38841</v>
      </c>
      <c r="R487" s="1" t="s">
        <v>699</v>
      </c>
      <c r="S487" s="1">
        <v>181</v>
      </c>
      <c r="T487" s="1" t="s">
        <v>700</v>
      </c>
    </row>
    <row r="488" spans="1:20" x14ac:dyDescent="0.35">
      <c r="A488" s="1">
        <v>2025</v>
      </c>
      <c r="C488" t="s">
        <v>1119</v>
      </c>
      <c r="D488" s="1" t="s">
        <v>1471</v>
      </c>
      <c r="E488" s="1" t="s">
        <v>8</v>
      </c>
      <c r="F488" t="s">
        <v>100</v>
      </c>
      <c r="G488" t="s">
        <v>101</v>
      </c>
      <c r="H488" s="1">
        <f>VLOOKUP(G488, Sheet3!$A$2:$B$40, 2, FALSE)</f>
        <v>0.2</v>
      </c>
      <c r="I488" s="1">
        <v>40</v>
      </c>
      <c r="J488" s="1">
        <v>2.99</v>
      </c>
      <c r="K488" s="1">
        <v>0.90800000000000003</v>
      </c>
      <c r="L488" s="1" t="s">
        <v>52</v>
      </c>
      <c r="M488" s="1" t="s">
        <v>52</v>
      </c>
      <c r="N488" s="1" t="s">
        <v>1425</v>
      </c>
      <c r="O488" t="e" vm="5">
        <v>#VALUE!</v>
      </c>
      <c r="P488" t="s">
        <v>643</v>
      </c>
      <c r="Q488" s="2">
        <v>39232</v>
      </c>
      <c r="R488" s="1" t="s">
        <v>724</v>
      </c>
      <c r="S488" s="1">
        <v>185</v>
      </c>
      <c r="T488" s="1" t="s">
        <v>700</v>
      </c>
    </row>
    <row r="489" spans="1:20" x14ac:dyDescent="0.35">
      <c r="A489" s="1">
        <v>2025</v>
      </c>
      <c r="C489" t="s">
        <v>1377</v>
      </c>
      <c r="D489" s="1" t="s">
        <v>1471</v>
      </c>
      <c r="E489" s="1" t="s">
        <v>897</v>
      </c>
      <c r="F489" t="s">
        <v>228</v>
      </c>
      <c r="G489" t="s">
        <v>136</v>
      </c>
      <c r="H489" s="1">
        <f>VLOOKUP(G489, Sheet3!$A$2:$B$40, 2, FALSE)</f>
        <v>0.28000000000000003</v>
      </c>
      <c r="I489" s="1">
        <v>39</v>
      </c>
      <c r="J489" s="1">
        <v>0</v>
      </c>
      <c r="K489" s="1">
        <v>1</v>
      </c>
      <c r="L489" s="1">
        <v>1</v>
      </c>
      <c r="M489" s="1">
        <v>4</v>
      </c>
      <c r="N489" s="1" t="s">
        <v>1429</v>
      </c>
      <c r="O489" t="e" vm="7">
        <v>#VALUE!</v>
      </c>
      <c r="P489" t="s">
        <v>644</v>
      </c>
      <c r="Q489" s="2">
        <v>39121</v>
      </c>
      <c r="R489" s="1" t="s">
        <v>707</v>
      </c>
      <c r="S489" s="1">
        <v>203</v>
      </c>
      <c r="T489" s="1" t="s">
        <v>700</v>
      </c>
    </row>
    <row r="490" spans="1:20" x14ac:dyDescent="0.35">
      <c r="A490" s="1">
        <v>2025</v>
      </c>
      <c r="C490" t="s">
        <v>1378</v>
      </c>
      <c r="D490" s="1" t="s">
        <v>1471</v>
      </c>
      <c r="E490" s="1" t="s">
        <v>897</v>
      </c>
      <c r="F490" t="s">
        <v>223</v>
      </c>
      <c r="G490" t="s">
        <v>23</v>
      </c>
      <c r="H490" s="1">
        <f>VLOOKUP(G490, Sheet3!$A$2:$B$40, 2, FALSE)</f>
        <v>0.27</v>
      </c>
      <c r="I490" s="1">
        <v>62</v>
      </c>
      <c r="J490" s="1">
        <v>10</v>
      </c>
      <c r="K490" s="1">
        <v>13</v>
      </c>
      <c r="L490" s="1">
        <v>23</v>
      </c>
      <c r="M490" s="1">
        <v>47</v>
      </c>
      <c r="N490" s="1" t="s">
        <v>1422</v>
      </c>
      <c r="O490" t="e" vm="2">
        <v>#VALUE!</v>
      </c>
      <c r="P490" t="s">
        <v>645</v>
      </c>
      <c r="Q490" s="2">
        <v>39007</v>
      </c>
      <c r="R490" s="1" t="s">
        <v>716</v>
      </c>
      <c r="S490" s="1">
        <v>190</v>
      </c>
      <c r="T490" s="1" t="s">
        <v>690</v>
      </c>
    </row>
    <row r="491" spans="1:20" x14ac:dyDescent="0.35">
      <c r="A491" s="1">
        <v>2025</v>
      </c>
      <c r="C491" t="s">
        <v>1040</v>
      </c>
      <c r="D491" s="1" t="s">
        <v>1471</v>
      </c>
      <c r="E491" s="1" t="s">
        <v>896</v>
      </c>
      <c r="F491" t="s">
        <v>272</v>
      </c>
      <c r="G491" t="s">
        <v>31</v>
      </c>
      <c r="H491" s="1">
        <f>VLOOKUP(G491, Sheet3!$A$2:$B$40, 2, FALSE)</f>
        <v>0.27</v>
      </c>
      <c r="I491" s="1">
        <v>64</v>
      </c>
      <c r="J491" s="1">
        <v>5</v>
      </c>
      <c r="K491" s="1">
        <v>38</v>
      </c>
      <c r="L491" s="1">
        <v>43</v>
      </c>
      <c r="M491" s="1">
        <v>48</v>
      </c>
      <c r="N491" s="1" t="s">
        <v>1421</v>
      </c>
      <c r="O491" t="e" vm="1">
        <v>#VALUE!</v>
      </c>
      <c r="P491" t="s">
        <v>646</v>
      </c>
      <c r="Q491" s="2">
        <v>39118</v>
      </c>
      <c r="R491" s="1" t="s">
        <v>767</v>
      </c>
      <c r="S491" s="1">
        <v>174</v>
      </c>
      <c r="T491" s="1" t="s">
        <v>690</v>
      </c>
    </row>
    <row r="492" spans="1:20" x14ac:dyDescent="0.35">
      <c r="A492" s="1">
        <v>2025</v>
      </c>
      <c r="C492" t="s">
        <v>1120</v>
      </c>
      <c r="D492" s="1" t="s">
        <v>1471</v>
      </c>
      <c r="E492" s="1" t="s">
        <v>8</v>
      </c>
      <c r="F492" t="s">
        <v>288</v>
      </c>
      <c r="G492" t="s">
        <v>101</v>
      </c>
      <c r="H492" s="1">
        <f>VLOOKUP(G492, Sheet3!$A$2:$B$40, 2, FALSE)</f>
        <v>0.2</v>
      </c>
      <c r="I492" s="1">
        <v>26</v>
      </c>
      <c r="J492" s="1">
        <v>2.1</v>
      </c>
      <c r="K492" s="1">
        <v>0.92900000000000005</v>
      </c>
      <c r="L492" s="1" t="s">
        <v>52</v>
      </c>
      <c r="M492" s="1" t="s">
        <v>52</v>
      </c>
      <c r="N492" s="1" t="s">
        <v>1425</v>
      </c>
      <c r="O492" t="e" vm="5">
        <v>#VALUE!</v>
      </c>
      <c r="P492" t="s">
        <v>647</v>
      </c>
      <c r="Q492" s="2">
        <v>38918</v>
      </c>
      <c r="R492" s="1" t="s">
        <v>707</v>
      </c>
      <c r="S492" s="1">
        <v>170</v>
      </c>
      <c r="T492" s="1" t="s">
        <v>700</v>
      </c>
    </row>
    <row r="493" spans="1:20" x14ac:dyDescent="0.35">
      <c r="A493" s="1">
        <v>2025</v>
      </c>
      <c r="C493" t="s">
        <v>1379</v>
      </c>
      <c r="D493" s="1" t="s">
        <v>1471</v>
      </c>
      <c r="E493" s="1" t="s">
        <v>897</v>
      </c>
      <c r="F493" t="s">
        <v>64</v>
      </c>
      <c r="G493" t="s">
        <v>20</v>
      </c>
      <c r="H493" s="1">
        <f>VLOOKUP(G493, Sheet3!$A$2:$B$40, 2, FALSE)</f>
        <v>0.28999999999999998</v>
      </c>
      <c r="I493" s="1">
        <v>68</v>
      </c>
      <c r="J493" s="1">
        <v>7</v>
      </c>
      <c r="K493" s="1">
        <v>19</v>
      </c>
      <c r="L493" s="1">
        <v>26</v>
      </c>
      <c r="M493" s="1">
        <v>16</v>
      </c>
      <c r="N493" s="1" t="s">
        <v>1421</v>
      </c>
      <c r="O493" t="e" vm="1">
        <v>#VALUE!</v>
      </c>
      <c r="P493" t="s">
        <v>648</v>
      </c>
      <c r="Q493" s="2">
        <v>39337</v>
      </c>
      <c r="R493" s="1" t="s">
        <v>716</v>
      </c>
      <c r="S493" s="1">
        <v>168</v>
      </c>
      <c r="T493" s="1" t="s">
        <v>690</v>
      </c>
    </row>
    <row r="494" spans="1:20" x14ac:dyDescent="0.35">
      <c r="A494" s="1">
        <v>2025</v>
      </c>
      <c r="C494" t="s">
        <v>1041</v>
      </c>
      <c r="D494" s="1" t="s">
        <v>1471</v>
      </c>
      <c r="E494" s="1" t="s">
        <v>896</v>
      </c>
      <c r="F494" t="s">
        <v>249</v>
      </c>
      <c r="G494" t="s">
        <v>250</v>
      </c>
      <c r="H494" s="1">
        <f>VLOOKUP(G494, Sheet3!$A$2:$B$40, 2, FALSE)</f>
        <v>0.12</v>
      </c>
      <c r="I494" s="1">
        <v>52</v>
      </c>
      <c r="J494" s="1">
        <v>2</v>
      </c>
      <c r="K494" s="1">
        <v>27</v>
      </c>
      <c r="L494" s="1">
        <v>29</v>
      </c>
      <c r="M494" s="1">
        <v>109</v>
      </c>
      <c r="N494" s="1" t="s">
        <v>1421</v>
      </c>
      <c r="O494" t="e" vm="1">
        <v>#VALUE!</v>
      </c>
      <c r="P494" t="s">
        <v>649</v>
      </c>
      <c r="Q494" s="2">
        <v>39159</v>
      </c>
      <c r="R494" s="1" t="s">
        <v>703</v>
      </c>
      <c r="S494" s="1">
        <v>194</v>
      </c>
      <c r="T494" s="1" t="s">
        <v>690</v>
      </c>
    </row>
    <row r="495" spans="1:20" x14ac:dyDescent="0.35">
      <c r="A495" s="1">
        <v>2025</v>
      </c>
      <c r="C495" t="s">
        <v>1042</v>
      </c>
      <c r="D495" s="1" t="s">
        <v>1471</v>
      </c>
      <c r="E495" s="1" t="s">
        <v>896</v>
      </c>
      <c r="F495" t="s">
        <v>409</v>
      </c>
      <c r="G495" t="s">
        <v>101</v>
      </c>
      <c r="H495" s="1">
        <f>VLOOKUP(G495, Sheet3!$A$2:$B$40, 2, FALSE)</f>
        <v>0.2</v>
      </c>
      <c r="I495" s="1">
        <v>50</v>
      </c>
      <c r="J495" s="1">
        <v>4</v>
      </c>
      <c r="K495" s="1">
        <v>16</v>
      </c>
      <c r="L495" s="1">
        <v>20</v>
      </c>
      <c r="M495" s="1">
        <v>22</v>
      </c>
      <c r="N495" s="1" t="s">
        <v>1425</v>
      </c>
      <c r="O495" t="e" vm="5">
        <v>#VALUE!</v>
      </c>
      <c r="P495" t="s">
        <v>650</v>
      </c>
      <c r="Q495" s="2">
        <v>39265</v>
      </c>
      <c r="R495" s="1" t="s">
        <v>705</v>
      </c>
      <c r="S495" s="1">
        <v>174</v>
      </c>
      <c r="T495" s="1" t="s">
        <v>700</v>
      </c>
    </row>
    <row r="496" spans="1:20" x14ac:dyDescent="0.35">
      <c r="A496" s="1">
        <v>2025</v>
      </c>
      <c r="C496" t="s">
        <v>1043</v>
      </c>
      <c r="D496" s="1" t="s">
        <v>1471</v>
      </c>
      <c r="E496" s="1" t="s">
        <v>896</v>
      </c>
      <c r="F496" t="s">
        <v>317</v>
      </c>
      <c r="G496" t="s">
        <v>318</v>
      </c>
      <c r="H496" s="1">
        <f>VLOOKUP(G496, Sheet3!$A$2:$B$40, 2, FALSE)</f>
        <v>0.28000000000000003</v>
      </c>
      <c r="I496" s="1">
        <v>36</v>
      </c>
      <c r="J496" s="1">
        <v>3</v>
      </c>
      <c r="K496" s="1">
        <v>8</v>
      </c>
      <c r="L496" s="1">
        <v>11</v>
      </c>
      <c r="M496" s="1">
        <v>10</v>
      </c>
      <c r="N496" s="1" t="s">
        <v>1426</v>
      </c>
      <c r="O496" t="e" vm="9">
        <v>#VALUE!</v>
      </c>
      <c r="P496" t="s">
        <v>651</v>
      </c>
      <c r="Q496" s="2">
        <v>38955</v>
      </c>
      <c r="R496" s="1" t="s">
        <v>699</v>
      </c>
      <c r="S496" s="1">
        <v>201</v>
      </c>
      <c r="T496" s="1" t="s">
        <v>700</v>
      </c>
    </row>
    <row r="497" spans="1:20" x14ac:dyDescent="0.35">
      <c r="A497" s="1">
        <v>2025</v>
      </c>
      <c r="C497" t="s">
        <v>1044</v>
      </c>
      <c r="D497" s="1" t="s">
        <v>1471</v>
      </c>
      <c r="E497" s="1" t="s">
        <v>896</v>
      </c>
      <c r="F497" t="s">
        <v>386</v>
      </c>
      <c r="G497" t="s">
        <v>128</v>
      </c>
      <c r="H497" s="1">
        <f>VLOOKUP(G497, Sheet3!$A$2:$B$40, 2, FALSE)</f>
        <v>0.22</v>
      </c>
      <c r="I497" s="1">
        <v>38</v>
      </c>
      <c r="J497" s="1">
        <v>5</v>
      </c>
      <c r="K497" s="1">
        <v>18</v>
      </c>
      <c r="L497" s="1">
        <v>23</v>
      </c>
      <c r="M497" s="1">
        <v>4</v>
      </c>
      <c r="N497" s="1" t="s">
        <v>1427</v>
      </c>
      <c r="O497" t="e" vm="8">
        <v>#VALUE!</v>
      </c>
      <c r="P497" t="s">
        <v>652</v>
      </c>
      <c r="Q497" s="2">
        <v>39081</v>
      </c>
      <c r="R497" s="1" t="s">
        <v>705</v>
      </c>
      <c r="S497" s="1">
        <v>161</v>
      </c>
      <c r="T497" s="1" t="s">
        <v>700</v>
      </c>
    </row>
    <row r="498" spans="1:20" x14ac:dyDescent="0.35">
      <c r="A498" s="1">
        <v>2025</v>
      </c>
      <c r="C498" t="s">
        <v>1045</v>
      </c>
      <c r="D498" s="1" t="s">
        <v>1471</v>
      </c>
      <c r="E498" s="1" t="s">
        <v>896</v>
      </c>
      <c r="F498" t="s">
        <v>489</v>
      </c>
      <c r="G498" t="s">
        <v>99</v>
      </c>
      <c r="H498" s="1">
        <f>VLOOKUP(G498, Sheet3!$A$2:$B$40, 2, FALSE)</f>
        <v>0.18</v>
      </c>
      <c r="I498" s="1">
        <v>33</v>
      </c>
      <c r="J498" s="1">
        <v>3</v>
      </c>
      <c r="K498" s="1">
        <v>13</v>
      </c>
      <c r="L498" s="1">
        <v>16</v>
      </c>
      <c r="M498" s="1">
        <v>18</v>
      </c>
      <c r="N498" s="1" t="s">
        <v>1426</v>
      </c>
      <c r="O498" t="e" vm="9">
        <v>#VALUE!</v>
      </c>
      <c r="P498" t="s">
        <v>653</v>
      </c>
      <c r="Q498" s="2">
        <v>39190</v>
      </c>
      <c r="R498" s="1" t="s">
        <v>699</v>
      </c>
      <c r="S498" s="1">
        <v>192</v>
      </c>
      <c r="T498" s="1" t="s">
        <v>700</v>
      </c>
    </row>
    <row r="499" spans="1:20" x14ac:dyDescent="0.35">
      <c r="A499" s="1">
        <v>2025</v>
      </c>
      <c r="C499" t="s">
        <v>1396</v>
      </c>
      <c r="D499" s="1" t="s">
        <v>1471</v>
      </c>
      <c r="E499" s="1" t="s">
        <v>897</v>
      </c>
      <c r="F499" t="s">
        <v>28</v>
      </c>
      <c r="G499" t="s">
        <v>15</v>
      </c>
      <c r="H499" s="1">
        <f>VLOOKUP(G499, Sheet3!$A$2:$B$40, 2, FALSE)</f>
        <v>0.3</v>
      </c>
      <c r="I499" s="1">
        <v>64</v>
      </c>
      <c r="J499" s="1">
        <v>19</v>
      </c>
      <c r="K499" s="1">
        <v>22</v>
      </c>
      <c r="L499" s="1">
        <v>41</v>
      </c>
      <c r="M499" s="1">
        <v>12</v>
      </c>
      <c r="N499" s="1" t="s">
        <v>1421</v>
      </c>
      <c r="O499" t="e" vm="1">
        <v>#VALUE!</v>
      </c>
      <c r="P499" t="s">
        <v>654</v>
      </c>
      <c r="Q499" s="2">
        <v>38855</v>
      </c>
      <c r="R499" s="1" t="s">
        <v>725</v>
      </c>
      <c r="S499" s="1">
        <v>165</v>
      </c>
      <c r="T499" s="1" t="s">
        <v>700</v>
      </c>
    </row>
    <row r="500" spans="1:20" x14ac:dyDescent="0.35">
      <c r="A500" s="1">
        <v>2025</v>
      </c>
      <c r="C500" t="s">
        <v>1291</v>
      </c>
      <c r="D500" s="1" t="s">
        <v>1471</v>
      </c>
      <c r="E500" s="1" t="s">
        <v>897</v>
      </c>
      <c r="F500" t="s">
        <v>656</v>
      </c>
      <c r="G500" t="s">
        <v>226</v>
      </c>
      <c r="H500" s="1">
        <f>VLOOKUP(G500, Sheet3!$A$2:$B$40, 2, FALSE)</f>
        <v>0.08</v>
      </c>
      <c r="I500" s="1">
        <v>29</v>
      </c>
      <c r="J500" s="1">
        <v>22</v>
      </c>
      <c r="K500" s="1">
        <v>31</v>
      </c>
      <c r="L500" s="1">
        <v>53</v>
      </c>
      <c r="M500" s="1">
        <v>23</v>
      </c>
      <c r="N500" s="1" t="s">
        <v>1422</v>
      </c>
      <c r="O500" t="e" vm="2">
        <v>#VALUE!</v>
      </c>
      <c r="P500" t="s">
        <v>655</v>
      </c>
      <c r="Q500" s="2">
        <v>39310</v>
      </c>
      <c r="R500" s="1" t="s">
        <v>717</v>
      </c>
      <c r="S500" s="1">
        <v>205</v>
      </c>
      <c r="T500" s="1" t="s">
        <v>690</v>
      </c>
    </row>
    <row r="501" spans="1:20" x14ac:dyDescent="0.35">
      <c r="A501" s="1">
        <v>2025</v>
      </c>
      <c r="C501" t="s">
        <v>1380</v>
      </c>
      <c r="D501" s="1" t="s">
        <v>1471</v>
      </c>
      <c r="E501" s="1" t="s">
        <v>897</v>
      </c>
      <c r="F501" t="s">
        <v>127</v>
      </c>
      <c r="G501" t="s">
        <v>128</v>
      </c>
      <c r="H501" s="1">
        <f>VLOOKUP(G501, Sheet3!$A$2:$B$40, 2, FALSE)</f>
        <v>0.22</v>
      </c>
      <c r="I501" s="1">
        <v>42</v>
      </c>
      <c r="J501" s="1">
        <v>17</v>
      </c>
      <c r="K501" s="1">
        <v>30</v>
      </c>
      <c r="L501" s="1">
        <v>47</v>
      </c>
      <c r="M501" s="1">
        <v>22</v>
      </c>
      <c r="N501" s="1" t="s">
        <v>1427</v>
      </c>
      <c r="O501" t="e" vm="8">
        <v>#VALUE!</v>
      </c>
      <c r="P501" t="s">
        <v>657</v>
      </c>
      <c r="Q501" s="2">
        <v>39336</v>
      </c>
      <c r="R501" s="1" t="s">
        <v>725</v>
      </c>
      <c r="S501" s="1">
        <v>170</v>
      </c>
      <c r="T501" s="1" t="s">
        <v>700</v>
      </c>
    </row>
    <row r="502" spans="1:20" x14ac:dyDescent="0.35">
      <c r="A502" s="1">
        <v>2025</v>
      </c>
      <c r="C502" t="s">
        <v>1194</v>
      </c>
      <c r="D502" s="1" t="s">
        <v>1471</v>
      </c>
      <c r="E502" s="1" t="s">
        <v>897</v>
      </c>
      <c r="F502" t="s">
        <v>289</v>
      </c>
      <c r="G502" t="s">
        <v>43</v>
      </c>
      <c r="H502" s="1">
        <f>VLOOKUP(G502, Sheet3!$A$2:$B$40, 2, FALSE)</f>
        <v>0.27</v>
      </c>
      <c r="I502" s="1">
        <v>46</v>
      </c>
      <c r="J502" s="1">
        <v>8</v>
      </c>
      <c r="K502" s="1">
        <v>13</v>
      </c>
      <c r="L502" s="1">
        <v>21</v>
      </c>
      <c r="M502" s="1">
        <v>10</v>
      </c>
      <c r="N502" s="1" t="s">
        <v>1427</v>
      </c>
      <c r="O502" t="e" vm="8">
        <v>#VALUE!</v>
      </c>
      <c r="P502" t="s">
        <v>658</v>
      </c>
      <c r="Q502" s="2">
        <v>39249</v>
      </c>
      <c r="R502" s="1" t="s">
        <v>705</v>
      </c>
      <c r="S502" s="1">
        <v>176</v>
      </c>
      <c r="T502" s="1" t="s">
        <v>700</v>
      </c>
    </row>
    <row r="503" spans="1:20" x14ac:dyDescent="0.35">
      <c r="A503" s="1">
        <v>2025</v>
      </c>
      <c r="C503" t="s">
        <v>1195</v>
      </c>
      <c r="D503" s="1" t="s">
        <v>1471</v>
      </c>
      <c r="E503" s="1" t="s">
        <v>897</v>
      </c>
      <c r="F503" t="s">
        <v>556</v>
      </c>
      <c r="G503" t="s">
        <v>101</v>
      </c>
      <c r="H503" s="1">
        <f>VLOOKUP(G503, Sheet3!$A$2:$B$40, 2, FALSE)</f>
        <v>0.2</v>
      </c>
      <c r="I503" s="1">
        <v>4</v>
      </c>
      <c r="J503" s="1">
        <v>1</v>
      </c>
      <c r="K503" s="1">
        <v>1</v>
      </c>
      <c r="L503" s="1">
        <v>2</v>
      </c>
      <c r="M503" s="1">
        <v>2</v>
      </c>
      <c r="N503" s="1" t="s">
        <v>1425</v>
      </c>
      <c r="O503" t="e" vm="5">
        <v>#VALUE!</v>
      </c>
      <c r="P503" t="s">
        <v>659</v>
      </c>
      <c r="Q503" s="2">
        <v>39093</v>
      </c>
      <c r="R503" s="1" t="s">
        <v>724</v>
      </c>
      <c r="S503" s="1">
        <v>185</v>
      </c>
      <c r="T503" s="1" t="s">
        <v>700</v>
      </c>
    </row>
    <row r="504" spans="1:20" x14ac:dyDescent="0.35">
      <c r="A504" s="1">
        <v>2025</v>
      </c>
      <c r="C504" t="s">
        <v>1047</v>
      </c>
      <c r="D504" s="1" t="s">
        <v>1471</v>
      </c>
      <c r="E504" s="1" t="s">
        <v>896</v>
      </c>
      <c r="F504" t="s">
        <v>65</v>
      </c>
      <c r="G504" t="s">
        <v>15</v>
      </c>
      <c r="H504" s="1">
        <f>VLOOKUP(G504, Sheet3!$A$2:$B$40, 2, FALSE)</f>
        <v>0.3</v>
      </c>
      <c r="I504" s="1">
        <v>30</v>
      </c>
      <c r="J504" s="1">
        <v>1</v>
      </c>
      <c r="K504" s="1">
        <v>7</v>
      </c>
      <c r="L504" s="1">
        <v>8</v>
      </c>
      <c r="M504" s="1">
        <v>44</v>
      </c>
      <c r="N504" s="1" t="s">
        <v>1421</v>
      </c>
      <c r="O504" t="e" vm="1">
        <v>#VALUE!</v>
      </c>
      <c r="P504" t="s">
        <v>662</v>
      </c>
      <c r="Q504" s="2">
        <v>39195</v>
      </c>
      <c r="R504" s="1" t="s">
        <v>724</v>
      </c>
      <c r="S504" s="1">
        <v>205</v>
      </c>
      <c r="T504" s="1" t="s">
        <v>700</v>
      </c>
    </row>
    <row r="505" spans="1:20" x14ac:dyDescent="0.35">
      <c r="A505" s="1">
        <v>2025</v>
      </c>
      <c r="C505" t="s">
        <v>1250</v>
      </c>
      <c r="D505" s="1" t="s">
        <v>1471</v>
      </c>
      <c r="E505" s="1" t="s">
        <v>897</v>
      </c>
      <c r="F505" t="s">
        <v>305</v>
      </c>
      <c r="G505" t="s">
        <v>31</v>
      </c>
      <c r="H505" s="1">
        <f>VLOOKUP(G505, Sheet3!$A$2:$B$40, 2, FALSE)</f>
        <v>0.27</v>
      </c>
      <c r="I505" s="1">
        <v>64</v>
      </c>
      <c r="J505" s="1">
        <v>30</v>
      </c>
      <c r="K505" s="1">
        <v>35</v>
      </c>
      <c r="L505" s="1">
        <v>65</v>
      </c>
      <c r="M505" s="1">
        <v>40</v>
      </c>
      <c r="N505" s="1" t="s">
        <v>1421</v>
      </c>
      <c r="O505" t="e" vm="1">
        <v>#VALUE!</v>
      </c>
      <c r="P505" t="s">
        <v>663</v>
      </c>
      <c r="Q505" s="2">
        <v>38483</v>
      </c>
      <c r="R505" s="1" t="s">
        <v>699</v>
      </c>
      <c r="S505" s="1">
        <v>198</v>
      </c>
      <c r="T505" s="1" t="s">
        <v>700</v>
      </c>
    </row>
    <row r="506" spans="1:20" x14ac:dyDescent="0.35">
      <c r="A506" s="1">
        <v>2025</v>
      </c>
      <c r="C506" t="s">
        <v>1220</v>
      </c>
      <c r="D506" s="1" t="s">
        <v>1471</v>
      </c>
      <c r="E506" s="1" t="s">
        <v>897</v>
      </c>
      <c r="F506" t="s">
        <v>664</v>
      </c>
      <c r="G506" t="s">
        <v>357</v>
      </c>
      <c r="H506" s="1">
        <f>VLOOKUP(G506, Sheet3!$A$2:$B$40, 2, FALSE)</f>
        <v>0.54</v>
      </c>
      <c r="I506" s="1">
        <v>46</v>
      </c>
      <c r="J506" s="1">
        <v>10</v>
      </c>
      <c r="K506" s="1">
        <v>14</v>
      </c>
      <c r="L506" s="1">
        <v>24</v>
      </c>
      <c r="M506" s="1">
        <v>10</v>
      </c>
      <c r="N506" s="1" t="s">
        <v>1427</v>
      </c>
      <c r="O506" t="e" vm="8">
        <v>#VALUE!</v>
      </c>
      <c r="P506" t="s">
        <v>887</v>
      </c>
      <c r="Q506" s="2">
        <v>38729</v>
      </c>
      <c r="R506" s="1" t="s">
        <v>725</v>
      </c>
      <c r="S506" s="1">
        <v>183</v>
      </c>
      <c r="T506" s="1" t="s">
        <v>700</v>
      </c>
    </row>
    <row r="507" spans="1:20" x14ac:dyDescent="0.35">
      <c r="A507" s="1">
        <v>2025</v>
      </c>
      <c r="C507" t="s">
        <v>1048</v>
      </c>
      <c r="D507" s="1" t="s">
        <v>1471</v>
      </c>
      <c r="E507" s="1" t="s">
        <v>896</v>
      </c>
      <c r="F507" t="s">
        <v>624</v>
      </c>
      <c r="G507" t="s">
        <v>101</v>
      </c>
      <c r="H507" s="1">
        <f>VLOOKUP(G507, Sheet3!$A$2:$B$40, 2, FALSE)</f>
        <v>0.2</v>
      </c>
      <c r="I507" s="1">
        <v>51</v>
      </c>
      <c r="J507" s="1">
        <v>0</v>
      </c>
      <c r="K507" s="1">
        <v>12</v>
      </c>
      <c r="L507" s="1">
        <v>12</v>
      </c>
      <c r="M507" s="1">
        <v>16</v>
      </c>
      <c r="N507" s="1" t="s">
        <v>1425</v>
      </c>
      <c r="O507" t="e" vm="5">
        <v>#VALUE!</v>
      </c>
      <c r="P507" t="s">
        <v>665</v>
      </c>
      <c r="Q507" s="2">
        <v>38976</v>
      </c>
      <c r="R507" s="1" t="s">
        <v>717</v>
      </c>
      <c r="S507" s="1">
        <v>243</v>
      </c>
      <c r="T507" s="1" t="s">
        <v>700</v>
      </c>
    </row>
    <row r="508" spans="1:20" x14ac:dyDescent="0.35">
      <c r="A508" s="1">
        <v>2025</v>
      </c>
      <c r="C508" t="s">
        <v>1381</v>
      </c>
      <c r="D508" s="1" t="s">
        <v>1471</v>
      </c>
      <c r="E508" s="1" t="s">
        <v>897</v>
      </c>
      <c r="F508" t="s">
        <v>88</v>
      </c>
      <c r="G508" t="s">
        <v>20</v>
      </c>
      <c r="H508" s="1">
        <f>VLOOKUP(G508, Sheet3!$A$2:$B$40, 2, FALSE)</f>
        <v>0.28999999999999998</v>
      </c>
      <c r="I508" s="1">
        <v>50</v>
      </c>
      <c r="J508" s="1">
        <v>22</v>
      </c>
      <c r="K508" s="1">
        <v>24</v>
      </c>
      <c r="L508" s="1">
        <v>46</v>
      </c>
      <c r="M508" s="1">
        <v>4</v>
      </c>
      <c r="N508" s="1" t="s">
        <v>1421</v>
      </c>
      <c r="O508" t="e" vm="1">
        <v>#VALUE!</v>
      </c>
      <c r="P508" t="s">
        <v>666</v>
      </c>
      <c r="Q508" s="2">
        <v>39239</v>
      </c>
      <c r="R508" s="1" t="s">
        <v>705</v>
      </c>
      <c r="S508" s="1">
        <v>172</v>
      </c>
      <c r="T508" s="1" t="s">
        <v>690</v>
      </c>
    </row>
    <row r="509" spans="1:20" x14ac:dyDescent="0.35">
      <c r="A509" s="1">
        <v>2025</v>
      </c>
      <c r="C509" t="s">
        <v>1049</v>
      </c>
      <c r="D509" s="1" t="s">
        <v>1471</v>
      </c>
      <c r="E509" s="1" t="s">
        <v>896</v>
      </c>
      <c r="F509" t="s">
        <v>212</v>
      </c>
      <c r="G509" t="s">
        <v>20</v>
      </c>
      <c r="H509" s="1">
        <f>VLOOKUP(G509, Sheet3!$A$2:$B$40, 2, FALSE)</f>
        <v>0.28999999999999998</v>
      </c>
      <c r="I509" s="1">
        <v>68</v>
      </c>
      <c r="J509" s="1">
        <v>3</v>
      </c>
      <c r="K509" s="1">
        <v>14</v>
      </c>
      <c r="L509" s="1">
        <v>17</v>
      </c>
      <c r="M509" s="1">
        <v>45</v>
      </c>
      <c r="N509" s="1" t="s">
        <v>1421</v>
      </c>
      <c r="O509" t="e" vm="1">
        <v>#VALUE!</v>
      </c>
      <c r="P509" t="s">
        <v>667</v>
      </c>
      <c r="Q509" s="2">
        <v>39091</v>
      </c>
      <c r="R509" s="1" t="s">
        <v>717</v>
      </c>
      <c r="S509" s="1">
        <v>201</v>
      </c>
      <c r="T509" s="1" t="s">
        <v>690</v>
      </c>
    </row>
    <row r="510" spans="1:20" x14ac:dyDescent="0.35">
      <c r="A510" s="1">
        <v>2025</v>
      </c>
      <c r="C510" t="s">
        <v>1050</v>
      </c>
      <c r="D510" s="1" t="s">
        <v>1471</v>
      </c>
      <c r="E510" s="1" t="s">
        <v>896</v>
      </c>
      <c r="F510" t="s">
        <v>581</v>
      </c>
      <c r="G510" t="s">
        <v>193</v>
      </c>
      <c r="H510" s="1">
        <f>VLOOKUP(G510, Sheet3!$A$2:$B$40, 2, FALSE)</f>
        <v>0.18</v>
      </c>
      <c r="I510" s="1">
        <v>42</v>
      </c>
      <c r="J510" s="1">
        <v>9</v>
      </c>
      <c r="K510" s="1">
        <v>21</v>
      </c>
      <c r="L510" s="1">
        <v>30</v>
      </c>
      <c r="M510" s="1">
        <v>38</v>
      </c>
      <c r="N510" s="1" t="s">
        <v>1424</v>
      </c>
      <c r="O510" t="e" vm="4">
        <v>#VALUE!</v>
      </c>
      <c r="P510" t="s">
        <v>668</v>
      </c>
      <c r="Q510" s="2">
        <v>38453</v>
      </c>
      <c r="R510" s="1" t="s">
        <v>717</v>
      </c>
      <c r="S510" s="1">
        <v>209</v>
      </c>
      <c r="T510" s="1" t="s">
        <v>700</v>
      </c>
    </row>
    <row r="511" spans="1:20" x14ac:dyDescent="0.35">
      <c r="A511" s="1">
        <v>2025</v>
      </c>
      <c r="C511" t="s">
        <v>1051</v>
      </c>
      <c r="D511" s="1" t="s">
        <v>1471</v>
      </c>
      <c r="E511" s="1" t="s">
        <v>896</v>
      </c>
      <c r="F511" t="s">
        <v>374</v>
      </c>
      <c r="G511" t="s">
        <v>128</v>
      </c>
      <c r="H511" s="1">
        <f>VLOOKUP(G511, Sheet3!$A$2:$B$40, 2, FALSE)</f>
        <v>0.22</v>
      </c>
      <c r="I511" s="1">
        <v>39</v>
      </c>
      <c r="J511" s="1">
        <v>12</v>
      </c>
      <c r="K511" s="1">
        <v>30</v>
      </c>
      <c r="L511" s="1">
        <v>42</v>
      </c>
      <c r="M511" s="1">
        <v>38</v>
      </c>
      <c r="N511" s="1" t="s">
        <v>1427</v>
      </c>
      <c r="O511" t="e" vm="8">
        <v>#VALUE!</v>
      </c>
      <c r="P511" t="s">
        <v>888</v>
      </c>
      <c r="Q511" s="2">
        <v>39028</v>
      </c>
      <c r="R511" s="1" t="s">
        <v>767</v>
      </c>
      <c r="S511" s="1">
        <v>168</v>
      </c>
      <c r="T511" s="1" t="s">
        <v>700</v>
      </c>
    </row>
    <row r="512" spans="1:20" x14ac:dyDescent="0.35">
      <c r="A512" s="1">
        <v>2025</v>
      </c>
      <c r="C512" t="s">
        <v>1052</v>
      </c>
      <c r="D512" s="1" t="s">
        <v>1471</v>
      </c>
      <c r="E512" s="1" t="s">
        <v>896</v>
      </c>
      <c r="F512" t="s">
        <v>269</v>
      </c>
      <c r="G512" t="s">
        <v>43</v>
      </c>
      <c r="H512" s="1">
        <f>VLOOKUP(G512, Sheet3!$A$2:$B$40, 2, FALSE)</f>
        <v>0.27</v>
      </c>
      <c r="I512" s="1">
        <v>43</v>
      </c>
      <c r="J512" s="1">
        <v>4</v>
      </c>
      <c r="K512" s="1">
        <v>16</v>
      </c>
      <c r="L512" s="1">
        <v>20</v>
      </c>
      <c r="M512" s="1">
        <v>16</v>
      </c>
      <c r="N512" s="1" t="s">
        <v>1423</v>
      </c>
      <c r="O512" t="e" vm="3">
        <v>#VALUE!</v>
      </c>
      <c r="P512" t="s">
        <v>669</v>
      </c>
      <c r="Q512" s="2">
        <v>39192</v>
      </c>
      <c r="R512" s="1" t="s">
        <v>699</v>
      </c>
      <c r="S512" s="1">
        <v>185</v>
      </c>
      <c r="T512" s="1" t="s">
        <v>700</v>
      </c>
    </row>
    <row r="513" spans="1:20" x14ac:dyDescent="0.35">
      <c r="A513" s="1">
        <v>2025</v>
      </c>
      <c r="C513" t="s">
        <v>1389</v>
      </c>
      <c r="D513" s="1" t="s">
        <v>1471</v>
      </c>
      <c r="E513" s="1" t="s">
        <v>897</v>
      </c>
      <c r="F513" t="s">
        <v>340</v>
      </c>
      <c r="G513" t="s">
        <v>43</v>
      </c>
      <c r="H513" s="1">
        <f>VLOOKUP(G513, Sheet3!$A$2:$B$40, 2, FALSE)</f>
        <v>0.27</v>
      </c>
      <c r="I513" s="1">
        <v>41</v>
      </c>
      <c r="J513" s="1">
        <v>19</v>
      </c>
      <c r="K513" s="1">
        <v>31</v>
      </c>
      <c r="L513" s="1">
        <v>50</v>
      </c>
      <c r="M513" s="1">
        <v>87</v>
      </c>
      <c r="N513" s="1" t="s">
        <v>1427</v>
      </c>
      <c r="O513" t="e" vm="8">
        <v>#VALUE!</v>
      </c>
      <c r="P513" t="s">
        <v>889</v>
      </c>
      <c r="Q513" s="2">
        <v>39328</v>
      </c>
      <c r="R513" s="1" t="s">
        <v>716</v>
      </c>
      <c r="S513" s="1">
        <v>168</v>
      </c>
      <c r="T513" s="1" t="s">
        <v>700</v>
      </c>
    </row>
    <row r="514" spans="1:20" x14ac:dyDescent="0.35">
      <c r="A514" s="1">
        <v>2025</v>
      </c>
      <c r="C514" t="s">
        <v>1121</v>
      </c>
      <c r="D514" s="1" t="s">
        <v>1471</v>
      </c>
      <c r="E514" s="1" t="s">
        <v>8</v>
      </c>
      <c r="F514" t="s">
        <v>233</v>
      </c>
      <c r="G514" t="s">
        <v>43</v>
      </c>
      <c r="H514" s="1">
        <f>VLOOKUP(G514, Sheet3!$A$2:$B$40, 2, FALSE)</f>
        <v>0.27</v>
      </c>
      <c r="I514" s="1">
        <v>31</v>
      </c>
      <c r="J514" s="1">
        <v>2.98</v>
      </c>
      <c r="K514" s="1">
        <v>0.89700000000000002</v>
      </c>
      <c r="L514" s="1" t="s">
        <v>52</v>
      </c>
      <c r="M514" s="1" t="s">
        <v>52</v>
      </c>
      <c r="N514" s="1" t="s">
        <v>1423</v>
      </c>
      <c r="O514" t="e" vm="3">
        <v>#VALUE!</v>
      </c>
      <c r="P514" t="s">
        <v>673</v>
      </c>
      <c r="Q514" s="2">
        <v>39026</v>
      </c>
      <c r="R514" s="1" t="s">
        <v>717</v>
      </c>
      <c r="S514" s="1">
        <v>192</v>
      </c>
      <c r="T514" s="1" t="s">
        <v>700</v>
      </c>
    </row>
    <row r="515" spans="1:20" x14ac:dyDescent="0.35">
      <c r="A515" s="1">
        <v>2025</v>
      </c>
      <c r="C515" t="s">
        <v>1383</v>
      </c>
      <c r="D515" s="1" t="s">
        <v>1471</v>
      </c>
      <c r="E515" s="1" t="s">
        <v>897</v>
      </c>
      <c r="F515" t="s">
        <v>312</v>
      </c>
      <c r="G515" t="s">
        <v>313</v>
      </c>
      <c r="H515" s="1">
        <f>VLOOKUP(G515, Sheet3!$A$2:$B$40, 2, FALSE)</f>
        <v>0.14000000000000001</v>
      </c>
      <c r="I515" s="1">
        <v>35</v>
      </c>
      <c r="J515" s="1">
        <v>33</v>
      </c>
      <c r="K515" s="1">
        <v>58</v>
      </c>
      <c r="L515" s="1">
        <v>91</v>
      </c>
      <c r="M515" s="1">
        <v>33</v>
      </c>
      <c r="N515" s="1" t="s">
        <v>1428</v>
      </c>
      <c r="O515" t="e" vm="10">
        <v>#VALUE!</v>
      </c>
      <c r="P515" t="s">
        <v>890</v>
      </c>
      <c r="Q515" s="2">
        <v>39091</v>
      </c>
      <c r="R515" s="1" t="s">
        <v>783</v>
      </c>
      <c r="S515" s="1">
        <v>132</v>
      </c>
      <c r="T515" s="1" t="s">
        <v>700</v>
      </c>
    </row>
    <row r="516" spans="1:20" x14ac:dyDescent="0.35">
      <c r="A516" s="1">
        <v>2025</v>
      </c>
      <c r="C516" t="s">
        <v>1054</v>
      </c>
      <c r="D516" s="1" t="s">
        <v>1471</v>
      </c>
      <c r="E516" s="1" t="s">
        <v>896</v>
      </c>
      <c r="F516" t="s">
        <v>467</v>
      </c>
      <c r="G516" t="s">
        <v>20</v>
      </c>
      <c r="H516" s="1">
        <f>VLOOKUP(G516, Sheet3!$A$2:$B$40, 2, FALSE)</f>
        <v>0.28999999999999998</v>
      </c>
      <c r="I516" s="1">
        <v>57</v>
      </c>
      <c r="J516" s="1">
        <v>11</v>
      </c>
      <c r="K516" s="1">
        <v>32</v>
      </c>
      <c r="L516" s="1">
        <v>43</v>
      </c>
      <c r="M516" s="1">
        <v>35</v>
      </c>
      <c r="N516" s="1" t="s">
        <v>1421</v>
      </c>
      <c r="O516" t="e" vm="1">
        <v>#VALUE!</v>
      </c>
      <c r="P516" t="s">
        <v>674</v>
      </c>
      <c r="Q516" s="2">
        <v>39040</v>
      </c>
      <c r="R516" s="1" t="s">
        <v>767</v>
      </c>
      <c r="S516" s="1">
        <v>165</v>
      </c>
      <c r="T516" s="1" t="s">
        <v>690</v>
      </c>
    </row>
    <row r="517" spans="1:20" x14ac:dyDescent="0.35">
      <c r="A517" s="1">
        <v>2025</v>
      </c>
      <c r="C517" t="s">
        <v>1384</v>
      </c>
      <c r="D517" s="1" t="s">
        <v>1471</v>
      </c>
      <c r="E517" s="1" t="s">
        <v>897</v>
      </c>
      <c r="F517" t="s">
        <v>208</v>
      </c>
      <c r="G517" t="s">
        <v>23</v>
      </c>
      <c r="H517" s="1">
        <f>VLOOKUP(G517, Sheet3!$A$2:$B$40, 2, FALSE)</f>
        <v>0.27</v>
      </c>
      <c r="I517" s="1">
        <v>44</v>
      </c>
      <c r="J517" s="1">
        <v>24</v>
      </c>
      <c r="K517" s="1">
        <v>27</v>
      </c>
      <c r="L517" s="1">
        <v>51</v>
      </c>
      <c r="M517" s="1">
        <v>28</v>
      </c>
      <c r="N517" s="1" t="s">
        <v>1422</v>
      </c>
      <c r="O517" t="e" vm="2">
        <v>#VALUE!</v>
      </c>
      <c r="P517" t="s">
        <v>675</v>
      </c>
      <c r="Q517" s="2">
        <v>39123</v>
      </c>
      <c r="R517" s="1" t="s">
        <v>725</v>
      </c>
      <c r="S517" s="1">
        <v>181</v>
      </c>
      <c r="T517" s="1" t="s">
        <v>690</v>
      </c>
    </row>
    <row r="518" spans="1:20" x14ac:dyDescent="0.35">
      <c r="A518" s="1">
        <v>2025</v>
      </c>
      <c r="C518" t="s">
        <v>1196</v>
      </c>
      <c r="D518" s="1" t="s">
        <v>1471</v>
      </c>
      <c r="E518" s="1" t="s">
        <v>897</v>
      </c>
      <c r="F518" t="s">
        <v>452</v>
      </c>
      <c r="G518" t="s">
        <v>101</v>
      </c>
      <c r="H518" s="1">
        <f>VLOOKUP(G518, Sheet3!$A$2:$B$40, 2, FALSE)</f>
        <v>0.2</v>
      </c>
      <c r="I518" s="1">
        <v>35</v>
      </c>
      <c r="J518" s="1">
        <v>13</v>
      </c>
      <c r="K518" s="1">
        <v>10</v>
      </c>
      <c r="L518" s="1">
        <v>23</v>
      </c>
      <c r="M518" s="1">
        <v>16</v>
      </c>
      <c r="N518" s="1" t="s">
        <v>1425</v>
      </c>
      <c r="O518" t="e" vm="5">
        <v>#VALUE!</v>
      </c>
      <c r="P518" t="s">
        <v>676</v>
      </c>
      <c r="Q518" s="2">
        <v>39090</v>
      </c>
      <c r="R518" s="1" t="s">
        <v>705</v>
      </c>
      <c r="S518" s="1">
        <v>170</v>
      </c>
      <c r="T518" s="1" t="s">
        <v>700</v>
      </c>
    </row>
    <row r="519" spans="1:20" x14ac:dyDescent="0.35">
      <c r="A519" s="1">
        <v>2025</v>
      </c>
      <c r="C519" t="s">
        <v>1251</v>
      </c>
      <c r="D519" s="1" t="s">
        <v>1471</v>
      </c>
      <c r="E519" s="1" t="s">
        <v>897</v>
      </c>
      <c r="F519" t="s">
        <v>182</v>
      </c>
      <c r="G519" t="s">
        <v>15</v>
      </c>
      <c r="H519" s="1">
        <f>VLOOKUP(G519, Sheet3!$A$2:$B$40, 2, FALSE)</f>
        <v>0.3</v>
      </c>
      <c r="I519" s="1">
        <v>65</v>
      </c>
      <c r="J519" s="1">
        <v>13</v>
      </c>
      <c r="K519" s="1">
        <v>20</v>
      </c>
      <c r="L519" s="1">
        <v>33</v>
      </c>
      <c r="M519" s="1">
        <v>37</v>
      </c>
      <c r="N519" s="1" t="s">
        <v>1421</v>
      </c>
      <c r="O519" t="e" vm="1">
        <v>#VALUE!</v>
      </c>
      <c r="P519" t="s">
        <v>677</v>
      </c>
      <c r="Q519" s="2">
        <v>39190</v>
      </c>
      <c r="R519" s="1" t="s">
        <v>725</v>
      </c>
      <c r="S519" s="1">
        <v>181</v>
      </c>
      <c r="T519" s="1" t="s">
        <v>700</v>
      </c>
    </row>
    <row r="520" spans="1:20" x14ac:dyDescent="0.35">
      <c r="A520" s="1">
        <v>2025</v>
      </c>
      <c r="C520" t="s">
        <v>1397</v>
      </c>
      <c r="D520" s="1" t="s">
        <v>1471</v>
      </c>
      <c r="E520" s="1" t="s">
        <v>897</v>
      </c>
      <c r="F520" t="s">
        <v>21</v>
      </c>
      <c r="G520" t="s">
        <v>20</v>
      </c>
      <c r="H520" s="1">
        <f>VLOOKUP(G520, Sheet3!$A$2:$B$40, 2, FALSE)</f>
        <v>0.28999999999999998</v>
      </c>
      <c r="I520" s="1">
        <v>46</v>
      </c>
      <c r="J520" s="1">
        <v>3</v>
      </c>
      <c r="K520" s="1">
        <v>12</v>
      </c>
      <c r="L520" s="1">
        <v>15</v>
      </c>
      <c r="M520" s="1">
        <v>15</v>
      </c>
      <c r="N520" s="1" t="s">
        <v>1424</v>
      </c>
      <c r="O520" t="e" vm="4">
        <v>#VALUE!</v>
      </c>
      <c r="P520" t="s">
        <v>891</v>
      </c>
      <c r="Q520" s="2">
        <v>39304</v>
      </c>
      <c r="R520" s="1" t="s">
        <v>725</v>
      </c>
      <c r="S520" s="1">
        <v>168</v>
      </c>
      <c r="T520" s="1" t="s">
        <v>690</v>
      </c>
    </row>
    <row r="521" spans="1:20" x14ac:dyDescent="0.35">
      <c r="A521" s="1">
        <v>2025</v>
      </c>
      <c r="C521" t="s">
        <v>1390</v>
      </c>
      <c r="D521" s="1" t="s">
        <v>1471</v>
      </c>
      <c r="E521" s="1" t="s">
        <v>897</v>
      </c>
      <c r="F521" t="s">
        <v>117</v>
      </c>
      <c r="G521" t="s">
        <v>101</v>
      </c>
      <c r="H521" s="1">
        <f>VLOOKUP(G521, Sheet3!$A$2:$B$40, 2, FALSE)</f>
        <v>0.2</v>
      </c>
      <c r="I521" s="1">
        <v>48</v>
      </c>
      <c r="J521" s="1">
        <v>11</v>
      </c>
      <c r="K521" s="1">
        <v>15</v>
      </c>
      <c r="L521" s="1">
        <v>26</v>
      </c>
      <c r="M521" s="1">
        <v>17</v>
      </c>
      <c r="N521" s="1" t="s">
        <v>1425</v>
      </c>
      <c r="O521" t="e" vm="5">
        <v>#VALUE!</v>
      </c>
      <c r="P521" t="s">
        <v>678</v>
      </c>
      <c r="Q521" s="2">
        <v>39037</v>
      </c>
      <c r="R521" s="1" t="s">
        <v>699</v>
      </c>
      <c r="S521" s="1">
        <v>183</v>
      </c>
      <c r="T521" s="1" t="s">
        <v>700</v>
      </c>
    </row>
    <row r="522" spans="1:20" x14ac:dyDescent="0.35">
      <c r="A522" s="1">
        <v>2025</v>
      </c>
      <c r="C522" t="s">
        <v>1385</v>
      </c>
      <c r="D522" s="1" t="s">
        <v>1471</v>
      </c>
      <c r="E522" s="1" t="s">
        <v>897</v>
      </c>
      <c r="F522" t="s">
        <v>180</v>
      </c>
      <c r="G522" t="s">
        <v>20</v>
      </c>
      <c r="H522" s="1">
        <f>VLOOKUP(G522, Sheet3!$A$2:$B$40, 2, FALSE)</f>
        <v>0.28999999999999998</v>
      </c>
      <c r="I522" s="1">
        <v>66</v>
      </c>
      <c r="J522" s="1">
        <v>39</v>
      </c>
      <c r="K522" s="1">
        <v>31</v>
      </c>
      <c r="L522" s="1">
        <v>70</v>
      </c>
      <c r="M522" s="1">
        <v>36</v>
      </c>
      <c r="N522" s="1" t="s">
        <v>1421</v>
      </c>
      <c r="O522" t="e" vm="1">
        <v>#VALUE!</v>
      </c>
      <c r="P522" t="s">
        <v>679</v>
      </c>
      <c r="Q522" s="2">
        <v>38703</v>
      </c>
      <c r="R522" s="1" t="s">
        <v>716</v>
      </c>
      <c r="S522" s="1">
        <v>192</v>
      </c>
      <c r="T522" s="1" t="s">
        <v>700</v>
      </c>
    </row>
    <row r="523" spans="1:20" x14ac:dyDescent="0.35">
      <c r="A523" s="1">
        <v>2025</v>
      </c>
      <c r="C523" t="s">
        <v>1386</v>
      </c>
      <c r="D523" s="1" t="s">
        <v>1471</v>
      </c>
      <c r="E523" s="1" t="s">
        <v>897</v>
      </c>
      <c r="F523" t="s">
        <v>44</v>
      </c>
      <c r="G523" t="s">
        <v>43</v>
      </c>
      <c r="H523" s="1">
        <f>VLOOKUP(G523, Sheet3!$A$2:$B$40, 2, FALSE)</f>
        <v>0.27</v>
      </c>
      <c r="I523" s="1">
        <v>37</v>
      </c>
      <c r="J523" s="1">
        <v>7</v>
      </c>
      <c r="K523" s="1">
        <v>11</v>
      </c>
      <c r="L523" s="1">
        <v>18</v>
      </c>
      <c r="M523" s="1">
        <v>16</v>
      </c>
      <c r="N523" s="1" t="s">
        <v>1429</v>
      </c>
      <c r="O523" t="e" vm="7">
        <v>#VALUE!</v>
      </c>
      <c r="P523" t="s">
        <v>680</v>
      </c>
      <c r="Q523" s="2">
        <v>39020</v>
      </c>
      <c r="R523" s="1" t="s">
        <v>705</v>
      </c>
      <c r="S523" s="1">
        <v>183</v>
      </c>
      <c r="T523" s="1" t="s">
        <v>700</v>
      </c>
    </row>
    <row r="524" spans="1:20" x14ac:dyDescent="0.35">
      <c r="A524" s="1">
        <v>2025</v>
      </c>
      <c r="C524" t="s">
        <v>1387</v>
      </c>
      <c r="D524" s="1" t="s">
        <v>1471</v>
      </c>
      <c r="E524" s="1" t="s">
        <v>897</v>
      </c>
      <c r="F524" t="s">
        <v>682</v>
      </c>
      <c r="G524" t="s">
        <v>128</v>
      </c>
      <c r="H524" s="1">
        <f>VLOOKUP(G524, Sheet3!$A$2:$B$40, 2, FALSE)</f>
        <v>0.22</v>
      </c>
      <c r="I524" s="1">
        <v>35</v>
      </c>
      <c r="J524" s="1">
        <v>16</v>
      </c>
      <c r="K524" s="1">
        <v>8</v>
      </c>
      <c r="L524" s="1">
        <v>24</v>
      </c>
      <c r="M524" s="1">
        <v>97</v>
      </c>
      <c r="N524" s="1" t="s">
        <v>1424</v>
      </c>
      <c r="O524" t="e" vm="4">
        <v>#VALUE!</v>
      </c>
      <c r="P524" t="s">
        <v>681</v>
      </c>
      <c r="Q524" s="2">
        <v>38811</v>
      </c>
      <c r="R524" s="1" t="s">
        <v>724</v>
      </c>
      <c r="S524" s="1">
        <v>203</v>
      </c>
      <c r="T524" s="1" t="s">
        <v>700</v>
      </c>
    </row>
    <row r="525" spans="1:20" x14ac:dyDescent="0.35">
      <c r="A525" s="1">
        <v>2025</v>
      </c>
      <c r="C525" t="s">
        <v>1197</v>
      </c>
      <c r="D525" s="1" t="s">
        <v>1471</v>
      </c>
      <c r="E525" s="1" t="s">
        <v>897</v>
      </c>
      <c r="F525" t="s">
        <v>25</v>
      </c>
      <c r="G525" t="s">
        <v>26</v>
      </c>
      <c r="H525" s="1">
        <f>VLOOKUP(G525, Sheet3!$A$2:$B$40, 2, FALSE)</f>
        <v>0.32</v>
      </c>
      <c r="I525" s="1">
        <v>26</v>
      </c>
      <c r="J525" s="1">
        <v>5</v>
      </c>
      <c r="K525" s="1">
        <v>3</v>
      </c>
      <c r="L525" s="1">
        <v>8</v>
      </c>
      <c r="M525" s="1">
        <v>2</v>
      </c>
      <c r="N525" s="1" t="s">
        <v>1423</v>
      </c>
      <c r="O525" t="e" vm="3">
        <v>#VALUE!</v>
      </c>
      <c r="P525" t="s">
        <v>683</v>
      </c>
      <c r="Q525" s="2">
        <v>38834</v>
      </c>
      <c r="R525" s="1" t="s">
        <v>783</v>
      </c>
      <c r="S525" s="1">
        <v>163</v>
      </c>
      <c r="T525" s="1" t="s">
        <v>690</v>
      </c>
    </row>
    <row r="526" spans="1:20" x14ac:dyDescent="0.35">
      <c r="A526" s="1">
        <v>2025</v>
      </c>
      <c r="C526" t="s">
        <v>1055</v>
      </c>
      <c r="D526" s="1" t="s">
        <v>1471</v>
      </c>
      <c r="E526" s="1" t="s">
        <v>896</v>
      </c>
      <c r="F526" t="s">
        <v>59</v>
      </c>
      <c r="G526" t="s">
        <v>20</v>
      </c>
      <c r="H526" s="1">
        <f>VLOOKUP(G526, Sheet3!$A$2:$B$40, 2, FALSE)</f>
        <v>0.28999999999999998</v>
      </c>
      <c r="I526" s="1">
        <v>68</v>
      </c>
      <c r="J526" s="1">
        <v>12</v>
      </c>
      <c r="K526" s="1">
        <v>36</v>
      </c>
      <c r="L526" s="1">
        <v>48</v>
      </c>
      <c r="M526" s="1">
        <v>16</v>
      </c>
      <c r="N526" s="1" t="s">
        <v>1421</v>
      </c>
      <c r="O526" t="e" vm="1">
        <v>#VALUE!</v>
      </c>
      <c r="P526" t="s">
        <v>685</v>
      </c>
      <c r="Q526" s="2">
        <v>38694</v>
      </c>
      <c r="R526" s="1" t="s">
        <v>699</v>
      </c>
      <c r="S526" s="1">
        <v>187</v>
      </c>
      <c r="T526" s="1" t="s">
        <v>700</v>
      </c>
    </row>
    <row r="527" spans="1:20" x14ac:dyDescent="0.35">
      <c r="A527" s="1">
        <v>2025</v>
      </c>
      <c r="C527" t="s">
        <v>1056</v>
      </c>
      <c r="D527" s="1" t="s">
        <v>1471</v>
      </c>
      <c r="E527" s="1" t="s">
        <v>896</v>
      </c>
      <c r="F527" t="s">
        <v>687</v>
      </c>
      <c r="G527" t="s">
        <v>384</v>
      </c>
      <c r="H527" s="1">
        <f>VLOOKUP(G527, Sheet3!$A$2:$B$40, 2, FALSE)</f>
        <v>0.14000000000000001</v>
      </c>
      <c r="I527" s="1">
        <v>9</v>
      </c>
      <c r="J527" s="1">
        <v>4</v>
      </c>
      <c r="K527" s="1">
        <v>9</v>
      </c>
      <c r="L527" s="1">
        <v>13</v>
      </c>
      <c r="M527" s="1">
        <v>6</v>
      </c>
      <c r="N527" s="1" t="s">
        <v>1429</v>
      </c>
      <c r="O527" t="e" vm="7">
        <v>#VALUE!</v>
      </c>
      <c r="P527" t="s">
        <v>686</v>
      </c>
      <c r="Q527" s="2">
        <v>39190</v>
      </c>
      <c r="R527" s="1" t="s">
        <v>724</v>
      </c>
      <c r="S527" s="1">
        <v>203</v>
      </c>
      <c r="T527" s="1" t="s">
        <v>700</v>
      </c>
    </row>
    <row r="528" spans="1:20" x14ac:dyDescent="0.35">
      <c r="A528" s="1">
        <v>2025</v>
      </c>
      <c r="C528" t="s">
        <v>1293</v>
      </c>
      <c r="D528" s="1" t="s">
        <v>1471</v>
      </c>
      <c r="E528" s="1" t="s">
        <v>897</v>
      </c>
      <c r="F528" t="s">
        <v>687</v>
      </c>
      <c r="G528" t="s">
        <v>384</v>
      </c>
      <c r="H528" s="1">
        <f>VLOOKUP(G528, Sheet3!$A$2:$B$40, 2, FALSE)</f>
        <v>0.14000000000000001</v>
      </c>
      <c r="I528" s="1">
        <v>12</v>
      </c>
      <c r="J528" s="1">
        <v>1</v>
      </c>
      <c r="K528" s="1">
        <v>1</v>
      </c>
      <c r="L528" s="1">
        <v>2</v>
      </c>
      <c r="M528" s="1">
        <v>8</v>
      </c>
      <c r="N528" s="1" t="s">
        <v>1429</v>
      </c>
      <c r="O528" t="e" vm="7">
        <v>#VALUE!</v>
      </c>
      <c r="P528" t="s">
        <v>688</v>
      </c>
      <c r="Q528" s="2">
        <v>39247</v>
      </c>
      <c r="R528" s="1" t="s">
        <v>724</v>
      </c>
      <c r="S528" s="1">
        <v>194</v>
      </c>
      <c r="T528" s="1" t="s">
        <v>690</v>
      </c>
    </row>
    <row r="529" spans="1:20" x14ac:dyDescent="0.35">
      <c r="A529" s="1">
        <v>2025</v>
      </c>
      <c r="C529" t="s">
        <v>1057</v>
      </c>
      <c r="D529" s="1" t="s">
        <v>1471</v>
      </c>
      <c r="E529" s="1" t="s">
        <v>896</v>
      </c>
      <c r="F529" t="s">
        <v>689</v>
      </c>
      <c r="G529" t="s">
        <v>110</v>
      </c>
      <c r="H529" s="1">
        <f>VLOOKUP(G529, Sheet3!$A$2:$B$40, 2, FALSE)</f>
        <v>0.55000000000000004</v>
      </c>
      <c r="I529" s="1">
        <v>14</v>
      </c>
      <c r="J529" s="1">
        <v>0</v>
      </c>
      <c r="K529" s="1">
        <v>3</v>
      </c>
      <c r="L529" s="1">
        <v>3</v>
      </c>
      <c r="M529" s="1">
        <v>0</v>
      </c>
      <c r="N529" s="1" t="s">
        <v>1423</v>
      </c>
      <c r="O529" t="e" vm="3">
        <v>#VALUE!</v>
      </c>
      <c r="P529" t="s">
        <v>892</v>
      </c>
      <c r="Q529" s="2">
        <v>38922</v>
      </c>
      <c r="R529" s="1" t="s">
        <v>783</v>
      </c>
      <c r="S529" s="1">
        <v>165</v>
      </c>
      <c r="T529" s="1" t="s">
        <v>700</v>
      </c>
    </row>
    <row r="530" spans="1:20" x14ac:dyDescent="0.35">
      <c r="A530" s="1">
        <v>2025</v>
      </c>
      <c r="C530" t="s">
        <v>1388</v>
      </c>
      <c r="D530" s="1" t="s">
        <v>1471</v>
      </c>
      <c r="E530" s="1" t="s">
        <v>897</v>
      </c>
      <c r="F530" t="s">
        <v>233</v>
      </c>
      <c r="G530" t="s">
        <v>43</v>
      </c>
      <c r="H530" s="1">
        <f>VLOOKUP(G530, Sheet3!$A$2:$B$40, 2, FALSE)</f>
        <v>0.27</v>
      </c>
      <c r="I530" s="1">
        <v>42</v>
      </c>
      <c r="J530" s="1">
        <v>12</v>
      </c>
      <c r="K530" s="1">
        <v>14</v>
      </c>
      <c r="L530" s="1">
        <v>26</v>
      </c>
      <c r="M530" s="1">
        <v>16</v>
      </c>
      <c r="N530" s="1" t="s">
        <v>1423</v>
      </c>
      <c r="O530" t="e" vm="3">
        <v>#VALUE!</v>
      </c>
      <c r="P530" t="s">
        <v>894</v>
      </c>
      <c r="Q530" s="2">
        <v>39184</v>
      </c>
      <c r="R530" s="1" t="s">
        <v>707</v>
      </c>
      <c r="S530" s="1">
        <v>176</v>
      </c>
      <c r="T530" s="1" t="s">
        <v>700</v>
      </c>
    </row>
    <row r="531" spans="1:20" x14ac:dyDescent="0.35">
      <c r="A531" s="1">
        <v>2025</v>
      </c>
      <c r="C531" t="s">
        <v>1198</v>
      </c>
      <c r="D531" s="1" t="s">
        <v>1471</v>
      </c>
      <c r="E531" s="1" t="s">
        <v>897</v>
      </c>
      <c r="F531" t="s">
        <v>233</v>
      </c>
      <c r="G531" t="s">
        <v>43</v>
      </c>
      <c r="H531" s="1">
        <f>VLOOKUP(G531, Sheet3!$A$2:$B$40, 2, FALSE)</f>
        <v>0.27</v>
      </c>
      <c r="I531" s="1">
        <v>44</v>
      </c>
      <c r="J531" s="1">
        <v>8</v>
      </c>
      <c r="K531" s="1">
        <v>27</v>
      </c>
      <c r="L531" s="1">
        <v>35</v>
      </c>
      <c r="M531" s="1">
        <v>10</v>
      </c>
      <c r="N531" s="1" t="s">
        <v>1423</v>
      </c>
      <c r="O531" t="e" vm="3">
        <v>#VALUE!</v>
      </c>
      <c r="P531" t="s">
        <v>895</v>
      </c>
      <c r="Q531" s="2">
        <v>39184</v>
      </c>
      <c r="R531" s="1" t="s">
        <v>699</v>
      </c>
      <c r="S531" s="1">
        <v>176</v>
      </c>
      <c r="T531" s="1" t="s">
        <v>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03EA-23A4-4B5E-910B-385754F019AC}">
  <dimension ref="A3:B15"/>
  <sheetViews>
    <sheetView workbookViewId="0">
      <selection activeCell="A3" sqref="A3:B14"/>
    </sheetView>
  </sheetViews>
  <sheetFormatPr defaultRowHeight="14.5" x14ac:dyDescent="0.35"/>
  <cols>
    <col min="1" max="1" width="12.453125" bestFit="1" customWidth="1"/>
    <col min="2" max="2" width="19.36328125" bestFit="1" customWidth="1"/>
  </cols>
  <sheetData>
    <row r="3" spans="1:2" x14ac:dyDescent="0.35">
      <c r="A3" s="8" t="s">
        <v>1499</v>
      </c>
      <c r="B3" t="s">
        <v>1501</v>
      </c>
    </row>
    <row r="4" spans="1:2" x14ac:dyDescent="0.35">
      <c r="A4" s="9" t="s">
        <v>1421</v>
      </c>
      <c r="B4">
        <v>40</v>
      </c>
    </row>
    <row r="5" spans="1:2" x14ac:dyDescent="0.35">
      <c r="A5" s="9" t="s">
        <v>1431</v>
      </c>
      <c r="B5">
        <v>1</v>
      </c>
    </row>
    <row r="6" spans="1:2" x14ac:dyDescent="0.35">
      <c r="A6" s="9" t="s">
        <v>1424</v>
      </c>
      <c r="B6">
        <v>6</v>
      </c>
    </row>
    <row r="7" spans="1:2" x14ac:dyDescent="0.35">
      <c r="A7" s="9" t="s">
        <v>1427</v>
      </c>
      <c r="B7">
        <v>2</v>
      </c>
    </row>
    <row r="8" spans="1:2" x14ac:dyDescent="0.35">
      <c r="A8" s="9" t="s">
        <v>1428</v>
      </c>
      <c r="B8">
        <v>1</v>
      </c>
    </row>
    <row r="9" spans="1:2" x14ac:dyDescent="0.35">
      <c r="A9" s="9" t="s">
        <v>1437</v>
      </c>
      <c r="B9">
        <v>1</v>
      </c>
    </row>
    <row r="10" spans="1:2" x14ac:dyDescent="0.35">
      <c r="A10" s="9" t="s">
        <v>1425</v>
      </c>
      <c r="B10">
        <v>8</v>
      </c>
    </row>
    <row r="11" spans="1:2" x14ac:dyDescent="0.35">
      <c r="A11" s="9" t="s">
        <v>1429</v>
      </c>
      <c r="B11">
        <v>5</v>
      </c>
    </row>
    <row r="12" spans="1:2" x14ac:dyDescent="0.35">
      <c r="A12" s="9" t="s">
        <v>1423</v>
      </c>
      <c r="B12">
        <v>14</v>
      </c>
    </row>
    <row r="13" spans="1:2" x14ac:dyDescent="0.35">
      <c r="A13" s="9" t="s">
        <v>1426</v>
      </c>
      <c r="B13">
        <v>1</v>
      </c>
    </row>
    <row r="14" spans="1:2" x14ac:dyDescent="0.35">
      <c r="A14" s="9" t="s">
        <v>1422</v>
      </c>
      <c r="B14">
        <v>21</v>
      </c>
    </row>
    <row r="15" spans="1:2" x14ac:dyDescent="0.35">
      <c r="A15" s="9" t="s">
        <v>1500</v>
      </c>
      <c r="B1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E558-10C9-4A94-A87A-6EC342F756A6}">
  <dimension ref="A1:B11"/>
  <sheetViews>
    <sheetView workbookViewId="0">
      <selection sqref="A1:B11"/>
    </sheetView>
  </sheetViews>
  <sheetFormatPr defaultRowHeight="14.5" x14ac:dyDescent="0.35"/>
  <cols>
    <col min="1" max="1" width="14" customWidth="1"/>
  </cols>
  <sheetData>
    <row r="1" spans="1:2" x14ac:dyDescent="0.35">
      <c r="A1" t="s">
        <v>1507</v>
      </c>
      <c r="B1" t="s">
        <v>1508</v>
      </c>
    </row>
    <row r="2" spans="1:2" x14ac:dyDescent="0.35">
      <c r="A2" t="s">
        <v>1421</v>
      </c>
      <c r="B2">
        <v>40</v>
      </c>
    </row>
    <row r="3" spans="1:2" x14ac:dyDescent="0.35">
      <c r="A3" t="s">
        <v>1431</v>
      </c>
      <c r="B3">
        <v>1</v>
      </c>
    </row>
    <row r="4" spans="1:2" x14ac:dyDescent="0.35">
      <c r="A4" t="s">
        <v>1424</v>
      </c>
      <c r="B4">
        <v>6</v>
      </c>
    </row>
    <row r="5" spans="1:2" x14ac:dyDescent="0.35">
      <c r="A5" t="s">
        <v>1427</v>
      </c>
      <c r="B5">
        <v>2</v>
      </c>
    </row>
    <row r="6" spans="1:2" x14ac:dyDescent="0.35">
      <c r="A6" t="s">
        <v>1428</v>
      </c>
      <c r="B6">
        <v>1</v>
      </c>
    </row>
    <row r="7" spans="1:2" x14ac:dyDescent="0.35">
      <c r="A7" t="s">
        <v>1437</v>
      </c>
      <c r="B7">
        <v>1</v>
      </c>
    </row>
    <row r="8" spans="1:2" x14ac:dyDescent="0.35">
      <c r="A8" t="s">
        <v>1425</v>
      </c>
      <c r="B8">
        <v>8</v>
      </c>
    </row>
    <row r="9" spans="1:2" x14ac:dyDescent="0.35">
      <c r="A9" t="s">
        <v>1429</v>
      </c>
      <c r="B9">
        <v>5</v>
      </c>
    </row>
    <row r="10" spans="1:2" x14ac:dyDescent="0.35">
      <c r="A10" t="s">
        <v>1423</v>
      </c>
      <c r="B10">
        <v>14</v>
      </c>
    </row>
    <row r="11" spans="1:2" x14ac:dyDescent="0.35">
      <c r="A11" t="s">
        <v>1426</v>
      </c>
      <c r="B1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E7F5-8F89-4597-ADC2-7FAB3866E994}">
  <dimension ref="A1:N16"/>
  <sheetViews>
    <sheetView workbookViewId="0">
      <selection activeCell="M1" sqref="M1:N4"/>
    </sheetView>
  </sheetViews>
  <sheetFormatPr defaultRowHeight="14.5" x14ac:dyDescent="0.35"/>
  <cols>
    <col min="13" max="13" width="9.36328125" customWidth="1"/>
  </cols>
  <sheetData>
    <row r="1" spans="1:14" x14ac:dyDescent="0.35">
      <c r="A1" t="s">
        <v>693</v>
      </c>
      <c r="B1" t="s">
        <v>1505</v>
      </c>
      <c r="M1" t="s">
        <v>1506</v>
      </c>
      <c r="N1" t="s">
        <v>1505</v>
      </c>
    </row>
    <row r="2" spans="1:14" x14ac:dyDescent="0.35">
      <c r="A2" t="s">
        <v>15</v>
      </c>
      <c r="B2">
        <v>23</v>
      </c>
      <c r="M2" t="s">
        <v>897</v>
      </c>
      <c r="N2">
        <v>66</v>
      </c>
    </row>
    <row r="3" spans="1:14" x14ac:dyDescent="0.35">
      <c r="A3" t="s">
        <v>20</v>
      </c>
      <c r="B3">
        <v>17</v>
      </c>
      <c r="M3" t="s">
        <v>896</v>
      </c>
      <c r="N3">
        <v>28</v>
      </c>
    </row>
    <row r="4" spans="1:14" x14ac:dyDescent="0.35">
      <c r="A4" t="s">
        <v>43</v>
      </c>
      <c r="B4">
        <v>11</v>
      </c>
      <c r="M4" t="s">
        <v>8</v>
      </c>
      <c r="N4">
        <v>6</v>
      </c>
    </row>
    <row r="5" spans="1:14" x14ac:dyDescent="0.35">
      <c r="A5" t="s">
        <v>23</v>
      </c>
      <c r="B5">
        <v>10</v>
      </c>
    </row>
    <row r="6" spans="1:14" x14ac:dyDescent="0.35">
      <c r="A6" t="s">
        <v>17</v>
      </c>
      <c r="B6">
        <v>8</v>
      </c>
    </row>
    <row r="7" spans="1:14" x14ac:dyDescent="0.35">
      <c r="A7" t="s">
        <v>31</v>
      </c>
      <c r="B7">
        <v>8</v>
      </c>
    </row>
    <row r="8" spans="1:14" x14ac:dyDescent="0.35">
      <c r="A8" t="s">
        <v>101</v>
      </c>
      <c r="B8">
        <v>6</v>
      </c>
    </row>
    <row r="9" spans="1:14" x14ac:dyDescent="0.35">
      <c r="A9" t="s">
        <v>26</v>
      </c>
      <c r="B9">
        <v>6</v>
      </c>
    </row>
    <row r="10" spans="1:14" x14ac:dyDescent="0.35">
      <c r="A10" t="s">
        <v>37</v>
      </c>
      <c r="B10">
        <v>3</v>
      </c>
    </row>
    <row r="11" spans="1:14" x14ac:dyDescent="0.35">
      <c r="A11" t="s">
        <v>128</v>
      </c>
      <c r="B11">
        <v>3</v>
      </c>
    </row>
    <row r="12" spans="1:14" x14ac:dyDescent="0.35">
      <c r="A12" t="s">
        <v>95</v>
      </c>
      <c r="B12">
        <v>1</v>
      </c>
    </row>
    <row r="13" spans="1:14" x14ac:dyDescent="0.35">
      <c r="A13" t="s">
        <v>357</v>
      </c>
      <c r="B13">
        <v>1</v>
      </c>
    </row>
    <row r="14" spans="1:14" x14ac:dyDescent="0.35">
      <c r="A14" t="s">
        <v>110</v>
      </c>
      <c r="B14">
        <v>1</v>
      </c>
    </row>
    <row r="15" spans="1:14" x14ac:dyDescent="0.35">
      <c r="A15" t="s">
        <v>136</v>
      </c>
      <c r="B15">
        <v>1</v>
      </c>
    </row>
    <row r="16" spans="1:14" x14ac:dyDescent="0.35">
      <c r="A16" t="s">
        <v>226</v>
      </c>
      <c r="B16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9FB3-8299-4309-8B33-9C00C27436AD}">
  <dimension ref="A1:N13"/>
  <sheetViews>
    <sheetView topLeftCell="H1" workbookViewId="0">
      <selection activeCell="Q16" sqref="Q16"/>
    </sheetView>
  </sheetViews>
  <sheetFormatPr defaultRowHeight="14.5" x14ac:dyDescent="0.35"/>
  <cols>
    <col min="1" max="1" width="16.90625" customWidth="1"/>
    <col min="2" max="2" width="12.1796875" style="1" customWidth="1"/>
    <col min="3" max="3" width="13.81640625" style="1" customWidth="1"/>
    <col min="6" max="6" width="15.6328125" customWidth="1"/>
    <col min="7" max="7" width="13.90625" customWidth="1"/>
    <col min="9" max="9" width="15.81640625" bestFit="1" customWidth="1"/>
    <col min="12" max="12" width="16.453125" bestFit="1" customWidth="1"/>
    <col min="14" max="14" width="5.08984375" bestFit="1" customWidth="1"/>
  </cols>
  <sheetData>
    <row r="1" spans="1:14" x14ac:dyDescent="0.35">
      <c r="A1" t="s">
        <v>12</v>
      </c>
      <c r="B1" s="1" t="s">
        <v>1502</v>
      </c>
      <c r="C1" s="1" t="s">
        <v>1504</v>
      </c>
      <c r="F1" t="s">
        <v>12</v>
      </c>
      <c r="G1" t="s">
        <v>1504</v>
      </c>
      <c r="I1" s="3" t="s">
        <v>1420</v>
      </c>
      <c r="J1" s="12" t="s">
        <v>1469</v>
      </c>
      <c r="K1" s="12" t="s">
        <v>3</v>
      </c>
      <c r="L1" s="3" t="s">
        <v>5</v>
      </c>
      <c r="M1" s="3" t="s">
        <v>12</v>
      </c>
      <c r="N1" s="3" t="s">
        <v>1440</v>
      </c>
    </row>
    <row r="2" spans="1:14" x14ac:dyDescent="0.35">
      <c r="A2" t="s">
        <v>1421</v>
      </c>
      <c r="B2" s="1">
        <v>40</v>
      </c>
      <c r="C2" s="11">
        <f>B2/B13</f>
        <v>0.4</v>
      </c>
      <c r="F2" t="s">
        <v>1421</v>
      </c>
      <c r="G2" s="10">
        <v>0.4</v>
      </c>
      <c r="I2" s="4" t="s">
        <v>906</v>
      </c>
      <c r="J2" s="13">
        <v>1</v>
      </c>
      <c r="K2" s="13" t="s">
        <v>896</v>
      </c>
      <c r="L2" s="4" t="s">
        <v>15</v>
      </c>
      <c r="M2" s="4" t="s">
        <v>1421</v>
      </c>
      <c r="N2" s="4" t="e" vm="1">
        <v>#VALUE!</v>
      </c>
    </row>
    <row r="3" spans="1:14" x14ac:dyDescent="0.35">
      <c r="A3" t="s">
        <v>1431</v>
      </c>
      <c r="B3" s="1">
        <v>1</v>
      </c>
      <c r="C3" s="11">
        <f>B3/B13</f>
        <v>0.01</v>
      </c>
      <c r="F3" t="s">
        <v>1422</v>
      </c>
      <c r="G3" s="10">
        <v>0.21</v>
      </c>
      <c r="I3" s="4" t="s">
        <v>1200</v>
      </c>
      <c r="J3" s="13">
        <v>2</v>
      </c>
      <c r="K3" s="13" t="s">
        <v>897</v>
      </c>
      <c r="L3" s="4" t="s">
        <v>15</v>
      </c>
      <c r="M3" s="4" t="s">
        <v>1421</v>
      </c>
      <c r="N3" s="4" t="e" vm="1">
        <v>#VALUE!</v>
      </c>
    </row>
    <row r="4" spans="1:14" x14ac:dyDescent="0.35">
      <c r="A4" t="s">
        <v>1424</v>
      </c>
      <c r="B4" s="1">
        <v>6</v>
      </c>
      <c r="C4" s="11">
        <f>B4/B13</f>
        <v>0.06</v>
      </c>
      <c r="F4" t="s">
        <v>1423</v>
      </c>
      <c r="G4" s="10">
        <v>0.14000000000000001</v>
      </c>
      <c r="I4" s="4" t="s">
        <v>1126</v>
      </c>
      <c r="J4" s="13">
        <v>3</v>
      </c>
      <c r="K4" s="13" t="s">
        <v>897</v>
      </c>
      <c r="L4" s="4" t="s">
        <v>26</v>
      </c>
      <c r="M4" s="4" t="s">
        <v>1422</v>
      </c>
      <c r="N4" s="4" t="e" vm="2">
        <v>#VALUE!</v>
      </c>
    </row>
    <row r="5" spans="1:14" x14ac:dyDescent="0.35">
      <c r="A5" t="s">
        <v>1427</v>
      </c>
      <c r="B5" s="1">
        <v>2</v>
      </c>
      <c r="C5" s="11">
        <f>B5/B13</f>
        <v>0.02</v>
      </c>
      <c r="F5" t="s">
        <v>1425</v>
      </c>
      <c r="G5" s="10">
        <v>0.08</v>
      </c>
      <c r="I5" s="4" t="s">
        <v>1255</v>
      </c>
      <c r="J5" s="13">
        <v>4</v>
      </c>
      <c r="K5" s="13" t="s">
        <v>897</v>
      </c>
      <c r="L5" s="4" t="s">
        <v>15</v>
      </c>
      <c r="M5" s="4" t="s">
        <v>1421</v>
      </c>
      <c r="N5" s="4" t="e" vm="1">
        <v>#VALUE!</v>
      </c>
    </row>
    <row r="6" spans="1:14" x14ac:dyDescent="0.35">
      <c r="A6" t="s">
        <v>1428</v>
      </c>
      <c r="B6" s="1">
        <v>1</v>
      </c>
      <c r="C6" s="11">
        <f>B6/B13</f>
        <v>0.01</v>
      </c>
      <c r="F6" t="s">
        <v>1424</v>
      </c>
      <c r="G6" s="10">
        <v>0.06</v>
      </c>
      <c r="I6" s="4" t="s">
        <v>1125</v>
      </c>
      <c r="J6" s="13">
        <v>5</v>
      </c>
      <c r="K6" s="13" t="s">
        <v>897</v>
      </c>
      <c r="L6" s="4" t="s">
        <v>37</v>
      </c>
      <c r="M6" s="4" t="s">
        <v>1423</v>
      </c>
      <c r="N6" s="4" t="e" vm="3">
        <v>#VALUE!</v>
      </c>
    </row>
    <row r="7" spans="1:14" x14ac:dyDescent="0.35">
      <c r="A7" t="s">
        <v>1437</v>
      </c>
      <c r="B7" s="1">
        <v>1</v>
      </c>
      <c r="C7" s="11">
        <f>B7/B13</f>
        <v>0.01</v>
      </c>
      <c r="F7" t="s">
        <v>1429</v>
      </c>
      <c r="G7" s="10">
        <v>0.05</v>
      </c>
      <c r="I7" s="4" t="s">
        <v>1297</v>
      </c>
      <c r="J7" s="13">
        <v>6</v>
      </c>
      <c r="K7" s="13" t="s">
        <v>897</v>
      </c>
      <c r="L7" s="4" t="s">
        <v>20</v>
      </c>
      <c r="M7" s="4" t="s">
        <v>1421</v>
      </c>
      <c r="N7" s="4" t="e" vm="1">
        <v>#VALUE!</v>
      </c>
    </row>
    <row r="8" spans="1:14" x14ac:dyDescent="0.35">
      <c r="A8" t="s">
        <v>1425</v>
      </c>
      <c r="B8" s="1">
        <v>8</v>
      </c>
      <c r="C8" s="11">
        <f>B8/B13</f>
        <v>0.08</v>
      </c>
      <c r="F8" t="s">
        <v>1427</v>
      </c>
      <c r="G8" s="10">
        <v>0.02</v>
      </c>
      <c r="I8" s="4" t="s">
        <v>1221</v>
      </c>
      <c r="J8" s="13">
        <v>7</v>
      </c>
      <c r="K8" s="13" t="s">
        <v>897</v>
      </c>
      <c r="L8" s="4" t="s">
        <v>37</v>
      </c>
      <c r="M8" s="4" t="s">
        <v>1423</v>
      </c>
      <c r="N8" s="4" t="e" vm="3">
        <v>#VALUE!</v>
      </c>
    </row>
    <row r="9" spans="1:14" x14ac:dyDescent="0.35">
      <c r="A9" t="s">
        <v>1429</v>
      </c>
      <c r="B9" s="1">
        <v>5</v>
      </c>
      <c r="C9" s="11">
        <f>B9/B13</f>
        <v>0.05</v>
      </c>
      <c r="F9" t="s">
        <v>1431</v>
      </c>
      <c r="G9" s="10">
        <v>0.01</v>
      </c>
      <c r="I9" s="4" t="s">
        <v>1123</v>
      </c>
      <c r="J9" s="13">
        <v>8</v>
      </c>
      <c r="K9" s="13" t="s">
        <v>897</v>
      </c>
      <c r="L9" s="4" t="s">
        <v>31</v>
      </c>
      <c r="M9" s="4" t="s">
        <v>1421</v>
      </c>
      <c r="N9" s="4" t="e" vm="1">
        <v>#VALUE!</v>
      </c>
    </row>
    <row r="10" spans="1:14" x14ac:dyDescent="0.35">
      <c r="A10" t="s">
        <v>1423</v>
      </c>
      <c r="B10" s="1">
        <v>14</v>
      </c>
      <c r="C10" s="11">
        <f>B10/B13</f>
        <v>0.14000000000000001</v>
      </c>
      <c r="F10" t="s">
        <v>1428</v>
      </c>
      <c r="G10" s="10">
        <v>0.01</v>
      </c>
      <c r="I10" s="4" t="s">
        <v>907</v>
      </c>
      <c r="J10" s="13">
        <v>9</v>
      </c>
      <c r="K10" s="13" t="s">
        <v>896</v>
      </c>
      <c r="L10" s="4" t="s">
        <v>20</v>
      </c>
      <c r="M10" s="4" t="s">
        <v>1421</v>
      </c>
      <c r="N10" s="4" t="e" vm="1">
        <v>#VALUE!</v>
      </c>
    </row>
    <row r="11" spans="1:14" x14ac:dyDescent="0.35">
      <c r="A11" t="s">
        <v>1426</v>
      </c>
      <c r="B11" s="1">
        <v>1</v>
      </c>
      <c r="C11" s="11">
        <f>B11/B13</f>
        <v>0.01</v>
      </c>
      <c r="F11" t="s">
        <v>1437</v>
      </c>
      <c r="G11" s="10">
        <v>0.01</v>
      </c>
      <c r="I11" s="4" t="s">
        <v>1132</v>
      </c>
      <c r="J11" s="13">
        <v>10</v>
      </c>
      <c r="K11" s="13" t="s">
        <v>897</v>
      </c>
      <c r="L11" s="4" t="s">
        <v>15</v>
      </c>
      <c r="M11" s="4" t="s">
        <v>1421</v>
      </c>
      <c r="N11" s="4" t="e" vm="1">
        <v>#VALUE!</v>
      </c>
    </row>
    <row r="12" spans="1:14" x14ac:dyDescent="0.35">
      <c r="A12" t="s">
        <v>1422</v>
      </c>
      <c r="B12" s="1">
        <v>21</v>
      </c>
      <c r="C12" s="11">
        <f>B12/B13</f>
        <v>0.21</v>
      </c>
      <c r="F12" t="s">
        <v>1426</v>
      </c>
      <c r="G12" s="10">
        <v>0.01</v>
      </c>
    </row>
    <row r="13" spans="1:14" x14ac:dyDescent="0.35">
      <c r="A13" t="s">
        <v>1503</v>
      </c>
      <c r="B13" s="1">
        <f>SUM(B2:B12)</f>
        <v>100</v>
      </c>
      <c r="C13" s="11">
        <f>SUM(C2:C12)</f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5026-3C8B-4A50-8FBE-03414D183887}">
  <dimension ref="A1:AE101"/>
  <sheetViews>
    <sheetView zoomScale="90" zoomScaleNormal="90" workbookViewId="0">
      <selection activeCell="C1" sqref="C1:M9"/>
    </sheetView>
  </sheetViews>
  <sheetFormatPr defaultRowHeight="14.5" x14ac:dyDescent="0.35"/>
  <cols>
    <col min="2" max="2" width="9.08984375" customWidth="1"/>
    <col min="3" max="3" width="24.26953125" bestFit="1" customWidth="1"/>
    <col min="4" max="4" width="10.26953125" style="1" customWidth="1"/>
    <col min="5" max="5" width="10.7265625" style="1" customWidth="1"/>
    <col min="6" max="6" width="27.08984375" bestFit="1" customWidth="1"/>
    <col min="7" max="7" width="16.453125" bestFit="1" customWidth="1"/>
    <col min="8" max="8" width="17.453125" style="1" customWidth="1"/>
    <col min="9" max="13" width="8.7265625" style="1"/>
    <col min="14" max="14" width="9" style="1" bestFit="1" customWidth="1"/>
    <col min="15" max="15" width="8.81640625" style="1" bestFit="1" customWidth="1"/>
    <col min="16" max="16" width="10.81640625" style="1" bestFit="1" customWidth="1"/>
    <col min="17" max="17" width="10.81640625" style="1" customWidth="1"/>
    <col min="18" max="18" width="12.90625" style="1" customWidth="1"/>
    <col min="19" max="19" width="19.6328125" style="1" bestFit="1" customWidth="1"/>
    <col min="20" max="20" width="10.453125" style="1" bestFit="1" customWidth="1"/>
    <col min="21" max="22" width="10.453125" style="1" customWidth="1"/>
    <col min="23" max="23" width="8.7265625" style="1"/>
    <col min="24" max="24" width="10.54296875" style="1" bestFit="1" customWidth="1"/>
    <col min="25" max="25" width="14" bestFit="1" customWidth="1"/>
    <col min="27" max="27" width="22.81640625" customWidth="1"/>
    <col min="28" max="28" width="13.1796875" bestFit="1" customWidth="1"/>
    <col min="29" max="29" width="11.6328125" style="1" bestFit="1" customWidth="1"/>
    <col min="30" max="30" width="12" style="1" bestFit="1" customWidth="1"/>
    <col min="31" max="31" width="12.26953125" style="1" bestFit="1" customWidth="1"/>
  </cols>
  <sheetData>
    <row r="1" spans="1:31" x14ac:dyDescent="0.35">
      <c r="A1" t="s">
        <v>0</v>
      </c>
      <c r="B1" t="s">
        <v>1</v>
      </c>
      <c r="C1" t="s">
        <v>1420</v>
      </c>
      <c r="D1" s="1" t="s">
        <v>1469</v>
      </c>
      <c r="E1" s="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1477</v>
      </c>
      <c r="O1" s="1" t="s">
        <v>1478</v>
      </c>
      <c r="P1" s="1" t="s">
        <v>1479</v>
      </c>
      <c r="Q1" s="1" t="s">
        <v>1480</v>
      </c>
      <c r="R1" s="1" t="s">
        <v>1486</v>
      </c>
      <c r="S1" s="1" t="s">
        <v>1487</v>
      </c>
      <c r="T1" s="1" t="s">
        <v>1488</v>
      </c>
      <c r="U1" s="1" t="s">
        <v>1489</v>
      </c>
      <c r="V1" s="1" t="s">
        <v>1490</v>
      </c>
      <c r="W1" s="1" t="s">
        <v>1475</v>
      </c>
      <c r="X1" s="1" t="s">
        <v>1476</v>
      </c>
      <c r="Y1" t="s">
        <v>12</v>
      </c>
      <c r="Z1" t="s">
        <v>1440</v>
      </c>
      <c r="AA1" t="s">
        <v>1441</v>
      </c>
      <c r="AB1" t="s">
        <v>1481</v>
      </c>
      <c r="AC1" s="1" t="s">
        <v>1482</v>
      </c>
      <c r="AD1" s="1" t="s">
        <v>1483</v>
      </c>
      <c r="AE1" s="1" t="s">
        <v>1484</v>
      </c>
    </row>
    <row r="2" spans="1:31" x14ac:dyDescent="0.35">
      <c r="A2">
        <v>2025</v>
      </c>
      <c r="C2" t="s">
        <v>906</v>
      </c>
      <c r="D2" s="1">
        <v>1</v>
      </c>
      <c r="E2" s="1" t="s">
        <v>896</v>
      </c>
      <c r="F2" t="s">
        <v>84</v>
      </c>
      <c r="G2" t="s">
        <v>15</v>
      </c>
      <c r="H2" s="1">
        <v>0.3</v>
      </c>
      <c r="I2" s="1">
        <v>17</v>
      </c>
      <c r="J2" s="1">
        <v>7</v>
      </c>
      <c r="K2" s="1">
        <v>15</v>
      </c>
      <c r="L2" s="1">
        <v>22</v>
      </c>
      <c r="M2" s="1">
        <v>8</v>
      </c>
      <c r="N2" s="6">
        <f>Table24[[#This Row],[G]]/Table24[[#This Row],[GP]]</f>
        <v>0.41176470588235292</v>
      </c>
      <c r="O2" s="6">
        <f>Table24[[#This Row],[A]]/Table24[[#This Row],[GP]]</f>
        <v>0.88235294117647056</v>
      </c>
      <c r="P2" s="6">
        <f>Table24[[#This Row],[PTS]]/Table24[[#This Row],[GP]]</f>
        <v>1.2941176470588236</v>
      </c>
      <c r="Q2" s="6">
        <f>Table24[[#This Row],[PIM]]/Table24[[#This Row],[GP]]</f>
        <v>0.47058823529411764</v>
      </c>
      <c r="R2" s="6">
        <f>Table24[[#This Row],[PIM]]/Table24[[#This Row],[PTS]]</f>
        <v>0.36363636363636365</v>
      </c>
      <c r="S2" s="6">
        <f>Table24[[#This Row],[PTS]]/Table24[[#This Row],[PIM]]</f>
        <v>2.75</v>
      </c>
      <c r="T2" s="6">
        <f>Table24[[#This Row],[PTS]]/Table24[[#This Row],[GP]]*Table24[[#This Row],[NHL_EQUIVALENT]]</f>
        <v>0.38823529411764707</v>
      </c>
      <c r="U2" s="6">
        <f>Table24[[#This Row],[G]]/Table24[[#This Row],[PTS]]</f>
        <v>0.31818181818181818</v>
      </c>
      <c r="V2" s="6">
        <f>Table24[[#This Row],[A]]/Table24[[#This Row],[PTS]]</f>
        <v>0.68181818181818177</v>
      </c>
      <c r="W2" s="1">
        <v>0</v>
      </c>
      <c r="X2" s="1">
        <v>0</v>
      </c>
      <c r="Y2" t="s">
        <v>1421</v>
      </c>
      <c r="Z2" t="e" vm="1">
        <v>#VALUE!</v>
      </c>
      <c r="AA2" t="s">
        <v>735</v>
      </c>
      <c r="AB2" s="5">
        <v>39330</v>
      </c>
      <c r="AC2" s="1" t="s">
        <v>707</v>
      </c>
      <c r="AD2" s="1">
        <v>183</v>
      </c>
      <c r="AE2" s="1" t="s">
        <v>700</v>
      </c>
    </row>
    <row r="3" spans="1:31" x14ac:dyDescent="0.35">
      <c r="A3">
        <v>2025</v>
      </c>
      <c r="C3" t="s">
        <v>1200</v>
      </c>
      <c r="D3" s="1">
        <v>2</v>
      </c>
      <c r="E3" s="1" t="s">
        <v>897</v>
      </c>
      <c r="F3" t="s">
        <v>65</v>
      </c>
      <c r="G3" t="s">
        <v>15</v>
      </c>
      <c r="H3" s="1">
        <v>0.3</v>
      </c>
      <c r="I3" s="1">
        <v>65</v>
      </c>
      <c r="J3" s="1">
        <v>62</v>
      </c>
      <c r="K3" s="1">
        <v>72</v>
      </c>
      <c r="L3" s="1">
        <v>134</v>
      </c>
      <c r="M3" s="1">
        <v>45</v>
      </c>
      <c r="N3" s="6">
        <f>Table24[[#This Row],[G]]/Table24[[#This Row],[GP]]</f>
        <v>0.9538461538461539</v>
      </c>
      <c r="O3" s="6">
        <f>Table24[[#This Row],[A]]/Table24[[#This Row],[GP]]</f>
        <v>1.1076923076923078</v>
      </c>
      <c r="P3" s="6">
        <f>Table24[[#This Row],[PTS]]/Table24[[#This Row],[GP]]</f>
        <v>2.0615384615384613</v>
      </c>
      <c r="Q3" s="6">
        <f>Table24[[#This Row],[PIM]]/Table24[[#This Row],[GP]]</f>
        <v>0.69230769230769229</v>
      </c>
      <c r="R3" s="6">
        <f>Table24[[#This Row],[PIM]]/Table24[[#This Row],[PTS]]</f>
        <v>0.33582089552238809</v>
      </c>
      <c r="S3" s="6">
        <f>Table24[[#This Row],[PTS]]/Table24[[#This Row],[PIM]]</f>
        <v>2.9777777777777779</v>
      </c>
      <c r="T3" s="6">
        <f>Table24[[#This Row],[PTS]]/Table24[[#This Row],[GP]]*Table24[[#This Row],[NHL_EQUIVALENT]]</f>
        <v>0.6184615384615384</v>
      </c>
      <c r="U3" s="6">
        <f>Table24[[#This Row],[G]]/Table24[[#This Row],[PTS]]</f>
        <v>0.46268656716417911</v>
      </c>
      <c r="V3" s="6">
        <f>Table24[[#This Row],[A]]/Table24[[#This Row],[PTS]]</f>
        <v>0.53731343283582089</v>
      </c>
      <c r="W3" s="1">
        <v>0</v>
      </c>
      <c r="X3" s="1">
        <v>0</v>
      </c>
      <c r="Y3" t="s">
        <v>1421</v>
      </c>
      <c r="Z3" t="e" vm="1">
        <v>#VALUE!</v>
      </c>
      <c r="AA3" t="s">
        <v>731</v>
      </c>
      <c r="AB3" s="5">
        <v>39129</v>
      </c>
      <c r="AC3" s="1" t="s">
        <v>699</v>
      </c>
      <c r="AD3" s="1">
        <v>185</v>
      </c>
      <c r="AE3" s="1" t="s">
        <v>700</v>
      </c>
    </row>
    <row r="4" spans="1:31" x14ac:dyDescent="0.35">
      <c r="A4">
        <v>2025</v>
      </c>
      <c r="C4" t="s">
        <v>1126</v>
      </c>
      <c r="D4" s="1">
        <v>3</v>
      </c>
      <c r="E4" s="1" t="s">
        <v>897</v>
      </c>
      <c r="F4" t="s">
        <v>45</v>
      </c>
      <c r="G4" t="s">
        <v>26</v>
      </c>
      <c r="H4" s="1">
        <v>0.32</v>
      </c>
      <c r="I4" s="1">
        <v>37</v>
      </c>
      <c r="J4" s="1">
        <v>11</v>
      </c>
      <c r="K4" s="1">
        <v>26</v>
      </c>
      <c r="L4" s="1">
        <v>37</v>
      </c>
      <c r="M4" s="1">
        <v>24</v>
      </c>
      <c r="N4" s="6">
        <f>Table24[[#This Row],[G]]/Table24[[#This Row],[GP]]</f>
        <v>0.29729729729729731</v>
      </c>
      <c r="O4" s="6">
        <f>Table24[[#This Row],[A]]/Table24[[#This Row],[GP]]</f>
        <v>0.70270270270270274</v>
      </c>
      <c r="P4" s="6">
        <f>Table24[[#This Row],[PTS]]/Table24[[#This Row],[GP]]</f>
        <v>1</v>
      </c>
      <c r="Q4" s="6">
        <f>Table24[[#This Row],[PIM]]/Table24[[#This Row],[GP]]</f>
        <v>0.64864864864864868</v>
      </c>
      <c r="R4" s="6">
        <f>Table24[[#This Row],[PIM]]/Table24[[#This Row],[PTS]]</f>
        <v>0.64864864864864868</v>
      </c>
      <c r="S4" s="6">
        <f>Table24[[#This Row],[PTS]]/Table24[[#This Row],[PIM]]</f>
        <v>1.5416666666666667</v>
      </c>
      <c r="T4" s="6">
        <f>Table24[[#This Row],[PTS]]/Table24[[#This Row],[GP]]*Table24[[#This Row],[NHL_EQUIVALENT]]</f>
        <v>0.32</v>
      </c>
      <c r="U4" s="6">
        <f>Table24[[#This Row],[G]]/Table24[[#This Row],[PTS]]</f>
        <v>0.29729729729729731</v>
      </c>
      <c r="V4" s="6">
        <f>Table24[[#This Row],[A]]/Table24[[#This Row],[PTS]]</f>
        <v>0.70270270270270274</v>
      </c>
      <c r="W4" s="1">
        <v>0</v>
      </c>
      <c r="X4" s="1">
        <v>0</v>
      </c>
      <c r="Y4" t="s">
        <v>1422</v>
      </c>
      <c r="Z4" t="e" vm="2">
        <v>#VALUE!</v>
      </c>
      <c r="AA4" t="s">
        <v>722</v>
      </c>
      <c r="AB4" s="5">
        <v>39024</v>
      </c>
      <c r="AC4" s="1" t="s">
        <v>716</v>
      </c>
      <c r="AD4" s="1">
        <v>176</v>
      </c>
      <c r="AE4" s="1" t="s">
        <v>700</v>
      </c>
    </row>
    <row r="5" spans="1:31" x14ac:dyDescent="0.35">
      <c r="A5">
        <v>2025</v>
      </c>
      <c r="C5" t="s">
        <v>1255</v>
      </c>
      <c r="D5" s="1">
        <v>4</v>
      </c>
      <c r="E5" s="1" t="s">
        <v>897</v>
      </c>
      <c r="F5" t="s">
        <v>51</v>
      </c>
      <c r="G5" t="s">
        <v>15</v>
      </c>
      <c r="H5" s="1">
        <v>0.3</v>
      </c>
      <c r="I5" s="1">
        <v>57</v>
      </c>
      <c r="J5" s="1">
        <v>37</v>
      </c>
      <c r="K5" s="1">
        <v>61</v>
      </c>
      <c r="L5" s="1">
        <v>98</v>
      </c>
      <c r="M5" s="1">
        <v>74</v>
      </c>
      <c r="N5" s="6">
        <f>Table24[[#This Row],[G]]/Table24[[#This Row],[GP]]</f>
        <v>0.64912280701754388</v>
      </c>
      <c r="O5" s="6">
        <f>Table24[[#This Row],[A]]/Table24[[#This Row],[GP]]</f>
        <v>1.0701754385964912</v>
      </c>
      <c r="P5" s="6">
        <f>Table24[[#This Row],[PTS]]/Table24[[#This Row],[GP]]</f>
        <v>1.7192982456140351</v>
      </c>
      <c r="Q5" s="6">
        <f>Table24[[#This Row],[PIM]]/Table24[[#This Row],[GP]]</f>
        <v>1.2982456140350878</v>
      </c>
      <c r="R5" s="6">
        <f>Table24[[#This Row],[PIM]]/Table24[[#This Row],[PTS]]</f>
        <v>0.75510204081632648</v>
      </c>
      <c r="S5" s="6">
        <f>Table24[[#This Row],[PTS]]/Table24[[#This Row],[PIM]]</f>
        <v>1.3243243243243243</v>
      </c>
      <c r="T5" s="6">
        <f>Table24[[#This Row],[PTS]]/Table24[[#This Row],[GP]]*Table24[[#This Row],[NHL_EQUIVALENT]]</f>
        <v>0.51578947368421046</v>
      </c>
      <c r="U5" s="6">
        <f>Table24[[#This Row],[G]]/Table24[[#This Row],[PTS]]</f>
        <v>0.37755102040816324</v>
      </c>
      <c r="V5" s="6">
        <f>Table24[[#This Row],[A]]/Table24[[#This Row],[PTS]]</f>
        <v>0.62244897959183676</v>
      </c>
      <c r="W5" s="1">
        <v>0</v>
      </c>
      <c r="X5" s="1">
        <v>0</v>
      </c>
      <c r="Y5" t="s">
        <v>1421</v>
      </c>
      <c r="Z5" t="e" vm="1">
        <v>#VALUE!</v>
      </c>
      <c r="AA5" t="s">
        <v>729</v>
      </c>
      <c r="AB5" s="5">
        <v>39016</v>
      </c>
      <c r="AC5" s="1" t="s">
        <v>724</v>
      </c>
      <c r="AD5" s="1">
        <v>207</v>
      </c>
      <c r="AE5" s="1" t="s">
        <v>690</v>
      </c>
    </row>
    <row r="6" spans="1:31" x14ac:dyDescent="0.35">
      <c r="A6">
        <v>2025</v>
      </c>
      <c r="C6" t="s">
        <v>1125</v>
      </c>
      <c r="D6" s="1">
        <v>5</v>
      </c>
      <c r="E6" s="1" t="s">
        <v>897</v>
      </c>
      <c r="F6" t="s">
        <v>1491</v>
      </c>
      <c r="G6" t="s">
        <v>37</v>
      </c>
      <c r="H6" s="1">
        <v>0.41</v>
      </c>
      <c r="I6" s="1">
        <v>29</v>
      </c>
      <c r="J6" s="1">
        <v>11</v>
      </c>
      <c r="K6" s="1">
        <v>14</v>
      </c>
      <c r="L6" s="1">
        <v>25</v>
      </c>
      <c r="M6" s="1">
        <v>16</v>
      </c>
      <c r="N6" s="6">
        <f>Table24[[#This Row],[G]]/Table24[[#This Row],[GP]]</f>
        <v>0.37931034482758619</v>
      </c>
      <c r="O6" s="6">
        <f>Table24[[#This Row],[A]]/Table24[[#This Row],[GP]]</f>
        <v>0.48275862068965519</v>
      </c>
      <c r="P6" s="6">
        <f>Table24[[#This Row],[PTS]]/Table24[[#This Row],[GP]]</f>
        <v>0.86206896551724133</v>
      </c>
      <c r="Q6" s="6">
        <f>Table24[[#This Row],[PIM]]/Table24[[#This Row],[GP]]</f>
        <v>0.55172413793103448</v>
      </c>
      <c r="R6" s="6">
        <f>Table24[[#This Row],[PIM]]/Table24[[#This Row],[PTS]]</f>
        <v>0.64</v>
      </c>
      <c r="S6" s="6">
        <f>Table24[[#This Row],[PTS]]/Table24[[#This Row],[PIM]]</f>
        <v>1.5625</v>
      </c>
      <c r="T6" s="6">
        <f>Table24[[#This Row],[PTS]]/Table24[[#This Row],[GP]]*Table24[[#This Row],[NHL_EQUIVALENT]]</f>
        <v>0.35344827586206895</v>
      </c>
      <c r="U6" s="6">
        <f>Table24[[#This Row],[G]]/Table24[[#This Row],[PTS]]</f>
        <v>0.44</v>
      </c>
      <c r="V6" s="6">
        <f>Table24[[#This Row],[A]]/Table24[[#This Row],[PTS]]</f>
        <v>0.56000000000000005</v>
      </c>
      <c r="W6" s="1">
        <v>0</v>
      </c>
      <c r="X6" s="1">
        <v>0</v>
      </c>
      <c r="Y6" t="s">
        <v>1423</v>
      </c>
      <c r="Z6" t="e" vm="3">
        <v>#VALUE!</v>
      </c>
      <c r="AA6" t="s">
        <v>41</v>
      </c>
      <c r="AB6" s="5">
        <v>39209</v>
      </c>
      <c r="AC6" s="1" t="s">
        <v>705</v>
      </c>
      <c r="AD6" s="1">
        <v>196</v>
      </c>
      <c r="AE6" s="1" t="s">
        <v>700</v>
      </c>
    </row>
    <row r="7" spans="1:31" x14ac:dyDescent="0.35">
      <c r="A7">
        <v>2025</v>
      </c>
      <c r="C7" t="s">
        <v>1297</v>
      </c>
      <c r="D7" s="1">
        <v>6</v>
      </c>
      <c r="E7" s="1" t="s">
        <v>897</v>
      </c>
      <c r="F7" t="s">
        <v>64</v>
      </c>
      <c r="G7" t="s">
        <v>20</v>
      </c>
      <c r="H7" s="1">
        <v>0.28999999999999998</v>
      </c>
      <c r="I7" s="1">
        <v>17</v>
      </c>
      <c r="J7" s="1">
        <v>10</v>
      </c>
      <c r="K7" s="1">
        <v>10</v>
      </c>
      <c r="L7" s="1">
        <v>20</v>
      </c>
      <c r="M7" s="1">
        <v>40</v>
      </c>
      <c r="N7" s="6">
        <f>Table24[[#This Row],[G]]/Table24[[#This Row],[GP]]</f>
        <v>0.58823529411764708</v>
      </c>
      <c r="O7" s="6">
        <f>Table24[[#This Row],[A]]/Table24[[#This Row],[GP]]</f>
        <v>0.58823529411764708</v>
      </c>
      <c r="P7" s="6">
        <f>Table24[[#This Row],[PTS]]/Table24[[#This Row],[GP]]</f>
        <v>1.1764705882352942</v>
      </c>
      <c r="Q7" s="6">
        <f>Table24[[#This Row],[PIM]]/Table24[[#This Row],[GP]]</f>
        <v>2.3529411764705883</v>
      </c>
      <c r="R7" s="6">
        <f>Table24[[#This Row],[PIM]]/Table24[[#This Row],[PTS]]</f>
        <v>2</v>
      </c>
      <c r="S7" s="6">
        <f>Table24[[#This Row],[PTS]]/Table24[[#This Row],[PIM]]</f>
        <v>0.5</v>
      </c>
      <c r="T7" s="6">
        <f>Table24[[#This Row],[PTS]]/Table24[[#This Row],[GP]]*Table24[[#This Row],[NHL_EQUIVALENT]]</f>
        <v>0.3411764705882353</v>
      </c>
      <c r="U7" s="6">
        <f>Table24[[#This Row],[G]]/Table24[[#This Row],[PTS]]</f>
        <v>0.5</v>
      </c>
      <c r="V7" s="6">
        <f>Table24[[#This Row],[A]]/Table24[[#This Row],[PTS]]</f>
        <v>0.5</v>
      </c>
      <c r="W7" s="1">
        <v>0</v>
      </c>
      <c r="X7" s="1">
        <v>0</v>
      </c>
      <c r="Y7" t="s">
        <v>1421</v>
      </c>
      <c r="Z7" t="e" vm="1">
        <v>#VALUE!</v>
      </c>
      <c r="AA7" t="s">
        <v>730</v>
      </c>
      <c r="AB7" s="5">
        <v>38992</v>
      </c>
      <c r="AC7" s="1" t="s">
        <v>703</v>
      </c>
      <c r="AD7" s="1">
        <v>192</v>
      </c>
      <c r="AE7" s="1" t="s">
        <v>690</v>
      </c>
    </row>
    <row r="8" spans="1:31" x14ac:dyDescent="0.35">
      <c r="A8">
        <v>2025</v>
      </c>
      <c r="C8" t="s">
        <v>1221</v>
      </c>
      <c r="D8" s="1">
        <v>7</v>
      </c>
      <c r="E8" s="1" t="s">
        <v>897</v>
      </c>
      <c r="F8" t="s">
        <v>1491</v>
      </c>
      <c r="G8" t="s">
        <v>37</v>
      </c>
      <c r="H8" s="1">
        <v>0.41</v>
      </c>
      <c r="I8" s="1">
        <v>42</v>
      </c>
      <c r="J8" s="1">
        <v>19</v>
      </c>
      <c r="K8" s="1">
        <v>12</v>
      </c>
      <c r="L8" s="1">
        <v>31</v>
      </c>
      <c r="M8" s="1">
        <v>37</v>
      </c>
      <c r="N8" s="6">
        <f>Table24[[#This Row],[G]]/Table24[[#This Row],[GP]]</f>
        <v>0.45238095238095238</v>
      </c>
      <c r="O8" s="6">
        <f>Table24[[#This Row],[A]]/Table24[[#This Row],[GP]]</f>
        <v>0.2857142857142857</v>
      </c>
      <c r="P8" s="6">
        <f>Table24[[#This Row],[PTS]]/Table24[[#This Row],[GP]]</f>
        <v>0.73809523809523814</v>
      </c>
      <c r="Q8" s="6">
        <f>Table24[[#This Row],[PIM]]/Table24[[#This Row],[GP]]</f>
        <v>0.88095238095238093</v>
      </c>
      <c r="R8" s="6">
        <f>Table24[[#This Row],[PIM]]/Table24[[#This Row],[PTS]]</f>
        <v>1.1935483870967742</v>
      </c>
      <c r="S8" s="6">
        <f>Table24[[#This Row],[PTS]]/Table24[[#This Row],[PIM]]</f>
        <v>0.83783783783783783</v>
      </c>
      <c r="T8" s="6">
        <f>Table24[[#This Row],[PTS]]/Table24[[#This Row],[GP]]*Table24[[#This Row],[NHL_EQUIVALENT]]</f>
        <v>0.30261904761904762</v>
      </c>
      <c r="U8" s="6">
        <f>Table24[[#This Row],[G]]/Table24[[#This Row],[PTS]]</f>
        <v>0.61290322580645162</v>
      </c>
      <c r="V8" s="6">
        <f>Table24[[#This Row],[A]]/Table24[[#This Row],[PTS]]</f>
        <v>0.38709677419354838</v>
      </c>
      <c r="W8" s="1">
        <v>0</v>
      </c>
      <c r="X8" s="1">
        <v>0</v>
      </c>
      <c r="Y8" t="s">
        <v>1423</v>
      </c>
      <c r="Z8" t="e" vm="3">
        <v>#VALUE!</v>
      </c>
      <c r="AA8" t="s">
        <v>35</v>
      </c>
      <c r="AB8" s="5">
        <v>38993</v>
      </c>
      <c r="AC8" s="1" t="s">
        <v>716</v>
      </c>
      <c r="AD8" s="1">
        <v>161</v>
      </c>
      <c r="AE8" s="1" t="s">
        <v>690</v>
      </c>
    </row>
    <row r="9" spans="1:31" x14ac:dyDescent="0.35">
      <c r="A9">
        <v>2025</v>
      </c>
      <c r="C9" t="s">
        <v>1123</v>
      </c>
      <c r="D9" s="1">
        <v>8</v>
      </c>
      <c r="E9" s="1" t="s">
        <v>897</v>
      </c>
      <c r="F9" t="s">
        <v>34</v>
      </c>
      <c r="G9" t="s">
        <v>31</v>
      </c>
      <c r="H9" s="1">
        <v>0.27</v>
      </c>
      <c r="I9" s="1">
        <v>56</v>
      </c>
      <c r="J9" s="1">
        <v>35</v>
      </c>
      <c r="K9" s="1">
        <v>49</v>
      </c>
      <c r="L9" s="1">
        <v>84</v>
      </c>
      <c r="M9" s="1">
        <v>39</v>
      </c>
      <c r="N9" s="6">
        <f>Table24[[#This Row],[G]]/Table24[[#This Row],[GP]]</f>
        <v>0.625</v>
      </c>
      <c r="O9" s="6">
        <f>Table24[[#This Row],[A]]/Table24[[#This Row],[GP]]</f>
        <v>0.875</v>
      </c>
      <c r="P9" s="6">
        <f>Table24[[#This Row],[PTS]]/Table24[[#This Row],[GP]]</f>
        <v>1.5</v>
      </c>
      <c r="Q9" s="6">
        <f>Table24[[#This Row],[PIM]]/Table24[[#This Row],[GP]]</f>
        <v>0.6964285714285714</v>
      </c>
      <c r="R9" s="6">
        <f>Table24[[#This Row],[PIM]]/Table24[[#This Row],[PTS]]</f>
        <v>0.4642857142857143</v>
      </c>
      <c r="S9" s="6">
        <f>Table24[[#This Row],[PTS]]/Table24[[#This Row],[PIM]]</f>
        <v>2.1538461538461537</v>
      </c>
      <c r="T9" s="6">
        <f>Table24[[#This Row],[PTS]]/Table24[[#This Row],[GP]]*Table24[[#This Row],[NHL_EQUIVALENT]]</f>
        <v>0.40500000000000003</v>
      </c>
      <c r="U9" s="6">
        <f>Table24[[#This Row],[G]]/Table24[[#This Row],[PTS]]</f>
        <v>0.41666666666666669</v>
      </c>
      <c r="V9" s="6">
        <f>Table24[[#This Row],[A]]/Table24[[#This Row],[PTS]]</f>
        <v>0.58333333333333337</v>
      </c>
      <c r="W9" s="1">
        <v>0</v>
      </c>
      <c r="X9" s="1">
        <v>0</v>
      </c>
      <c r="Y9" t="s">
        <v>1421</v>
      </c>
      <c r="Z9" t="e" vm="1">
        <v>#VALUE!</v>
      </c>
      <c r="AA9" t="s">
        <v>713</v>
      </c>
      <c r="AB9" s="5">
        <v>39183</v>
      </c>
      <c r="AC9" s="1" t="s">
        <v>707</v>
      </c>
      <c r="AD9" s="1">
        <v>172</v>
      </c>
      <c r="AE9" s="1" t="s">
        <v>700</v>
      </c>
    </row>
    <row r="10" spans="1:31" x14ac:dyDescent="0.35">
      <c r="A10">
        <v>2025</v>
      </c>
      <c r="C10" t="s">
        <v>907</v>
      </c>
      <c r="D10" s="1">
        <v>9</v>
      </c>
      <c r="E10" s="1" t="s">
        <v>896</v>
      </c>
      <c r="F10" t="s">
        <v>88</v>
      </c>
      <c r="G10" t="s">
        <v>20</v>
      </c>
      <c r="H10" s="1">
        <v>0.28999999999999998</v>
      </c>
      <c r="I10" s="1">
        <v>68</v>
      </c>
      <c r="J10" s="1">
        <v>11</v>
      </c>
      <c r="K10" s="1">
        <v>43</v>
      </c>
      <c r="L10" s="1">
        <v>54</v>
      </c>
      <c r="M10" s="1">
        <v>48</v>
      </c>
      <c r="N10" s="6">
        <f>Table24[[#This Row],[G]]/Table24[[#This Row],[GP]]</f>
        <v>0.16176470588235295</v>
      </c>
      <c r="O10" s="6">
        <f>Table24[[#This Row],[A]]/Table24[[#This Row],[GP]]</f>
        <v>0.63235294117647056</v>
      </c>
      <c r="P10" s="6">
        <f>Table24[[#This Row],[PTS]]/Table24[[#This Row],[GP]]</f>
        <v>0.79411764705882348</v>
      </c>
      <c r="Q10" s="6">
        <f>Table24[[#This Row],[PIM]]/Table24[[#This Row],[GP]]</f>
        <v>0.70588235294117652</v>
      </c>
      <c r="R10" s="6">
        <f>Table24[[#This Row],[PIM]]/Table24[[#This Row],[PTS]]</f>
        <v>0.88888888888888884</v>
      </c>
      <c r="S10" s="6">
        <f>Table24[[#This Row],[PTS]]/Table24[[#This Row],[PIM]]</f>
        <v>1.125</v>
      </c>
      <c r="T10" s="6">
        <f>Table24[[#This Row],[PTS]]/Table24[[#This Row],[GP]]*Table24[[#This Row],[NHL_EQUIVALENT]]</f>
        <v>0.23029411764705879</v>
      </c>
      <c r="U10" s="6">
        <f>Table24[[#This Row],[G]]/Table24[[#This Row],[PTS]]</f>
        <v>0.20370370370370369</v>
      </c>
      <c r="V10" s="6">
        <f>Table24[[#This Row],[A]]/Table24[[#This Row],[PTS]]</f>
        <v>0.79629629629629628</v>
      </c>
      <c r="W10" s="1">
        <v>0</v>
      </c>
      <c r="X10" s="1">
        <v>0</v>
      </c>
      <c r="Y10" t="s">
        <v>1421</v>
      </c>
      <c r="Z10" t="e" vm="1">
        <v>#VALUE!</v>
      </c>
      <c r="AA10" t="s">
        <v>87</v>
      </c>
      <c r="AB10" s="5">
        <v>39215</v>
      </c>
      <c r="AC10" s="1" t="s">
        <v>724</v>
      </c>
      <c r="AD10" s="1">
        <v>190</v>
      </c>
      <c r="AE10" s="1" t="s">
        <v>700</v>
      </c>
    </row>
    <row r="11" spans="1:31" x14ac:dyDescent="0.35">
      <c r="A11">
        <v>2025</v>
      </c>
      <c r="C11" t="s">
        <v>1132</v>
      </c>
      <c r="D11" s="1">
        <v>10</v>
      </c>
      <c r="E11" s="1" t="s">
        <v>897</v>
      </c>
      <c r="F11" t="s">
        <v>74</v>
      </c>
      <c r="G11" t="s">
        <v>15</v>
      </c>
      <c r="H11" s="1">
        <v>0.3</v>
      </c>
      <c r="I11" s="1">
        <v>66</v>
      </c>
      <c r="J11" s="1">
        <v>32</v>
      </c>
      <c r="K11" s="1">
        <v>66</v>
      </c>
      <c r="L11" s="1">
        <v>98</v>
      </c>
      <c r="M11" s="1">
        <v>18</v>
      </c>
      <c r="N11" s="6">
        <f>Table24[[#This Row],[G]]/Table24[[#This Row],[GP]]</f>
        <v>0.48484848484848486</v>
      </c>
      <c r="O11" s="6">
        <f>Table24[[#This Row],[A]]/Table24[[#This Row],[GP]]</f>
        <v>1</v>
      </c>
      <c r="P11" s="6">
        <f>Table24[[#This Row],[PTS]]/Table24[[#This Row],[GP]]</f>
        <v>1.4848484848484849</v>
      </c>
      <c r="Q11" s="6">
        <f>Table24[[#This Row],[PIM]]/Table24[[#This Row],[GP]]</f>
        <v>0.27272727272727271</v>
      </c>
      <c r="R11" s="6">
        <f>Table24[[#This Row],[PIM]]/Table24[[#This Row],[PTS]]</f>
        <v>0.18367346938775511</v>
      </c>
      <c r="S11" s="6">
        <f>Table24[[#This Row],[PTS]]/Table24[[#This Row],[PIM]]</f>
        <v>5.4444444444444446</v>
      </c>
      <c r="T11" s="6">
        <f>Table24[[#This Row],[PTS]]/Table24[[#This Row],[GP]]*Table24[[#This Row],[NHL_EQUIVALENT]]</f>
        <v>0.44545454545454544</v>
      </c>
      <c r="U11" s="6">
        <f>Table24[[#This Row],[G]]/Table24[[#This Row],[PTS]]</f>
        <v>0.32653061224489793</v>
      </c>
      <c r="V11" s="6">
        <f>Table24[[#This Row],[A]]/Table24[[#This Row],[PTS]]</f>
        <v>0.67346938775510201</v>
      </c>
      <c r="W11" s="1">
        <v>0</v>
      </c>
      <c r="X11" s="1">
        <v>0</v>
      </c>
      <c r="Y11" t="s">
        <v>1421</v>
      </c>
      <c r="Z11" t="e" vm="1">
        <v>#VALUE!</v>
      </c>
      <c r="AA11" t="s">
        <v>73</v>
      </c>
      <c r="AB11" s="5">
        <v>39249</v>
      </c>
      <c r="AC11" s="1" t="s">
        <v>707</v>
      </c>
      <c r="AD11" s="1">
        <v>170</v>
      </c>
      <c r="AE11" s="1" t="s">
        <v>690</v>
      </c>
    </row>
    <row r="12" spans="1:31" x14ac:dyDescent="0.35">
      <c r="A12">
        <v>2025</v>
      </c>
      <c r="C12" t="s">
        <v>904</v>
      </c>
      <c r="D12" s="1">
        <v>11</v>
      </c>
      <c r="E12" s="1" t="s">
        <v>896</v>
      </c>
      <c r="F12" t="s">
        <v>33</v>
      </c>
      <c r="G12" t="s">
        <v>20</v>
      </c>
      <c r="H12" s="1">
        <v>0.28999999999999998</v>
      </c>
      <c r="I12" s="1">
        <v>43</v>
      </c>
      <c r="J12" s="1">
        <v>3</v>
      </c>
      <c r="K12" s="1">
        <v>32</v>
      </c>
      <c r="L12" s="1">
        <v>35</v>
      </c>
      <c r="M12" s="1">
        <v>46</v>
      </c>
      <c r="N12" s="6">
        <f>Table24[[#This Row],[G]]/Table24[[#This Row],[GP]]</f>
        <v>6.9767441860465115E-2</v>
      </c>
      <c r="O12" s="6">
        <f>Table24[[#This Row],[A]]/Table24[[#This Row],[GP]]</f>
        <v>0.7441860465116279</v>
      </c>
      <c r="P12" s="6">
        <f>Table24[[#This Row],[PTS]]/Table24[[#This Row],[GP]]</f>
        <v>0.81395348837209303</v>
      </c>
      <c r="Q12" s="6">
        <f>Table24[[#This Row],[PIM]]/Table24[[#This Row],[GP]]</f>
        <v>1.069767441860465</v>
      </c>
      <c r="R12" s="6">
        <f>Table24[[#This Row],[PIM]]/Table24[[#This Row],[PTS]]</f>
        <v>1.3142857142857143</v>
      </c>
      <c r="S12" s="6">
        <f>Table24[[#This Row],[PTS]]/Table24[[#This Row],[PIM]]</f>
        <v>0.76086956521739135</v>
      </c>
      <c r="T12" s="6">
        <f>Table24[[#This Row],[PTS]]/Table24[[#This Row],[GP]]*Table24[[#This Row],[NHL_EQUIVALENT]]</f>
        <v>0.23604651162790696</v>
      </c>
      <c r="U12" s="6">
        <f>Table24[[#This Row],[G]]/Table24[[#This Row],[PTS]]</f>
        <v>8.5714285714285715E-2</v>
      </c>
      <c r="V12" s="6">
        <f>Table24[[#This Row],[A]]/Table24[[#This Row],[PTS]]</f>
        <v>0.91428571428571426</v>
      </c>
      <c r="W12" s="1">
        <v>0</v>
      </c>
      <c r="X12" s="1">
        <v>0</v>
      </c>
      <c r="Y12" t="s">
        <v>1424</v>
      </c>
      <c r="Z12" t="e" vm="4">
        <v>#VALUE!</v>
      </c>
      <c r="AA12" t="s">
        <v>67</v>
      </c>
      <c r="AB12" s="5">
        <v>39242</v>
      </c>
      <c r="AC12" s="1" t="s">
        <v>732</v>
      </c>
      <c r="AD12" s="1">
        <v>216</v>
      </c>
      <c r="AE12" s="1" t="s">
        <v>690</v>
      </c>
    </row>
    <row r="13" spans="1:31" x14ac:dyDescent="0.35">
      <c r="A13">
        <v>2025</v>
      </c>
      <c r="C13" t="s">
        <v>1199</v>
      </c>
      <c r="D13" s="1">
        <v>12</v>
      </c>
      <c r="E13" s="1" t="s">
        <v>897</v>
      </c>
      <c r="F13" t="s">
        <v>19</v>
      </c>
      <c r="G13" t="s">
        <v>20</v>
      </c>
      <c r="H13" s="1">
        <v>0.28999999999999998</v>
      </c>
      <c r="I13" s="1">
        <v>56</v>
      </c>
      <c r="J13" s="1">
        <v>40</v>
      </c>
      <c r="K13" s="1">
        <v>42</v>
      </c>
      <c r="L13" s="1">
        <v>82</v>
      </c>
      <c r="M13" s="1">
        <v>77</v>
      </c>
      <c r="N13" s="6">
        <f>Table24[[#This Row],[G]]/Table24[[#This Row],[GP]]</f>
        <v>0.7142857142857143</v>
      </c>
      <c r="O13" s="6">
        <f>Table24[[#This Row],[A]]/Table24[[#This Row],[GP]]</f>
        <v>0.75</v>
      </c>
      <c r="P13" s="6">
        <f>Table24[[#This Row],[PTS]]/Table24[[#This Row],[GP]]</f>
        <v>1.4642857142857142</v>
      </c>
      <c r="Q13" s="6">
        <f>Table24[[#This Row],[PIM]]/Table24[[#This Row],[GP]]</f>
        <v>1.375</v>
      </c>
      <c r="R13" s="6">
        <f>Table24[[#This Row],[PIM]]/Table24[[#This Row],[PTS]]</f>
        <v>0.93902439024390238</v>
      </c>
      <c r="S13" s="6">
        <f>Table24[[#This Row],[PTS]]/Table24[[#This Row],[PIM]]</f>
        <v>1.0649350649350648</v>
      </c>
      <c r="T13" s="6">
        <f>Table24[[#This Row],[PTS]]/Table24[[#This Row],[GP]]*Table24[[#This Row],[NHL_EQUIVALENT]]</f>
        <v>0.4246428571428571</v>
      </c>
      <c r="U13" s="6">
        <f>Table24[[#This Row],[G]]/Table24[[#This Row],[PTS]]</f>
        <v>0.48780487804878048</v>
      </c>
      <c r="V13" s="6">
        <f>Table24[[#This Row],[A]]/Table24[[#This Row],[PTS]]</f>
        <v>0.51219512195121952</v>
      </c>
      <c r="W13" s="1">
        <v>0</v>
      </c>
      <c r="X13" s="1">
        <v>0</v>
      </c>
      <c r="Y13" t="s">
        <v>1421</v>
      </c>
      <c r="Z13" t="e" vm="1">
        <v>#VALUE!</v>
      </c>
      <c r="AA13" t="s">
        <v>18</v>
      </c>
      <c r="AB13" s="5">
        <v>39025</v>
      </c>
      <c r="AC13" s="1" t="s">
        <v>705</v>
      </c>
      <c r="AD13" s="1">
        <v>176</v>
      </c>
      <c r="AE13" s="1" t="s">
        <v>700</v>
      </c>
    </row>
    <row r="14" spans="1:31" x14ac:dyDescent="0.35">
      <c r="A14">
        <v>2025</v>
      </c>
      <c r="C14" t="s">
        <v>1225</v>
      </c>
      <c r="D14" s="1">
        <v>13</v>
      </c>
      <c r="E14" s="1" t="s">
        <v>897</v>
      </c>
      <c r="F14" t="s">
        <v>84</v>
      </c>
      <c r="G14" t="s">
        <v>15</v>
      </c>
      <c r="H14" s="1">
        <v>0.3</v>
      </c>
      <c r="I14" s="1">
        <v>65</v>
      </c>
      <c r="J14" s="1">
        <v>32</v>
      </c>
      <c r="K14" s="1">
        <v>41</v>
      </c>
      <c r="L14" s="1">
        <v>73</v>
      </c>
      <c r="M14" s="1">
        <v>57</v>
      </c>
      <c r="N14" s="6">
        <f>Table24[[#This Row],[G]]/Table24[[#This Row],[GP]]</f>
        <v>0.49230769230769234</v>
      </c>
      <c r="O14" s="6">
        <f>Table24[[#This Row],[A]]/Table24[[#This Row],[GP]]</f>
        <v>0.63076923076923075</v>
      </c>
      <c r="P14" s="6">
        <f>Table24[[#This Row],[PTS]]/Table24[[#This Row],[GP]]</f>
        <v>1.1230769230769231</v>
      </c>
      <c r="Q14" s="6">
        <f>Table24[[#This Row],[PIM]]/Table24[[#This Row],[GP]]</f>
        <v>0.87692307692307692</v>
      </c>
      <c r="R14" s="6">
        <f>Table24[[#This Row],[PIM]]/Table24[[#This Row],[PTS]]</f>
        <v>0.78082191780821919</v>
      </c>
      <c r="S14" s="6">
        <f>Table24[[#This Row],[PTS]]/Table24[[#This Row],[PIM]]</f>
        <v>1.2807017543859649</v>
      </c>
      <c r="T14" s="6">
        <f>Table24[[#This Row],[PTS]]/Table24[[#This Row],[GP]]*Table24[[#This Row],[NHL_EQUIVALENT]]</f>
        <v>0.33692307692307694</v>
      </c>
      <c r="U14" s="6">
        <f>Table24[[#This Row],[G]]/Table24[[#This Row],[PTS]]</f>
        <v>0.43835616438356162</v>
      </c>
      <c r="V14" s="6">
        <f>Table24[[#This Row],[A]]/Table24[[#This Row],[PTS]]</f>
        <v>0.56164383561643838</v>
      </c>
      <c r="W14" s="1">
        <v>0</v>
      </c>
      <c r="X14" s="1">
        <v>0</v>
      </c>
      <c r="Y14" t="s">
        <v>1421</v>
      </c>
      <c r="Z14" t="e" vm="1">
        <v>#VALUE!</v>
      </c>
      <c r="AA14" t="s">
        <v>89</v>
      </c>
      <c r="AB14" s="5">
        <v>38982</v>
      </c>
      <c r="AC14" s="1" t="s">
        <v>707</v>
      </c>
      <c r="AD14" s="1">
        <v>201</v>
      </c>
      <c r="AE14" s="1" t="s">
        <v>700</v>
      </c>
    </row>
    <row r="15" spans="1:31" x14ac:dyDescent="0.35">
      <c r="A15">
        <v>2025</v>
      </c>
      <c r="C15" t="s">
        <v>1295</v>
      </c>
      <c r="D15" s="1">
        <v>14</v>
      </c>
      <c r="E15" s="1" t="s">
        <v>897</v>
      </c>
      <c r="F15" t="s">
        <v>59</v>
      </c>
      <c r="G15" t="s">
        <v>20</v>
      </c>
      <c r="H15" s="1">
        <v>0.28999999999999998</v>
      </c>
      <c r="I15" s="1">
        <v>47</v>
      </c>
      <c r="J15" s="1">
        <v>27</v>
      </c>
      <c r="K15" s="1">
        <v>31</v>
      </c>
      <c r="L15" s="1">
        <v>58</v>
      </c>
      <c r="M15" s="1">
        <v>4</v>
      </c>
      <c r="N15" s="6">
        <f>Table24[[#This Row],[G]]/Table24[[#This Row],[GP]]</f>
        <v>0.57446808510638303</v>
      </c>
      <c r="O15" s="6">
        <f>Table24[[#This Row],[A]]/Table24[[#This Row],[GP]]</f>
        <v>0.65957446808510634</v>
      </c>
      <c r="P15" s="6">
        <f>Table24[[#This Row],[PTS]]/Table24[[#This Row],[GP]]</f>
        <v>1.2340425531914894</v>
      </c>
      <c r="Q15" s="6">
        <f>Table24[[#This Row],[PIM]]/Table24[[#This Row],[GP]]</f>
        <v>8.5106382978723402E-2</v>
      </c>
      <c r="R15" s="6">
        <f>Table24[[#This Row],[PIM]]/Table24[[#This Row],[PTS]]</f>
        <v>6.8965517241379309E-2</v>
      </c>
      <c r="S15" s="6">
        <f>Table24[[#This Row],[PTS]]/Table24[[#This Row],[PIM]]</f>
        <v>14.5</v>
      </c>
      <c r="T15" s="6">
        <f>Table24[[#This Row],[PTS]]/Table24[[#This Row],[GP]]*Table24[[#This Row],[NHL_EQUIVALENT]]</f>
        <v>0.3578723404255319</v>
      </c>
      <c r="U15" s="6">
        <f>Table24[[#This Row],[G]]/Table24[[#This Row],[PTS]]</f>
        <v>0.46551724137931033</v>
      </c>
      <c r="V15" s="6">
        <f>Table24[[#This Row],[A]]/Table24[[#This Row],[PTS]]</f>
        <v>0.53448275862068961</v>
      </c>
      <c r="W15" s="1">
        <v>0</v>
      </c>
      <c r="X15" s="1">
        <v>0</v>
      </c>
      <c r="Y15" t="s">
        <v>1421</v>
      </c>
      <c r="Z15" t="e" vm="1">
        <v>#VALUE!</v>
      </c>
      <c r="AA15" t="s">
        <v>727</v>
      </c>
      <c r="AB15" s="5">
        <v>39063</v>
      </c>
      <c r="AC15" s="1" t="s">
        <v>717</v>
      </c>
      <c r="AD15" s="1">
        <v>190</v>
      </c>
      <c r="AE15" s="1" t="s">
        <v>700</v>
      </c>
    </row>
    <row r="16" spans="1:31" x14ac:dyDescent="0.35">
      <c r="A16">
        <v>2025</v>
      </c>
      <c r="C16" t="s">
        <v>1127</v>
      </c>
      <c r="D16" s="1">
        <v>15</v>
      </c>
      <c r="E16" s="1" t="s">
        <v>897</v>
      </c>
      <c r="F16" t="s">
        <v>62</v>
      </c>
      <c r="G16" t="s">
        <v>15</v>
      </c>
      <c r="H16" s="1">
        <v>0.3</v>
      </c>
      <c r="I16" s="1">
        <v>57</v>
      </c>
      <c r="J16" s="1">
        <v>33</v>
      </c>
      <c r="K16" s="1">
        <v>39</v>
      </c>
      <c r="L16" s="1">
        <v>72</v>
      </c>
      <c r="M16" s="1">
        <v>68</v>
      </c>
      <c r="N16" s="6">
        <f>Table24[[#This Row],[G]]/Table24[[#This Row],[GP]]</f>
        <v>0.57894736842105265</v>
      </c>
      <c r="O16" s="6">
        <f>Table24[[#This Row],[A]]/Table24[[#This Row],[GP]]</f>
        <v>0.68421052631578949</v>
      </c>
      <c r="P16" s="6">
        <f>Table24[[#This Row],[PTS]]/Table24[[#This Row],[GP]]</f>
        <v>1.263157894736842</v>
      </c>
      <c r="Q16" s="6">
        <f>Table24[[#This Row],[PIM]]/Table24[[#This Row],[GP]]</f>
        <v>1.1929824561403508</v>
      </c>
      <c r="R16" s="6">
        <f>Table24[[#This Row],[PIM]]/Table24[[#This Row],[PTS]]</f>
        <v>0.94444444444444442</v>
      </c>
      <c r="S16" s="6">
        <f>Table24[[#This Row],[PTS]]/Table24[[#This Row],[PIM]]</f>
        <v>1.0588235294117647</v>
      </c>
      <c r="T16" s="6">
        <f>Table24[[#This Row],[PTS]]/Table24[[#This Row],[GP]]*Table24[[#This Row],[NHL_EQUIVALENT]]</f>
        <v>0.37894736842105259</v>
      </c>
      <c r="U16" s="6">
        <f>Table24[[#This Row],[G]]/Table24[[#This Row],[PTS]]</f>
        <v>0.45833333333333331</v>
      </c>
      <c r="V16" s="6">
        <f>Table24[[#This Row],[A]]/Table24[[#This Row],[PTS]]</f>
        <v>0.54166666666666663</v>
      </c>
      <c r="W16" s="1">
        <v>0</v>
      </c>
      <c r="X16" s="1">
        <v>0</v>
      </c>
      <c r="Y16" t="s">
        <v>1421</v>
      </c>
      <c r="Z16" t="e" vm="1">
        <v>#VALUE!</v>
      </c>
      <c r="AA16" t="s">
        <v>61</v>
      </c>
      <c r="AB16" s="5">
        <v>39157</v>
      </c>
      <c r="AC16" s="1" t="s">
        <v>705</v>
      </c>
      <c r="AD16" s="1">
        <v>174</v>
      </c>
      <c r="AE16" s="1" t="s">
        <v>690</v>
      </c>
    </row>
    <row r="17" spans="1:31" x14ac:dyDescent="0.35">
      <c r="A17">
        <v>2025</v>
      </c>
      <c r="C17" t="s">
        <v>1252</v>
      </c>
      <c r="D17" s="1">
        <v>16</v>
      </c>
      <c r="E17" s="1" t="s">
        <v>897</v>
      </c>
      <c r="F17" t="s">
        <v>30</v>
      </c>
      <c r="G17" t="s">
        <v>31</v>
      </c>
      <c r="H17" s="1">
        <v>0.27</v>
      </c>
      <c r="I17" s="1">
        <v>62</v>
      </c>
      <c r="J17" s="1">
        <v>46</v>
      </c>
      <c r="K17" s="1">
        <v>43</v>
      </c>
      <c r="L17" s="1">
        <v>89</v>
      </c>
      <c r="M17" s="1">
        <v>61</v>
      </c>
      <c r="N17" s="6">
        <f>Table24[[#This Row],[G]]/Table24[[#This Row],[GP]]</f>
        <v>0.74193548387096775</v>
      </c>
      <c r="O17" s="6">
        <f>Table24[[#This Row],[A]]/Table24[[#This Row],[GP]]</f>
        <v>0.69354838709677424</v>
      </c>
      <c r="P17" s="6">
        <f>Table24[[#This Row],[PTS]]/Table24[[#This Row],[GP]]</f>
        <v>1.435483870967742</v>
      </c>
      <c r="Q17" s="6">
        <f>Table24[[#This Row],[PIM]]/Table24[[#This Row],[GP]]</f>
        <v>0.9838709677419355</v>
      </c>
      <c r="R17" s="6">
        <f>Table24[[#This Row],[PIM]]/Table24[[#This Row],[PTS]]</f>
        <v>0.6853932584269663</v>
      </c>
      <c r="S17" s="6">
        <f>Table24[[#This Row],[PTS]]/Table24[[#This Row],[PIM]]</f>
        <v>1.459016393442623</v>
      </c>
      <c r="T17" s="6">
        <f>Table24[[#This Row],[PTS]]/Table24[[#This Row],[GP]]*Table24[[#This Row],[NHL_EQUIVALENT]]</f>
        <v>0.38758064516129037</v>
      </c>
      <c r="U17" s="6">
        <f>Table24[[#This Row],[G]]/Table24[[#This Row],[PTS]]</f>
        <v>0.5168539325842697</v>
      </c>
      <c r="V17" s="6">
        <f>Table24[[#This Row],[A]]/Table24[[#This Row],[PTS]]</f>
        <v>0.48314606741573035</v>
      </c>
      <c r="W17" s="1">
        <v>0</v>
      </c>
      <c r="X17" s="1">
        <v>0</v>
      </c>
      <c r="Y17" t="s">
        <v>1421</v>
      </c>
      <c r="Z17" t="e" vm="1">
        <v>#VALUE!</v>
      </c>
      <c r="AA17" t="s">
        <v>29</v>
      </c>
      <c r="AB17" s="5">
        <v>39046</v>
      </c>
      <c r="AC17" s="1" t="s">
        <v>699</v>
      </c>
      <c r="AD17" s="1">
        <v>192</v>
      </c>
      <c r="AE17" s="1" t="s">
        <v>690</v>
      </c>
    </row>
    <row r="18" spans="1:31" x14ac:dyDescent="0.35">
      <c r="A18">
        <v>2025</v>
      </c>
      <c r="C18" t="s">
        <v>1224</v>
      </c>
      <c r="D18" s="1">
        <v>17</v>
      </c>
      <c r="E18" s="1" t="s">
        <v>897</v>
      </c>
      <c r="F18" t="s">
        <v>76</v>
      </c>
      <c r="G18" t="s">
        <v>26</v>
      </c>
      <c r="H18" s="1">
        <v>0.32</v>
      </c>
      <c r="I18" s="1">
        <v>35</v>
      </c>
      <c r="J18" s="1">
        <v>13</v>
      </c>
      <c r="K18" s="1">
        <v>9</v>
      </c>
      <c r="L18" s="1">
        <v>22</v>
      </c>
      <c r="M18" s="1">
        <v>6</v>
      </c>
      <c r="N18" s="6">
        <f>Table24[[#This Row],[G]]/Table24[[#This Row],[GP]]</f>
        <v>0.37142857142857144</v>
      </c>
      <c r="O18" s="6">
        <f>Table24[[#This Row],[A]]/Table24[[#This Row],[GP]]</f>
        <v>0.25714285714285712</v>
      </c>
      <c r="P18" s="6">
        <f>Table24[[#This Row],[PTS]]/Table24[[#This Row],[GP]]</f>
        <v>0.62857142857142856</v>
      </c>
      <c r="Q18" s="6">
        <f>Table24[[#This Row],[PIM]]/Table24[[#This Row],[GP]]</f>
        <v>0.17142857142857143</v>
      </c>
      <c r="R18" s="6">
        <f>Table24[[#This Row],[PIM]]/Table24[[#This Row],[PTS]]</f>
        <v>0.27272727272727271</v>
      </c>
      <c r="S18" s="6">
        <f>Table24[[#This Row],[PTS]]/Table24[[#This Row],[PIM]]</f>
        <v>3.6666666666666665</v>
      </c>
      <c r="T18" s="6">
        <f>Table24[[#This Row],[PTS]]/Table24[[#This Row],[GP]]*Table24[[#This Row],[NHL_EQUIVALENT]]</f>
        <v>0.20114285714285715</v>
      </c>
      <c r="U18" s="6">
        <f>Table24[[#This Row],[G]]/Table24[[#This Row],[PTS]]</f>
        <v>0.59090909090909094</v>
      </c>
      <c r="V18" s="6">
        <f>Table24[[#This Row],[A]]/Table24[[#This Row],[PTS]]</f>
        <v>0.40909090909090912</v>
      </c>
      <c r="W18" s="1">
        <v>0</v>
      </c>
      <c r="X18" s="1">
        <v>0</v>
      </c>
      <c r="Y18" t="s">
        <v>1422</v>
      </c>
      <c r="Z18" t="e" vm="2">
        <v>#VALUE!</v>
      </c>
      <c r="AA18" t="s">
        <v>75</v>
      </c>
      <c r="AB18" s="5">
        <v>39092</v>
      </c>
      <c r="AC18" s="1" t="s">
        <v>725</v>
      </c>
      <c r="AD18" s="1">
        <v>172</v>
      </c>
      <c r="AE18" s="1" t="s">
        <v>700</v>
      </c>
    </row>
    <row r="19" spans="1:31" x14ac:dyDescent="0.35">
      <c r="A19">
        <v>2025</v>
      </c>
      <c r="C19" t="s">
        <v>903</v>
      </c>
      <c r="D19" s="1">
        <v>18</v>
      </c>
      <c r="E19" s="1" t="s">
        <v>896</v>
      </c>
      <c r="F19" t="s">
        <v>47</v>
      </c>
      <c r="G19" t="s">
        <v>26</v>
      </c>
      <c r="H19" s="1">
        <v>0.32</v>
      </c>
      <c r="I19" s="1">
        <v>32</v>
      </c>
      <c r="J19" s="1">
        <v>2</v>
      </c>
      <c r="K19" s="1">
        <v>10</v>
      </c>
      <c r="L19" s="1">
        <v>12</v>
      </c>
      <c r="M19" s="1">
        <v>27</v>
      </c>
      <c r="N19" s="6">
        <f>Table24[[#This Row],[G]]/Table24[[#This Row],[GP]]</f>
        <v>6.25E-2</v>
      </c>
      <c r="O19" s="6">
        <f>Table24[[#This Row],[A]]/Table24[[#This Row],[GP]]</f>
        <v>0.3125</v>
      </c>
      <c r="P19" s="6">
        <f>Table24[[#This Row],[PTS]]/Table24[[#This Row],[GP]]</f>
        <v>0.375</v>
      </c>
      <c r="Q19" s="6">
        <f>Table24[[#This Row],[PIM]]/Table24[[#This Row],[GP]]</f>
        <v>0.84375</v>
      </c>
      <c r="R19" s="6">
        <f>Table24[[#This Row],[PIM]]/Table24[[#This Row],[PTS]]</f>
        <v>2.25</v>
      </c>
      <c r="S19" s="6">
        <f>Table24[[#This Row],[PTS]]/Table24[[#This Row],[PIM]]</f>
        <v>0.44444444444444442</v>
      </c>
      <c r="T19" s="6">
        <f>Table24[[#This Row],[PTS]]/Table24[[#This Row],[GP]]*Table24[[#This Row],[NHL_EQUIVALENT]]</f>
        <v>0.12</v>
      </c>
      <c r="U19" s="6">
        <f>Table24[[#This Row],[G]]/Table24[[#This Row],[PTS]]</f>
        <v>0.16666666666666666</v>
      </c>
      <c r="V19" s="6">
        <f>Table24[[#This Row],[A]]/Table24[[#This Row],[PTS]]</f>
        <v>0.83333333333333337</v>
      </c>
      <c r="W19" s="1">
        <v>0</v>
      </c>
      <c r="X19" s="1">
        <v>0</v>
      </c>
      <c r="Y19" t="s">
        <v>1422</v>
      </c>
      <c r="Z19" t="e" vm="2">
        <v>#VALUE!</v>
      </c>
      <c r="AA19" t="s">
        <v>46</v>
      </c>
      <c r="AB19" s="5">
        <v>39004</v>
      </c>
      <c r="AC19" s="1" t="s">
        <v>707</v>
      </c>
      <c r="AD19" s="1">
        <v>196</v>
      </c>
      <c r="AE19" s="1" t="s">
        <v>690</v>
      </c>
    </row>
    <row r="20" spans="1:31" x14ac:dyDescent="0.35">
      <c r="A20">
        <v>2025</v>
      </c>
      <c r="C20" t="s">
        <v>1254</v>
      </c>
      <c r="D20" s="1">
        <v>19</v>
      </c>
      <c r="E20" s="1" t="s">
        <v>897</v>
      </c>
      <c r="F20" t="s">
        <v>56</v>
      </c>
      <c r="G20" t="s">
        <v>20</v>
      </c>
      <c r="H20" s="1">
        <v>0.28999999999999998</v>
      </c>
      <c r="I20" s="1">
        <v>65</v>
      </c>
      <c r="J20" s="1">
        <v>35</v>
      </c>
      <c r="K20" s="1">
        <v>64</v>
      </c>
      <c r="L20" s="1">
        <v>99</v>
      </c>
      <c r="M20" s="1">
        <v>39</v>
      </c>
      <c r="N20" s="6">
        <f>Table24[[#This Row],[G]]/Table24[[#This Row],[GP]]</f>
        <v>0.53846153846153844</v>
      </c>
      <c r="O20" s="6">
        <f>Table24[[#This Row],[A]]/Table24[[#This Row],[GP]]</f>
        <v>0.98461538461538467</v>
      </c>
      <c r="P20" s="6">
        <f>Table24[[#This Row],[PTS]]/Table24[[#This Row],[GP]]</f>
        <v>1.523076923076923</v>
      </c>
      <c r="Q20" s="6">
        <f>Table24[[#This Row],[PIM]]/Table24[[#This Row],[GP]]</f>
        <v>0.6</v>
      </c>
      <c r="R20" s="6">
        <f>Table24[[#This Row],[PIM]]/Table24[[#This Row],[PTS]]</f>
        <v>0.39393939393939392</v>
      </c>
      <c r="S20" s="6">
        <f>Table24[[#This Row],[PTS]]/Table24[[#This Row],[PIM]]</f>
        <v>2.5384615384615383</v>
      </c>
      <c r="T20" s="6">
        <f>Table24[[#This Row],[PTS]]/Table24[[#This Row],[GP]]*Table24[[#This Row],[NHL_EQUIVALENT]]</f>
        <v>0.44169230769230766</v>
      </c>
      <c r="U20" s="6">
        <f>Table24[[#This Row],[G]]/Table24[[#This Row],[PTS]]</f>
        <v>0.35353535353535354</v>
      </c>
      <c r="V20" s="6">
        <f>Table24[[#This Row],[A]]/Table24[[#This Row],[PTS]]</f>
        <v>0.64646464646464652</v>
      </c>
      <c r="W20" s="1">
        <v>0</v>
      </c>
      <c r="X20" s="1">
        <v>0</v>
      </c>
      <c r="Y20" t="s">
        <v>1421</v>
      </c>
      <c r="Z20" t="e" vm="1">
        <v>#VALUE!</v>
      </c>
      <c r="AA20" t="s">
        <v>55</v>
      </c>
      <c r="AB20" s="5">
        <v>39191</v>
      </c>
      <c r="AC20" s="1" t="s">
        <v>725</v>
      </c>
      <c r="AD20" s="1">
        <v>176</v>
      </c>
      <c r="AE20" s="1" t="s">
        <v>690</v>
      </c>
    </row>
    <row r="21" spans="1:31" x14ac:dyDescent="0.35">
      <c r="A21">
        <v>2025</v>
      </c>
      <c r="C21" t="s">
        <v>905</v>
      </c>
      <c r="D21" s="1">
        <v>20</v>
      </c>
      <c r="E21" s="1" t="s">
        <v>896</v>
      </c>
      <c r="F21" t="s">
        <v>80</v>
      </c>
      <c r="G21" t="s">
        <v>15</v>
      </c>
      <c r="H21" s="1">
        <v>0.3</v>
      </c>
      <c r="I21" s="1">
        <v>67</v>
      </c>
      <c r="J21" s="1">
        <v>14</v>
      </c>
      <c r="K21" s="1">
        <v>40</v>
      </c>
      <c r="L21" s="1">
        <v>54</v>
      </c>
      <c r="M21" s="1">
        <v>44</v>
      </c>
      <c r="N21" s="6">
        <f>Table24[[#This Row],[G]]/Table24[[#This Row],[GP]]</f>
        <v>0.20895522388059701</v>
      </c>
      <c r="O21" s="6">
        <f>Table24[[#This Row],[A]]/Table24[[#This Row],[GP]]</f>
        <v>0.59701492537313428</v>
      </c>
      <c r="P21" s="6">
        <f>Table24[[#This Row],[PTS]]/Table24[[#This Row],[GP]]</f>
        <v>0.80597014925373134</v>
      </c>
      <c r="Q21" s="6">
        <f>Table24[[#This Row],[PIM]]/Table24[[#This Row],[GP]]</f>
        <v>0.65671641791044777</v>
      </c>
      <c r="R21" s="6">
        <f>Table24[[#This Row],[PIM]]/Table24[[#This Row],[PTS]]</f>
        <v>0.81481481481481477</v>
      </c>
      <c r="S21" s="6">
        <f>Table24[[#This Row],[PTS]]/Table24[[#This Row],[PIM]]</f>
        <v>1.2272727272727273</v>
      </c>
      <c r="T21" s="6">
        <f>Table24[[#This Row],[PTS]]/Table24[[#This Row],[GP]]*Table24[[#This Row],[NHL_EQUIVALENT]]</f>
        <v>0.2417910447761194</v>
      </c>
      <c r="U21" s="6">
        <f>Table24[[#This Row],[G]]/Table24[[#This Row],[PTS]]</f>
        <v>0.25925925925925924</v>
      </c>
      <c r="V21" s="6">
        <f>Table24[[#This Row],[A]]/Table24[[#This Row],[PTS]]</f>
        <v>0.7407407407407407</v>
      </c>
      <c r="W21" s="1">
        <v>0</v>
      </c>
      <c r="X21" s="1">
        <v>0</v>
      </c>
      <c r="Y21" t="s">
        <v>1421</v>
      </c>
      <c r="Z21" t="e" vm="1">
        <v>#VALUE!</v>
      </c>
      <c r="AA21" t="s">
        <v>79</v>
      </c>
      <c r="AB21" s="5">
        <v>39180</v>
      </c>
      <c r="AC21" s="1" t="s">
        <v>705</v>
      </c>
      <c r="AD21" s="1">
        <v>174</v>
      </c>
      <c r="AE21" s="1" t="s">
        <v>700</v>
      </c>
    </row>
    <row r="22" spans="1:31" x14ac:dyDescent="0.35">
      <c r="A22">
        <v>2025</v>
      </c>
      <c r="C22" t="s">
        <v>1122</v>
      </c>
      <c r="D22" s="1">
        <v>21</v>
      </c>
      <c r="E22" s="1" t="s">
        <v>897</v>
      </c>
      <c r="F22" t="s">
        <v>33</v>
      </c>
      <c r="G22" t="s">
        <v>20</v>
      </c>
      <c r="H22" s="1">
        <v>0.28999999999999998</v>
      </c>
      <c r="I22" s="1">
        <v>60</v>
      </c>
      <c r="J22" s="1">
        <v>26</v>
      </c>
      <c r="K22" s="1">
        <v>37</v>
      </c>
      <c r="L22" s="1">
        <v>63</v>
      </c>
      <c r="M22" s="1">
        <v>18</v>
      </c>
      <c r="N22" s="6">
        <f>Table24[[#This Row],[G]]/Table24[[#This Row],[GP]]</f>
        <v>0.43333333333333335</v>
      </c>
      <c r="O22" s="6">
        <f>Table24[[#This Row],[A]]/Table24[[#This Row],[GP]]</f>
        <v>0.6166666666666667</v>
      </c>
      <c r="P22" s="6">
        <f>Table24[[#This Row],[PTS]]/Table24[[#This Row],[GP]]</f>
        <v>1.05</v>
      </c>
      <c r="Q22" s="6">
        <f>Table24[[#This Row],[PIM]]/Table24[[#This Row],[GP]]</f>
        <v>0.3</v>
      </c>
      <c r="R22" s="6">
        <f>Table24[[#This Row],[PIM]]/Table24[[#This Row],[PTS]]</f>
        <v>0.2857142857142857</v>
      </c>
      <c r="S22" s="6">
        <f>Table24[[#This Row],[PTS]]/Table24[[#This Row],[PIM]]</f>
        <v>3.5</v>
      </c>
      <c r="T22" s="6">
        <f>Table24[[#This Row],[PTS]]/Table24[[#This Row],[GP]]*Table24[[#This Row],[NHL_EQUIVALENT]]</f>
        <v>0.30449999999999999</v>
      </c>
      <c r="U22" s="6">
        <f>Table24[[#This Row],[G]]/Table24[[#This Row],[PTS]]</f>
        <v>0.41269841269841268</v>
      </c>
      <c r="V22" s="6">
        <f>Table24[[#This Row],[A]]/Table24[[#This Row],[PTS]]</f>
        <v>0.58730158730158732</v>
      </c>
      <c r="W22" s="1">
        <v>0</v>
      </c>
      <c r="X22" s="1">
        <v>0</v>
      </c>
      <c r="Y22" t="s">
        <v>1421</v>
      </c>
      <c r="Z22" t="e" vm="1">
        <v>#VALUE!</v>
      </c>
      <c r="AA22" t="s">
        <v>32</v>
      </c>
      <c r="AB22" s="5">
        <v>39122</v>
      </c>
      <c r="AC22" s="1" t="s">
        <v>705</v>
      </c>
      <c r="AD22" s="1">
        <v>183</v>
      </c>
      <c r="AE22" s="1" t="s">
        <v>690</v>
      </c>
    </row>
    <row r="23" spans="1:31" x14ac:dyDescent="0.35">
      <c r="A23">
        <v>2025</v>
      </c>
      <c r="C23" t="s">
        <v>1298</v>
      </c>
      <c r="D23" s="1">
        <v>22</v>
      </c>
      <c r="E23" s="1" t="s">
        <v>897</v>
      </c>
      <c r="F23" t="s">
        <v>82</v>
      </c>
      <c r="G23" t="s">
        <v>20</v>
      </c>
      <c r="H23" s="1">
        <v>0.28999999999999998</v>
      </c>
      <c r="I23" s="1">
        <v>62</v>
      </c>
      <c r="J23" s="1">
        <v>26</v>
      </c>
      <c r="K23" s="1">
        <v>66</v>
      </c>
      <c r="L23" s="1">
        <v>92</v>
      </c>
      <c r="M23" s="1">
        <v>44</v>
      </c>
      <c r="N23" s="6">
        <f>Table24[[#This Row],[G]]/Table24[[#This Row],[GP]]</f>
        <v>0.41935483870967744</v>
      </c>
      <c r="O23" s="6">
        <f>Table24[[#This Row],[A]]/Table24[[#This Row],[GP]]</f>
        <v>1.064516129032258</v>
      </c>
      <c r="P23" s="6">
        <f>Table24[[#This Row],[PTS]]/Table24[[#This Row],[GP]]</f>
        <v>1.4838709677419355</v>
      </c>
      <c r="Q23" s="6">
        <f>Table24[[#This Row],[PIM]]/Table24[[#This Row],[GP]]</f>
        <v>0.70967741935483875</v>
      </c>
      <c r="R23" s="6">
        <f>Table24[[#This Row],[PIM]]/Table24[[#This Row],[PTS]]</f>
        <v>0.47826086956521741</v>
      </c>
      <c r="S23" s="6">
        <f>Table24[[#This Row],[PTS]]/Table24[[#This Row],[PIM]]</f>
        <v>2.0909090909090908</v>
      </c>
      <c r="T23" s="6">
        <f>Table24[[#This Row],[PTS]]/Table24[[#This Row],[GP]]*Table24[[#This Row],[NHL_EQUIVALENT]]</f>
        <v>0.43032258064516127</v>
      </c>
      <c r="U23" s="6">
        <f>Table24[[#This Row],[G]]/Table24[[#This Row],[PTS]]</f>
        <v>0.28260869565217389</v>
      </c>
      <c r="V23" s="6">
        <f>Table24[[#This Row],[A]]/Table24[[#This Row],[PTS]]</f>
        <v>0.71739130434782605</v>
      </c>
      <c r="W23" s="1">
        <v>0</v>
      </c>
      <c r="X23" s="1">
        <v>0</v>
      </c>
      <c r="Y23" t="s">
        <v>1421</v>
      </c>
      <c r="Z23" t="e" vm="1">
        <v>#VALUE!</v>
      </c>
      <c r="AA23" t="s">
        <v>81</v>
      </c>
      <c r="AB23" s="5">
        <v>39178</v>
      </c>
      <c r="AC23" s="1" t="s">
        <v>725</v>
      </c>
      <c r="AD23" s="1">
        <v>187</v>
      </c>
      <c r="AE23" s="1" t="s">
        <v>700</v>
      </c>
    </row>
    <row r="24" spans="1:31" x14ac:dyDescent="0.35">
      <c r="A24">
        <v>2025</v>
      </c>
      <c r="C24" t="s">
        <v>1226</v>
      </c>
      <c r="D24" s="1">
        <v>23</v>
      </c>
      <c r="E24" s="1" t="s">
        <v>897</v>
      </c>
      <c r="F24" t="s">
        <v>93</v>
      </c>
      <c r="G24" t="s">
        <v>31</v>
      </c>
      <c r="H24" s="1">
        <v>0.27</v>
      </c>
      <c r="I24" s="1">
        <v>64</v>
      </c>
      <c r="J24" s="1">
        <v>28</v>
      </c>
      <c r="K24" s="1">
        <v>55</v>
      </c>
      <c r="L24" s="1">
        <v>83</v>
      </c>
      <c r="M24" s="1">
        <v>32</v>
      </c>
      <c r="N24" s="6">
        <f>Table24[[#This Row],[G]]/Table24[[#This Row],[GP]]</f>
        <v>0.4375</v>
      </c>
      <c r="O24" s="6">
        <f>Table24[[#This Row],[A]]/Table24[[#This Row],[GP]]</f>
        <v>0.859375</v>
      </c>
      <c r="P24" s="6">
        <f>Table24[[#This Row],[PTS]]/Table24[[#This Row],[GP]]</f>
        <v>1.296875</v>
      </c>
      <c r="Q24" s="6">
        <f>Table24[[#This Row],[PIM]]/Table24[[#This Row],[GP]]</f>
        <v>0.5</v>
      </c>
      <c r="R24" s="6">
        <f>Table24[[#This Row],[PIM]]/Table24[[#This Row],[PTS]]</f>
        <v>0.38554216867469882</v>
      </c>
      <c r="S24" s="6">
        <f>Table24[[#This Row],[PTS]]/Table24[[#This Row],[PIM]]</f>
        <v>2.59375</v>
      </c>
      <c r="T24" s="6">
        <f>Table24[[#This Row],[PTS]]/Table24[[#This Row],[GP]]*Table24[[#This Row],[NHL_EQUIVALENT]]</f>
        <v>0.35015625</v>
      </c>
      <c r="U24" s="6">
        <f>Table24[[#This Row],[G]]/Table24[[#This Row],[PTS]]</f>
        <v>0.33734939759036142</v>
      </c>
      <c r="V24" s="6">
        <f>Table24[[#This Row],[A]]/Table24[[#This Row],[PTS]]</f>
        <v>0.66265060240963858</v>
      </c>
      <c r="W24" s="1">
        <v>0</v>
      </c>
      <c r="X24" s="1">
        <v>0</v>
      </c>
      <c r="Y24" t="s">
        <v>1421</v>
      </c>
      <c r="Z24" t="e" vm="1">
        <v>#VALUE!</v>
      </c>
      <c r="AA24" t="s">
        <v>92</v>
      </c>
      <c r="AB24" s="5">
        <v>38993</v>
      </c>
      <c r="AC24" s="1" t="s">
        <v>707</v>
      </c>
      <c r="AD24" s="1">
        <v>190</v>
      </c>
      <c r="AE24" s="1" t="s">
        <v>700</v>
      </c>
    </row>
    <row r="25" spans="1:31" x14ac:dyDescent="0.35">
      <c r="A25">
        <v>2025</v>
      </c>
      <c r="C25" t="s">
        <v>898</v>
      </c>
      <c r="D25" s="1">
        <v>24</v>
      </c>
      <c r="E25" s="1" t="s">
        <v>896</v>
      </c>
      <c r="F25" t="s">
        <v>14</v>
      </c>
      <c r="G25" t="s">
        <v>15</v>
      </c>
      <c r="H25" s="1">
        <v>0.3</v>
      </c>
      <c r="I25" s="1">
        <v>64</v>
      </c>
      <c r="J25" s="1">
        <v>26</v>
      </c>
      <c r="K25" s="1">
        <v>33</v>
      </c>
      <c r="L25" s="1">
        <v>59</v>
      </c>
      <c r="M25" s="1">
        <v>88</v>
      </c>
      <c r="N25" s="6">
        <f>Table24[[#This Row],[G]]/Table24[[#This Row],[GP]]</f>
        <v>0.40625</v>
      </c>
      <c r="O25" s="6">
        <f>Table24[[#This Row],[A]]/Table24[[#This Row],[GP]]</f>
        <v>0.515625</v>
      </c>
      <c r="P25" s="6">
        <f>Table24[[#This Row],[PTS]]/Table24[[#This Row],[GP]]</f>
        <v>0.921875</v>
      </c>
      <c r="Q25" s="6">
        <f>Table24[[#This Row],[PIM]]/Table24[[#This Row],[GP]]</f>
        <v>1.375</v>
      </c>
      <c r="R25" s="6">
        <f>Table24[[#This Row],[PIM]]/Table24[[#This Row],[PTS]]</f>
        <v>1.4915254237288136</v>
      </c>
      <c r="S25" s="6">
        <f>Table24[[#This Row],[PTS]]/Table24[[#This Row],[PIM]]</f>
        <v>0.67045454545454541</v>
      </c>
      <c r="T25" s="6">
        <f>Table24[[#This Row],[PTS]]/Table24[[#This Row],[GP]]*Table24[[#This Row],[NHL_EQUIVALENT]]</f>
        <v>0.27656249999999999</v>
      </c>
      <c r="U25" s="6">
        <f>Table24[[#This Row],[G]]/Table24[[#This Row],[PTS]]</f>
        <v>0.44067796610169491</v>
      </c>
      <c r="V25" s="6">
        <f>Table24[[#This Row],[A]]/Table24[[#This Row],[PTS]]</f>
        <v>0.55932203389830504</v>
      </c>
      <c r="W25" s="1">
        <v>0</v>
      </c>
      <c r="X25" s="1">
        <v>0</v>
      </c>
      <c r="Y25" t="s">
        <v>1421</v>
      </c>
      <c r="Z25" t="e" vm="1">
        <v>#VALUE!</v>
      </c>
      <c r="AA25" t="s">
        <v>13</v>
      </c>
      <c r="AB25" s="5">
        <v>38981</v>
      </c>
      <c r="AC25" s="1" t="s">
        <v>699</v>
      </c>
      <c r="AD25" s="1">
        <v>198</v>
      </c>
      <c r="AE25" s="1" t="s">
        <v>700</v>
      </c>
    </row>
    <row r="26" spans="1:31" x14ac:dyDescent="0.35">
      <c r="A26">
        <v>2025</v>
      </c>
      <c r="C26" t="s">
        <v>1256</v>
      </c>
      <c r="D26" s="1">
        <v>25</v>
      </c>
      <c r="E26" s="1" t="s">
        <v>897</v>
      </c>
      <c r="F26" t="s">
        <v>86</v>
      </c>
      <c r="G26" t="s">
        <v>20</v>
      </c>
      <c r="H26" s="1">
        <v>0.28999999999999998</v>
      </c>
      <c r="I26" s="1">
        <v>61</v>
      </c>
      <c r="J26" s="1">
        <v>40</v>
      </c>
      <c r="K26" s="1">
        <v>38</v>
      </c>
      <c r="L26" s="1">
        <v>78</v>
      </c>
      <c r="M26" s="1">
        <v>44</v>
      </c>
      <c r="N26" s="6">
        <f>Table24[[#This Row],[G]]/Table24[[#This Row],[GP]]</f>
        <v>0.65573770491803274</v>
      </c>
      <c r="O26" s="6">
        <f>Table24[[#This Row],[A]]/Table24[[#This Row],[GP]]</f>
        <v>0.62295081967213117</v>
      </c>
      <c r="P26" s="6">
        <f>Table24[[#This Row],[PTS]]/Table24[[#This Row],[GP]]</f>
        <v>1.278688524590164</v>
      </c>
      <c r="Q26" s="6">
        <f>Table24[[#This Row],[PIM]]/Table24[[#This Row],[GP]]</f>
        <v>0.72131147540983609</v>
      </c>
      <c r="R26" s="6">
        <f>Table24[[#This Row],[PIM]]/Table24[[#This Row],[PTS]]</f>
        <v>0.5641025641025641</v>
      </c>
      <c r="S26" s="6">
        <f>Table24[[#This Row],[PTS]]/Table24[[#This Row],[PIM]]</f>
        <v>1.7727272727272727</v>
      </c>
      <c r="T26" s="6">
        <f>Table24[[#This Row],[PTS]]/Table24[[#This Row],[GP]]*Table24[[#This Row],[NHL_EQUIVALENT]]</f>
        <v>0.37081967213114753</v>
      </c>
      <c r="U26" s="6">
        <f>Table24[[#This Row],[G]]/Table24[[#This Row],[PTS]]</f>
        <v>0.51282051282051277</v>
      </c>
      <c r="V26" s="6">
        <f>Table24[[#This Row],[A]]/Table24[[#This Row],[PTS]]</f>
        <v>0.48717948717948717</v>
      </c>
      <c r="W26" s="1">
        <v>0</v>
      </c>
      <c r="X26" s="1">
        <v>0</v>
      </c>
      <c r="Y26" t="s">
        <v>1421</v>
      </c>
      <c r="Z26" t="e" vm="1">
        <v>#VALUE!</v>
      </c>
      <c r="AA26" t="s">
        <v>85</v>
      </c>
      <c r="AB26" s="5">
        <v>39101</v>
      </c>
      <c r="AC26" s="1" t="s">
        <v>710</v>
      </c>
      <c r="AD26" s="1">
        <v>157</v>
      </c>
      <c r="AE26" s="1" t="s">
        <v>690</v>
      </c>
    </row>
    <row r="27" spans="1:31" x14ac:dyDescent="0.35">
      <c r="A27">
        <v>2025</v>
      </c>
      <c r="C27" t="s">
        <v>1472</v>
      </c>
      <c r="D27" s="1">
        <v>26</v>
      </c>
      <c r="E27" s="1" t="s">
        <v>897</v>
      </c>
      <c r="F27" t="s">
        <v>44</v>
      </c>
      <c r="G27" t="s">
        <v>43</v>
      </c>
      <c r="H27" s="1">
        <v>0.27</v>
      </c>
      <c r="I27" s="1">
        <v>40</v>
      </c>
      <c r="J27" s="1">
        <v>18</v>
      </c>
      <c r="K27" s="1">
        <v>24</v>
      </c>
      <c r="L27" s="1">
        <v>42</v>
      </c>
      <c r="M27" s="1">
        <v>18</v>
      </c>
      <c r="N27" s="6">
        <f>Table24[[#This Row],[G]]/Table24[[#This Row],[GP]]</f>
        <v>0.45</v>
      </c>
      <c r="O27" s="6">
        <f>Table24[[#This Row],[A]]/Table24[[#This Row],[GP]]</f>
        <v>0.6</v>
      </c>
      <c r="P27" s="6">
        <f>Table24[[#This Row],[PTS]]/Table24[[#This Row],[GP]]</f>
        <v>1.05</v>
      </c>
      <c r="Q27" s="6">
        <f>Table24[[#This Row],[PIM]]/Table24[[#This Row],[GP]]</f>
        <v>0.45</v>
      </c>
      <c r="R27" s="6">
        <f>Table24[[#This Row],[PIM]]/Table24[[#This Row],[PTS]]</f>
        <v>0.42857142857142855</v>
      </c>
      <c r="S27" s="6">
        <f>Table24[[#This Row],[PTS]]/Table24[[#This Row],[PIM]]</f>
        <v>2.3333333333333335</v>
      </c>
      <c r="T27" s="6">
        <f>Table24[[#This Row],[PTS]]/Table24[[#This Row],[GP]]*Table24[[#This Row],[NHL_EQUIVALENT]]</f>
        <v>0.28350000000000003</v>
      </c>
      <c r="U27" s="6">
        <f>Table24[[#This Row],[G]]/Table24[[#This Row],[PTS]]</f>
        <v>0.42857142857142855</v>
      </c>
      <c r="V27" s="6">
        <f>Table24[[#This Row],[A]]/Table24[[#This Row],[PTS]]</f>
        <v>0.5714285714285714</v>
      </c>
      <c r="W27" s="1">
        <v>0</v>
      </c>
      <c r="X27" s="1">
        <v>0</v>
      </c>
      <c r="Y27" t="s">
        <v>1423</v>
      </c>
      <c r="Z27" t="e" vm="3">
        <v>#VALUE!</v>
      </c>
      <c r="AA27" t="s">
        <v>721</v>
      </c>
      <c r="AB27" s="5">
        <v>39235</v>
      </c>
      <c r="AC27" s="1" t="s">
        <v>699</v>
      </c>
      <c r="AD27" s="1">
        <v>185</v>
      </c>
      <c r="AE27" s="1" t="s">
        <v>700</v>
      </c>
    </row>
    <row r="28" spans="1:31" x14ac:dyDescent="0.35">
      <c r="A28">
        <v>2025</v>
      </c>
      <c r="C28" t="s">
        <v>902</v>
      </c>
      <c r="D28" s="1">
        <v>27</v>
      </c>
      <c r="E28" s="1" t="s">
        <v>896</v>
      </c>
      <c r="F28" t="s">
        <v>39</v>
      </c>
      <c r="G28" t="s">
        <v>20</v>
      </c>
      <c r="H28" s="1">
        <v>0.28999999999999998</v>
      </c>
      <c r="I28" s="1">
        <v>64</v>
      </c>
      <c r="J28" s="1">
        <v>10</v>
      </c>
      <c r="K28" s="1">
        <v>23</v>
      </c>
      <c r="L28" s="1">
        <v>33</v>
      </c>
      <c r="M28" s="1">
        <v>36</v>
      </c>
      <c r="N28" s="6">
        <f>Table24[[#This Row],[G]]/Table24[[#This Row],[GP]]</f>
        <v>0.15625</v>
      </c>
      <c r="O28" s="6">
        <f>Table24[[#This Row],[A]]/Table24[[#This Row],[GP]]</f>
        <v>0.359375</v>
      </c>
      <c r="P28" s="6">
        <f>Table24[[#This Row],[PTS]]/Table24[[#This Row],[GP]]</f>
        <v>0.515625</v>
      </c>
      <c r="Q28" s="6">
        <f>Table24[[#This Row],[PIM]]/Table24[[#This Row],[GP]]</f>
        <v>0.5625</v>
      </c>
      <c r="R28" s="6">
        <f>Table24[[#This Row],[PIM]]/Table24[[#This Row],[PTS]]</f>
        <v>1.0909090909090908</v>
      </c>
      <c r="S28" s="6">
        <f>Table24[[#This Row],[PTS]]/Table24[[#This Row],[PIM]]</f>
        <v>0.91666666666666663</v>
      </c>
      <c r="T28" s="6">
        <f>Table24[[#This Row],[PTS]]/Table24[[#This Row],[GP]]*Table24[[#This Row],[NHL_EQUIVALENT]]</f>
        <v>0.14953124999999998</v>
      </c>
      <c r="U28" s="6">
        <f>Table24[[#This Row],[G]]/Table24[[#This Row],[PTS]]</f>
        <v>0.30303030303030304</v>
      </c>
      <c r="V28" s="6">
        <f>Table24[[#This Row],[A]]/Table24[[#This Row],[PTS]]</f>
        <v>0.69696969696969702</v>
      </c>
      <c r="W28" s="1">
        <v>0</v>
      </c>
      <c r="X28" s="1">
        <v>0</v>
      </c>
      <c r="Y28" t="s">
        <v>1422</v>
      </c>
      <c r="Z28" t="e" vm="2">
        <v>#VALUE!</v>
      </c>
      <c r="AA28" t="s">
        <v>38</v>
      </c>
      <c r="AB28" s="5">
        <v>39272</v>
      </c>
      <c r="AC28" s="1" t="s">
        <v>717</v>
      </c>
      <c r="AD28" s="1">
        <v>209</v>
      </c>
      <c r="AE28" s="1" t="s">
        <v>690</v>
      </c>
    </row>
    <row r="29" spans="1:31" x14ac:dyDescent="0.35">
      <c r="A29">
        <v>2025</v>
      </c>
      <c r="C29" t="s">
        <v>900</v>
      </c>
      <c r="D29" s="1">
        <v>28</v>
      </c>
      <c r="E29" s="1" t="s">
        <v>896</v>
      </c>
      <c r="F29" t="s">
        <v>25</v>
      </c>
      <c r="G29" t="s">
        <v>26</v>
      </c>
      <c r="H29" s="1">
        <v>0.32</v>
      </c>
      <c r="I29" s="1">
        <v>40</v>
      </c>
      <c r="J29" s="1">
        <v>3</v>
      </c>
      <c r="K29" s="1">
        <v>10</v>
      </c>
      <c r="L29" s="1">
        <v>13</v>
      </c>
      <c r="M29" s="1">
        <v>33</v>
      </c>
      <c r="N29" s="6">
        <f>Table24[[#This Row],[G]]/Table24[[#This Row],[GP]]</f>
        <v>7.4999999999999997E-2</v>
      </c>
      <c r="O29" s="6">
        <f>Table24[[#This Row],[A]]/Table24[[#This Row],[GP]]</f>
        <v>0.25</v>
      </c>
      <c r="P29" s="6">
        <f>Table24[[#This Row],[PTS]]/Table24[[#This Row],[GP]]</f>
        <v>0.32500000000000001</v>
      </c>
      <c r="Q29" s="6">
        <f>Table24[[#This Row],[PIM]]/Table24[[#This Row],[GP]]</f>
        <v>0.82499999999999996</v>
      </c>
      <c r="R29" s="6">
        <f>Table24[[#This Row],[PIM]]/Table24[[#This Row],[PTS]]</f>
        <v>2.5384615384615383</v>
      </c>
      <c r="S29" s="6">
        <f>Table24[[#This Row],[PTS]]/Table24[[#This Row],[PIM]]</f>
        <v>0.39393939393939392</v>
      </c>
      <c r="T29" s="6">
        <f>Table24[[#This Row],[PTS]]/Table24[[#This Row],[GP]]*Table24[[#This Row],[NHL_EQUIVALENT]]</f>
        <v>0.10400000000000001</v>
      </c>
      <c r="U29" s="6">
        <f>Table24[[#This Row],[G]]/Table24[[#This Row],[PTS]]</f>
        <v>0.23076923076923078</v>
      </c>
      <c r="V29" s="6">
        <f>Table24[[#This Row],[A]]/Table24[[#This Row],[PTS]]</f>
        <v>0.76923076923076927</v>
      </c>
      <c r="W29" s="1">
        <v>0</v>
      </c>
      <c r="X29" s="1">
        <v>0</v>
      </c>
      <c r="Y29" t="s">
        <v>1423</v>
      </c>
      <c r="Z29" t="e" vm="3">
        <v>#VALUE!</v>
      </c>
      <c r="AA29" t="s">
        <v>24</v>
      </c>
      <c r="AB29" s="5">
        <v>39099</v>
      </c>
      <c r="AC29" s="1" t="s">
        <v>707</v>
      </c>
      <c r="AD29" s="1">
        <v>183</v>
      </c>
      <c r="AE29" s="1" t="s">
        <v>700</v>
      </c>
    </row>
    <row r="30" spans="1:31" x14ac:dyDescent="0.35">
      <c r="A30">
        <v>2025</v>
      </c>
      <c r="C30" t="s">
        <v>1133</v>
      </c>
      <c r="D30" s="1">
        <v>29</v>
      </c>
      <c r="E30" s="1" t="s">
        <v>897</v>
      </c>
      <c r="F30" t="s">
        <v>83</v>
      </c>
      <c r="G30" t="s">
        <v>23</v>
      </c>
      <c r="H30" s="1">
        <v>0.27</v>
      </c>
      <c r="I30" s="1">
        <v>27</v>
      </c>
      <c r="J30" s="1">
        <v>19</v>
      </c>
      <c r="K30" s="1">
        <v>11</v>
      </c>
      <c r="L30" s="1">
        <v>30</v>
      </c>
      <c r="M30" s="1">
        <v>70</v>
      </c>
      <c r="N30" s="6">
        <f>Table24[[#This Row],[G]]/Table24[[#This Row],[GP]]</f>
        <v>0.70370370370370372</v>
      </c>
      <c r="O30" s="6">
        <f>Table24[[#This Row],[A]]/Table24[[#This Row],[GP]]</f>
        <v>0.40740740740740738</v>
      </c>
      <c r="P30" s="6">
        <f>Table24[[#This Row],[PTS]]/Table24[[#This Row],[GP]]</f>
        <v>1.1111111111111112</v>
      </c>
      <c r="Q30" s="6">
        <f>Table24[[#This Row],[PIM]]/Table24[[#This Row],[GP]]</f>
        <v>2.5925925925925926</v>
      </c>
      <c r="R30" s="6">
        <f>Table24[[#This Row],[PIM]]/Table24[[#This Row],[PTS]]</f>
        <v>2.3333333333333335</v>
      </c>
      <c r="S30" s="6">
        <f>Table24[[#This Row],[PTS]]/Table24[[#This Row],[PIM]]</f>
        <v>0.42857142857142855</v>
      </c>
      <c r="T30" s="6">
        <f>Table24[[#This Row],[PTS]]/Table24[[#This Row],[GP]]*Table24[[#This Row],[NHL_EQUIVALENT]]</f>
        <v>0.30000000000000004</v>
      </c>
      <c r="U30" s="6">
        <f>Table24[[#This Row],[G]]/Table24[[#This Row],[PTS]]</f>
        <v>0.6333333333333333</v>
      </c>
      <c r="V30" s="6">
        <f>Table24[[#This Row],[A]]/Table24[[#This Row],[PTS]]</f>
        <v>0.36666666666666664</v>
      </c>
      <c r="W30" s="1">
        <v>0</v>
      </c>
      <c r="X30" s="1">
        <v>0</v>
      </c>
      <c r="Y30" t="s">
        <v>1425</v>
      </c>
      <c r="Z30" t="e" vm="5">
        <v>#VALUE!</v>
      </c>
      <c r="AA30" t="s">
        <v>734</v>
      </c>
      <c r="AB30" s="5">
        <v>39197</v>
      </c>
      <c r="AC30" s="1" t="s">
        <v>705</v>
      </c>
      <c r="AD30" s="1">
        <v>201</v>
      </c>
      <c r="AE30" s="1" t="s">
        <v>700</v>
      </c>
    </row>
    <row r="31" spans="1:31" x14ac:dyDescent="0.35">
      <c r="A31">
        <v>2025</v>
      </c>
      <c r="C31" t="s">
        <v>1129</v>
      </c>
      <c r="D31" s="1">
        <v>30</v>
      </c>
      <c r="E31" s="1" t="s">
        <v>897</v>
      </c>
      <c r="F31" t="s">
        <v>16</v>
      </c>
      <c r="G31" t="s">
        <v>17</v>
      </c>
      <c r="H31" s="1">
        <v>0.28000000000000003</v>
      </c>
      <c r="I31" s="1">
        <v>64</v>
      </c>
      <c r="J31" s="1">
        <v>27</v>
      </c>
      <c r="K31" s="1">
        <v>32</v>
      </c>
      <c r="L31" s="1">
        <v>59</v>
      </c>
      <c r="M31" s="1">
        <v>8</v>
      </c>
      <c r="N31" s="6">
        <f>Table24[[#This Row],[G]]/Table24[[#This Row],[GP]]</f>
        <v>0.421875</v>
      </c>
      <c r="O31" s="6">
        <f>Table24[[#This Row],[A]]/Table24[[#This Row],[GP]]</f>
        <v>0.5</v>
      </c>
      <c r="P31" s="6">
        <f>Table24[[#This Row],[PTS]]/Table24[[#This Row],[GP]]</f>
        <v>0.921875</v>
      </c>
      <c r="Q31" s="6">
        <f>Table24[[#This Row],[PIM]]/Table24[[#This Row],[GP]]</f>
        <v>0.125</v>
      </c>
      <c r="R31" s="6">
        <f>Table24[[#This Row],[PIM]]/Table24[[#This Row],[PTS]]</f>
        <v>0.13559322033898305</v>
      </c>
      <c r="S31" s="6">
        <f>Table24[[#This Row],[PTS]]/Table24[[#This Row],[PIM]]</f>
        <v>7.375</v>
      </c>
      <c r="T31" s="6">
        <f>Table24[[#This Row],[PTS]]/Table24[[#This Row],[GP]]*Table24[[#This Row],[NHL_EQUIVALENT]]</f>
        <v>0.25812500000000005</v>
      </c>
      <c r="U31" s="6">
        <f>Table24[[#This Row],[G]]/Table24[[#This Row],[PTS]]</f>
        <v>0.4576271186440678</v>
      </c>
      <c r="V31" s="6">
        <f>Table24[[#This Row],[A]]/Table24[[#This Row],[PTS]]</f>
        <v>0.5423728813559322</v>
      </c>
      <c r="W31" s="1">
        <v>0</v>
      </c>
      <c r="X31" s="1">
        <v>0</v>
      </c>
      <c r="Y31" t="s">
        <v>1422</v>
      </c>
      <c r="Z31" t="e" vm="2">
        <v>#VALUE!</v>
      </c>
      <c r="AA31" t="s">
        <v>66</v>
      </c>
      <c r="AB31" s="5">
        <v>39165</v>
      </c>
      <c r="AC31" s="1" t="s">
        <v>707</v>
      </c>
      <c r="AD31" s="1">
        <v>174</v>
      </c>
      <c r="AE31" s="1" t="s">
        <v>700</v>
      </c>
    </row>
    <row r="32" spans="1:31" x14ac:dyDescent="0.35">
      <c r="A32">
        <v>2025</v>
      </c>
      <c r="C32" t="s">
        <v>1201</v>
      </c>
      <c r="D32" s="1">
        <v>31</v>
      </c>
      <c r="E32" s="1" t="s">
        <v>897</v>
      </c>
      <c r="F32" t="s">
        <v>16</v>
      </c>
      <c r="G32" t="s">
        <v>17</v>
      </c>
      <c r="H32" s="1">
        <v>0.28000000000000003</v>
      </c>
      <c r="I32" s="1">
        <v>56</v>
      </c>
      <c r="J32" s="1">
        <v>22</v>
      </c>
      <c r="K32" s="1">
        <v>31</v>
      </c>
      <c r="L32" s="1">
        <v>53</v>
      </c>
      <c r="M32" s="1">
        <v>36</v>
      </c>
      <c r="N32" s="6">
        <f>Table24[[#This Row],[G]]/Table24[[#This Row],[GP]]</f>
        <v>0.39285714285714285</v>
      </c>
      <c r="O32" s="6">
        <f>Table24[[#This Row],[A]]/Table24[[#This Row],[GP]]</f>
        <v>0.5535714285714286</v>
      </c>
      <c r="P32" s="6">
        <f>Table24[[#This Row],[PTS]]/Table24[[#This Row],[GP]]</f>
        <v>0.9464285714285714</v>
      </c>
      <c r="Q32" s="6">
        <f>Table24[[#This Row],[PIM]]/Table24[[#This Row],[GP]]</f>
        <v>0.6428571428571429</v>
      </c>
      <c r="R32" s="6">
        <f>Table24[[#This Row],[PIM]]/Table24[[#This Row],[PTS]]</f>
        <v>0.67924528301886788</v>
      </c>
      <c r="S32" s="6">
        <f>Table24[[#This Row],[PTS]]/Table24[[#This Row],[PIM]]</f>
        <v>1.4722222222222223</v>
      </c>
      <c r="T32" s="6">
        <f>Table24[[#This Row],[PTS]]/Table24[[#This Row],[GP]]*Table24[[#This Row],[NHL_EQUIVALENT]]</f>
        <v>0.26500000000000001</v>
      </c>
      <c r="U32" s="6">
        <f>Table24[[#This Row],[G]]/Table24[[#This Row],[PTS]]</f>
        <v>0.41509433962264153</v>
      </c>
      <c r="V32" s="6">
        <f>Table24[[#This Row],[A]]/Table24[[#This Row],[PTS]]</f>
        <v>0.58490566037735847</v>
      </c>
      <c r="W32" s="1">
        <v>0</v>
      </c>
      <c r="X32" s="1">
        <v>0</v>
      </c>
      <c r="Y32" t="s">
        <v>1422</v>
      </c>
      <c r="Z32" t="e" vm="2">
        <v>#VALUE!</v>
      </c>
      <c r="AA32" t="s">
        <v>68</v>
      </c>
      <c r="AB32" s="5">
        <v>39316</v>
      </c>
      <c r="AC32" s="1" t="s">
        <v>699</v>
      </c>
      <c r="AD32" s="1">
        <v>198</v>
      </c>
      <c r="AE32" s="1" t="s">
        <v>700</v>
      </c>
    </row>
    <row r="33" spans="1:31" x14ac:dyDescent="0.35">
      <c r="A33">
        <v>2025</v>
      </c>
      <c r="C33" t="s">
        <v>1059</v>
      </c>
      <c r="D33" s="1">
        <v>32</v>
      </c>
      <c r="E33" s="1" t="s">
        <v>8</v>
      </c>
      <c r="F33" t="s">
        <v>78</v>
      </c>
      <c r="G33" t="s">
        <v>20</v>
      </c>
      <c r="H33" s="1">
        <v>0.28999999999999998</v>
      </c>
      <c r="I33" s="1">
        <v>51</v>
      </c>
      <c r="J33" s="1">
        <v>0</v>
      </c>
      <c r="K33" s="1">
        <v>0</v>
      </c>
      <c r="L33" s="1">
        <v>0</v>
      </c>
      <c r="M33" s="1">
        <v>0</v>
      </c>
      <c r="N33" s="6">
        <f>Table24[[#This Row],[G]]/Table24[[#This Row],[GP]]</f>
        <v>0</v>
      </c>
      <c r="O33" s="6">
        <f>Table24[[#This Row],[A]]/Table24[[#This Row],[GP]]</f>
        <v>0</v>
      </c>
      <c r="P33" s="6">
        <f>Table24[[#This Row],[PTS]]/Table24[[#This Row],[GP]]</f>
        <v>0</v>
      </c>
      <c r="Q33" s="6">
        <f>Table24[[#This Row],[PIM]]/Table24[[#This Row],[GP]]</f>
        <v>0</v>
      </c>
      <c r="R33" s="6">
        <v>0</v>
      </c>
      <c r="S33" s="6">
        <v>0</v>
      </c>
      <c r="T33" s="6">
        <f>Table24[[#This Row],[PTS]]/Table24[[#This Row],[GP]]*Table24[[#This Row],[NHL_EQUIVALENT]]</f>
        <v>0</v>
      </c>
      <c r="U33" s="6">
        <v>0</v>
      </c>
      <c r="V33" s="6">
        <v>0</v>
      </c>
      <c r="W33" s="1">
        <v>3</v>
      </c>
      <c r="X33" s="1">
        <v>0.90100000000000002</v>
      </c>
      <c r="Y33" t="s">
        <v>1421</v>
      </c>
      <c r="Z33" t="e" vm="1">
        <v>#VALUE!</v>
      </c>
      <c r="AA33" t="s">
        <v>77</v>
      </c>
      <c r="AB33" s="5">
        <v>39048</v>
      </c>
      <c r="AC33" s="1" t="s">
        <v>703</v>
      </c>
      <c r="AD33" s="1">
        <v>192</v>
      </c>
      <c r="AE33" s="1" t="s">
        <v>690</v>
      </c>
    </row>
    <row r="34" spans="1:31" x14ac:dyDescent="0.35">
      <c r="A34">
        <v>2025</v>
      </c>
      <c r="C34" t="s">
        <v>1130</v>
      </c>
      <c r="D34" s="1">
        <v>33</v>
      </c>
      <c r="E34" s="1" t="s">
        <v>897</v>
      </c>
      <c r="F34" t="s">
        <v>70</v>
      </c>
      <c r="G34" t="s">
        <v>15</v>
      </c>
      <c r="H34" s="1">
        <v>0.3</v>
      </c>
      <c r="I34" s="1">
        <v>65</v>
      </c>
      <c r="J34" s="1">
        <v>25</v>
      </c>
      <c r="K34" s="1">
        <v>39</v>
      </c>
      <c r="L34" s="1">
        <v>64</v>
      </c>
      <c r="M34" s="1">
        <v>74</v>
      </c>
      <c r="N34" s="6">
        <f>Table24[[#This Row],[G]]/Table24[[#This Row],[GP]]</f>
        <v>0.38461538461538464</v>
      </c>
      <c r="O34" s="6">
        <f>Table24[[#This Row],[A]]/Table24[[#This Row],[GP]]</f>
        <v>0.6</v>
      </c>
      <c r="P34" s="6">
        <f>Table24[[#This Row],[PTS]]/Table24[[#This Row],[GP]]</f>
        <v>0.98461538461538467</v>
      </c>
      <c r="Q34" s="6">
        <f>Table24[[#This Row],[PIM]]/Table24[[#This Row],[GP]]</f>
        <v>1.1384615384615384</v>
      </c>
      <c r="R34" s="6">
        <f>Table24[[#This Row],[PIM]]/Table24[[#This Row],[PTS]]</f>
        <v>1.15625</v>
      </c>
      <c r="S34" s="6">
        <f>Table24[[#This Row],[PTS]]/Table24[[#This Row],[PIM]]</f>
        <v>0.86486486486486491</v>
      </c>
      <c r="T34" s="6">
        <f>Table24[[#This Row],[PTS]]/Table24[[#This Row],[GP]]*Table24[[#This Row],[NHL_EQUIVALENT]]</f>
        <v>0.29538461538461541</v>
      </c>
      <c r="U34" s="6">
        <f>Table24[[#This Row],[G]]/Table24[[#This Row],[PTS]]</f>
        <v>0.390625</v>
      </c>
      <c r="V34" s="6">
        <f>Table24[[#This Row],[A]]/Table24[[#This Row],[PTS]]</f>
        <v>0.609375</v>
      </c>
      <c r="W34" s="1">
        <v>0</v>
      </c>
      <c r="X34" s="1">
        <v>0</v>
      </c>
      <c r="Y34" t="s">
        <v>1421</v>
      </c>
      <c r="Z34" t="e" vm="1">
        <v>#VALUE!</v>
      </c>
      <c r="AA34" t="s">
        <v>69</v>
      </c>
      <c r="AB34" s="5">
        <v>39094</v>
      </c>
      <c r="AC34" s="1" t="s">
        <v>717</v>
      </c>
      <c r="AD34" s="1">
        <v>183</v>
      </c>
      <c r="AE34" s="1" t="s">
        <v>700</v>
      </c>
    </row>
    <row r="35" spans="1:31" x14ac:dyDescent="0.35">
      <c r="A35">
        <v>2025</v>
      </c>
      <c r="C35" t="s">
        <v>1257</v>
      </c>
      <c r="D35" s="1">
        <v>34</v>
      </c>
      <c r="E35" s="1" t="s">
        <v>897</v>
      </c>
      <c r="F35" t="s">
        <v>91</v>
      </c>
      <c r="G35" t="s">
        <v>26</v>
      </c>
      <c r="H35" s="1">
        <v>0.32</v>
      </c>
      <c r="I35" s="1">
        <v>37</v>
      </c>
      <c r="J35" s="1">
        <v>6</v>
      </c>
      <c r="K35" s="1">
        <v>10</v>
      </c>
      <c r="L35" s="1">
        <v>16</v>
      </c>
      <c r="M35" s="1">
        <v>30</v>
      </c>
      <c r="N35" s="6">
        <f>Table24[[#This Row],[G]]/Table24[[#This Row],[GP]]</f>
        <v>0.16216216216216217</v>
      </c>
      <c r="O35" s="6">
        <f>Table24[[#This Row],[A]]/Table24[[#This Row],[GP]]</f>
        <v>0.27027027027027029</v>
      </c>
      <c r="P35" s="6">
        <f>Table24[[#This Row],[PTS]]/Table24[[#This Row],[GP]]</f>
        <v>0.43243243243243246</v>
      </c>
      <c r="Q35" s="6">
        <f>Table24[[#This Row],[PIM]]/Table24[[#This Row],[GP]]</f>
        <v>0.81081081081081086</v>
      </c>
      <c r="R35" s="6">
        <f>Table24[[#This Row],[PIM]]/Table24[[#This Row],[PTS]]</f>
        <v>1.875</v>
      </c>
      <c r="S35" s="6">
        <f>Table24[[#This Row],[PTS]]/Table24[[#This Row],[PIM]]</f>
        <v>0.53333333333333333</v>
      </c>
      <c r="T35" s="6">
        <f>Table24[[#This Row],[PTS]]/Table24[[#This Row],[GP]]*Table24[[#This Row],[NHL_EQUIVALENT]]</f>
        <v>0.13837837837837838</v>
      </c>
      <c r="U35" s="6">
        <f>Table24[[#This Row],[G]]/Table24[[#This Row],[PTS]]</f>
        <v>0.375</v>
      </c>
      <c r="V35" s="6">
        <f>Table24[[#This Row],[A]]/Table24[[#This Row],[PTS]]</f>
        <v>0.625</v>
      </c>
      <c r="W35" s="1">
        <v>0</v>
      </c>
      <c r="X35" s="1">
        <v>0</v>
      </c>
      <c r="Y35" t="s">
        <v>1422</v>
      </c>
      <c r="Z35" t="e" vm="2">
        <v>#VALUE!</v>
      </c>
      <c r="AA35" t="s">
        <v>90</v>
      </c>
      <c r="AB35" s="5">
        <v>39001</v>
      </c>
      <c r="AC35" s="1" t="s">
        <v>707</v>
      </c>
      <c r="AD35" s="1">
        <v>216</v>
      </c>
      <c r="AE35" s="1" t="s">
        <v>690</v>
      </c>
    </row>
    <row r="36" spans="1:31" x14ac:dyDescent="0.35">
      <c r="A36">
        <v>2025</v>
      </c>
      <c r="C36" t="s">
        <v>1128</v>
      </c>
      <c r="D36" s="1">
        <v>35</v>
      </c>
      <c r="E36" s="1" t="s">
        <v>897</v>
      </c>
      <c r="F36" t="s">
        <v>16</v>
      </c>
      <c r="G36" t="s">
        <v>17</v>
      </c>
      <c r="H36" s="1">
        <v>0.28000000000000003</v>
      </c>
      <c r="I36" s="1">
        <v>60</v>
      </c>
      <c r="J36" s="1">
        <v>27</v>
      </c>
      <c r="K36" s="1">
        <v>34</v>
      </c>
      <c r="L36" s="1">
        <v>61</v>
      </c>
      <c r="M36" s="1">
        <v>61</v>
      </c>
      <c r="N36" s="6">
        <f>Table24[[#This Row],[G]]/Table24[[#This Row],[GP]]</f>
        <v>0.45</v>
      </c>
      <c r="O36" s="6">
        <f>Table24[[#This Row],[A]]/Table24[[#This Row],[GP]]</f>
        <v>0.56666666666666665</v>
      </c>
      <c r="P36" s="6">
        <f>Table24[[#This Row],[PTS]]/Table24[[#This Row],[GP]]</f>
        <v>1.0166666666666666</v>
      </c>
      <c r="Q36" s="6">
        <f>Table24[[#This Row],[PIM]]/Table24[[#This Row],[GP]]</f>
        <v>1.0166666666666666</v>
      </c>
      <c r="R36" s="6">
        <f>Table24[[#This Row],[PIM]]/Table24[[#This Row],[PTS]]</f>
        <v>1</v>
      </c>
      <c r="S36" s="6">
        <f>Table24[[#This Row],[PTS]]/Table24[[#This Row],[PIM]]</f>
        <v>1</v>
      </c>
      <c r="T36" s="6">
        <f>Table24[[#This Row],[PTS]]/Table24[[#This Row],[GP]]*Table24[[#This Row],[NHL_EQUIVALENT]]</f>
        <v>0.28466666666666668</v>
      </c>
      <c r="U36" s="6">
        <f>Table24[[#This Row],[G]]/Table24[[#This Row],[PTS]]</f>
        <v>0.44262295081967212</v>
      </c>
      <c r="V36" s="6">
        <f>Table24[[#This Row],[A]]/Table24[[#This Row],[PTS]]</f>
        <v>0.55737704918032782</v>
      </c>
      <c r="W36" s="1">
        <v>0</v>
      </c>
      <c r="X36" s="1">
        <v>0</v>
      </c>
      <c r="Y36" t="s">
        <v>1422</v>
      </c>
      <c r="Z36" t="e" vm="2">
        <v>#VALUE!</v>
      </c>
      <c r="AA36" t="s">
        <v>63</v>
      </c>
      <c r="AB36" s="5">
        <v>39157</v>
      </c>
      <c r="AC36" s="1" t="s">
        <v>705</v>
      </c>
      <c r="AD36" s="1">
        <v>198</v>
      </c>
      <c r="AE36" s="1" t="s">
        <v>690</v>
      </c>
    </row>
    <row r="37" spans="1:31" x14ac:dyDescent="0.35">
      <c r="A37">
        <v>2025</v>
      </c>
      <c r="C37" t="s">
        <v>1253</v>
      </c>
      <c r="D37" s="1">
        <v>36</v>
      </c>
      <c r="E37" s="1" t="s">
        <v>897</v>
      </c>
      <c r="F37" t="s">
        <v>1493</v>
      </c>
      <c r="G37" t="s">
        <v>43</v>
      </c>
      <c r="H37" s="1">
        <v>0.27</v>
      </c>
      <c r="I37" s="1">
        <v>40</v>
      </c>
      <c r="J37" s="1">
        <v>23</v>
      </c>
      <c r="K37" s="1">
        <v>34</v>
      </c>
      <c r="L37" s="1">
        <v>57</v>
      </c>
      <c r="M37" s="1">
        <v>18</v>
      </c>
      <c r="N37" s="6">
        <f>Table24[[#This Row],[G]]/Table24[[#This Row],[GP]]</f>
        <v>0.57499999999999996</v>
      </c>
      <c r="O37" s="6">
        <f>Table24[[#This Row],[A]]/Table24[[#This Row],[GP]]</f>
        <v>0.85</v>
      </c>
      <c r="P37" s="6">
        <f>Table24[[#This Row],[PTS]]/Table24[[#This Row],[GP]]</f>
        <v>1.425</v>
      </c>
      <c r="Q37" s="6">
        <f>Table24[[#This Row],[PIM]]/Table24[[#This Row],[GP]]</f>
        <v>0.45</v>
      </c>
      <c r="R37" s="6">
        <f>Table24[[#This Row],[PIM]]/Table24[[#This Row],[PTS]]</f>
        <v>0.31578947368421051</v>
      </c>
      <c r="S37" s="6">
        <f>Table24[[#This Row],[PTS]]/Table24[[#This Row],[PIM]]</f>
        <v>3.1666666666666665</v>
      </c>
      <c r="T37" s="6">
        <f>Table24[[#This Row],[PTS]]/Table24[[#This Row],[GP]]*Table24[[#This Row],[NHL_EQUIVALENT]]</f>
        <v>0.38475000000000004</v>
      </c>
      <c r="U37" s="6">
        <f>Table24[[#This Row],[G]]/Table24[[#This Row],[PTS]]</f>
        <v>0.40350877192982454</v>
      </c>
      <c r="V37" s="6">
        <f>Table24[[#This Row],[A]]/Table24[[#This Row],[PTS]]</f>
        <v>0.59649122807017541</v>
      </c>
      <c r="W37" s="1">
        <v>0</v>
      </c>
      <c r="X37" s="1">
        <v>0</v>
      </c>
      <c r="Y37" t="s">
        <v>1423</v>
      </c>
      <c r="Z37" t="e" vm="3">
        <v>#VALUE!</v>
      </c>
      <c r="AA37" t="s">
        <v>48</v>
      </c>
      <c r="AB37" s="5">
        <v>39114</v>
      </c>
      <c r="AC37" s="1" t="s">
        <v>724</v>
      </c>
      <c r="AD37" s="1">
        <v>185</v>
      </c>
      <c r="AE37" s="1" t="s">
        <v>690</v>
      </c>
    </row>
    <row r="38" spans="1:31" x14ac:dyDescent="0.35">
      <c r="A38">
        <v>2025</v>
      </c>
      <c r="C38" t="s">
        <v>1131</v>
      </c>
      <c r="D38" s="1">
        <v>37</v>
      </c>
      <c r="E38" s="1" t="s">
        <v>897</v>
      </c>
      <c r="F38" t="s">
        <v>1492</v>
      </c>
      <c r="G38" t="s">
        <v>43</v>
      </c>
      <c r="H38" s="1">
        <v>0.27</v>
      </c>
      <c r="I38" s="1">
        <v>37</v>
      </c>
      <c r="J38" s="1">
        <v>12</v>
      </c>
      <c r="K38" s="1">
        <v>26</v>
      </c>
      <c r="L38" s="1">
        <v>38</v>
      </c>
      <c r="M38" s="1">
        <v>56</v>
      </c>
      <c r="N38" s="6">
        <f>Table24[[#This Row],[G]]/Table24[[#This Row],[GP]]</f>
        <v>0.32432432432432434</v>
      </c>
      <c r="O38" s="6">
        <f>Table24[[#This Row],[A]]/Table24[[#This Row],[GP]]</f>
        <v>0.70270270270270274</v>
      </c>
      <c r="P38" s="6">
        <f>Table24[[#This Row],[PTS]]/Table24[[#This Row],[GP]]</f>
        <v>1.027027027027027</v>
      </c>
      <c r="Q38" s="6">
        <f>Table24[[#This Row],[PIM]]/Table24[[#This Row],[GP]]</f>
        <v>1.5135135135135136</v>
      </c>
      <c r="R38" s="6">
        <f>Table24[[#This Row],[PIM]]/Table24[[#This Row],[PTS]]</f>
        <v>1.4736842105263157</v>
      </c>
      <c r="S38" s="6">
        <f>Table24[[#This Row],[PTS]]/Table24[[#This Row],[PIM]]</f>
        <v>0.6785714285714286</v>
      </c>
      <c r="T38" s="6">
        <f>Table24[[#This Row],[PTS]]/Table24[[#This Row],[GP]]*Table24[[#This Row],[NHL_EQUIVALENT]]</f>
        <v>0.2772972972972973</v>
      </c>
      <c r="U38" s="6">
        <f>Table24[[#This Row],[G]]/Table24[[#This Row],[PTS]]</f>
        <v>0.31578947368421051</v>
      </c>
      <c r="V38" s="6">
        <f>Table24[[#This Row],[A]]/Table24[[#This Row],[PTS]]</f>
        <v>0.68421052631578949</v>
      </c>
      <c r="W38" s="1">
        <v>0</v>
      </c>
      <c r="X38" s="1">
        <v>0</v>
      </c>
      <c r="Y38" t="s">
        <v>1423</v>
      </c>
      <c r="Z38" t="e" vm="3">
        <v>#VALUE!</v>
      </c>
      <c r="AA38" t="s">
        <v>71</v>
      </c>
      <c r="AB38" s="5">
        <v>39213</v>
      </c>
      <c r="AC38" s="1" t="s">
        <v>705</v>
      </c>
      <c r="AD38" s="1">
        <v>154</v>
      </c>
      <c r="AE38" s="1" t="s">
        <v>690</v>
      </c>
    </row>
    <row r="39" spans="1:31" x14ac:dyDescent="0.35">
      <c r="A39">
        <v>2025</v>
      </c>
      <c r="C39" t="s">
        <v>1296</v>
      </c>
      <c r="D39" s="1">
        <v>38</v>
      </c>
      <c r="E39" s="1" t="s">
        <v>897</v>
      </c>
      <c r="F39" t="s">
        <v>60</v>
      </c>
      <c r="G39" t="s">
        <v>23</v>
      </c>
      <c r="H39" s="1">
        <v>0.27</v>
      </c>
      <c r="I39" s="1">
        <v>58</v>
      </c>
      <c r="J39" s="1">
        <v>31</v>
      </c>
      <c r="K39" s="1">
        <v>37</v>
      </c>
      <c r="L39" s="1">
        <v>68</v>
      </c>
      <c r="M39" s="1">
        <v>18</v>
      </c>
      <c r="N39" s="6">
        <f>Table24[[#This Row],[G]]/Table24[[#This Row],[GP]]</f>
        <v>0.53448275862068961</v>
      </c>
      <c r="O39" s="6">
        <f>Table24[[#This Row],[A]]/Table24[[#This Row],[GP]]</f>
        <v>0.63793103448275867</v>
      </c>
      <c r="P39" s="6">
        <f>Table24[[#This Row],[PTS]]/Table24[[#This Row],[GP]]</f>
        <v>1.1724137931034482</v>
      </c>
      <c r="Q39" s="6">
        <f>Table24[[#This Row],[PIM]]/Table24[[#This Row],[GP]]</f>
        <v>0.31034482758620691</v>
      </c>
      <c r="R39" s="6">
        <f>Table24[[#This Row],[PIM]]/Table24[[#This Row],[PTS]]</f>
        <v>0.26470588235294118</v>
      </c>
      <c r="S39" s="6">
        <f>Table24[[#This Row],[PTS]]/Table24[[#This Row],[PIM]]</f>
        <v>3.7777777777777777</v>
      </c>
      <c r="T39" s="6">
        <f>Table24[[#This Row],[PTS]]/Table24[[#This Row],[GP]]*Table24[[#This Row],[NHL_EQUIVALENT]]</f>
        <v>0.31655172413793103</v>
      </c>
      <c r="U39" s="6">
        <f>Table24[[#This Row],[G]]/Table24[[#This Row],[PTS]]</f>
        <v>0.45588235294117646</v>
      </c>
      <c r="V39" s="6">
        <f>Table24[[#This Row],[A]]/Table24[[#This Row],[PTS]]</f>
        <v>0.54411764705882348</v>
      </c>
      <c r="W39" s="1">
        <v>0</v>
      </c>
      <c r="X39" s="1">
        <v>0</v>
      </c>
      <c r="Y39" t="s">
        <v>1422</v>
      </c>
      <c r="Z39" t="e" vm="2">
        <v>#VALUE!</v>
      </c>
      <c r="AA39" t="s">
        <v>728</v>
      </c>
      <c r="AB39" s="5">
        <v>39029</v>
      </c>
      <c r="AC39" s="1" t="s">
        <v>705</v>
      </c>
      <c r="AD39" s="1">
        <v>181</v>
      </c>
      <c r="AE39" s="1" t="s">
        <v>690</v>
      </c>
    </row>
    <row r="40" spans="1:31" x14ac:dyDescent="0.35">
      <c r="A40">
        <v>2025</v>
      </c>
      <c r="C40" t="s">
        <v>1294</v>
      </c>
      <c r="D40" s="1">
        <v>39</v>
      </c>
      <c r="E40" s="1" t="s">
        <v>897</v>
      </c>
      <c r="F40" t="s">
        <v>54</v>
      </c>
      <c r="G40" t="s">
        <v>23</v>
      </c>
      <c r="H40" s="1">
        <v>0.27</v>
      </c>
      <c r="I40" s="1">
        <v>51</v>
      </c>
      <c r="J40" s="1">
        <v>13</v>
      </c>
      <c r="K40" s="1">
        <v>30</v>
      </c>
      <c r="L40" s="1">
        <v>43</v>
      </c>
      <c r="M40" s="1">
        <v>43</v>
      </c>
      <c r="N40" s="6">
        <f>Table24[[#This Row],[G]]/Table24[[#This Row],[GP]]</f>
        <v>0.25490196078431371</v>
      </c>
      <c r="O40" s="6">
        <f>Table24[[#This Row],[A]]/Table24[[#This Row],[GP]]</f>
        <v>0.58823529411764708</v>
      </c>
      <c r="P40" s="6">
        <f>Table24[[#This Row],[PTS]]/Table24[[#This Row],[GP]]</f>
        <v>0.84313725490196079</v>
      </c>
      <c r="Q40" s="6">
        <f>Table24[[#This Row],[PIM]]/Table24[[#This Row],[GP]]</f>
        <v>0.84313725490196079</v>
      </c>
      <c r="R40" s="6">
        <f>Table24[[#This Row],[PIM]]/Table24[[#This Row],[PTS]]</f>
        <v>1</v>
      </c>
      <c r="S40" s="6">
        <f>Table24[[#This Row],[PTS]]/Table24[[#This Row],[PIM]]</f>
        <v>1</v>
      </c>
      <c r="T40" s="6">
        <f>Table24[[#This Row],[PTS]]/Table24[[#This Row],[GP]]*Table24[[#This Row],[NHL_EQUIVALENT]]</f>
        <v>0.22764705882352942</v>
      </c>
      <c r="U40" s="6">
        <f>Table24[[#This Row],[G]]/Table24[[#This Row],[PTS]]</f>
        <v>0.30232558139534882</v>
      </c>
      <c r="V40" s="6">
        <f>Table24[[#This Row],[A]]/Table24[[#This Row],[PTS]]</f>
        <v>0.69767441860465118</v>
      </c>
      <c r="W40" s="1">
        <v>0</v>
      </c>
      <c r="X40" s="1">
        <v>0</v>
      </c>
      <c r="Y40" t="s">
        <v>1422</v>
      </c>
      <c r="Z40" t="e" vm="2">
        <v>#VALUE!</v>
      </c>
      <c r="AA40" t="s">
        <v>53</v>
      </c>
      <c r="AB40" s="5">
        <v>39085</v>
      </c>
      <c r="AC40" s="1" t="s">
        <v>705</v>
      </c>
      <c r="AD40" s="1">
        <v>183</v>
      </c>
      <c r="AE40" s="1" t="s">
        <v>690</v>
      </c>
    </row>
    <row r="41" spans="1:31" x14ac:dyDescent="0.35">
      <c r="A41">
        <v>2025</v>
      </c>
      <c r="C41" t="s">
        <v>1473</v>
      </c>
      <c r="D41" s="1">
        <v>40</v>
      </c>
      <c r="E41" s="1" t="s">
        <v>897</v>
      </c>
      <c r="F41" t="s">
        <v>22</v>
      </c>
      <c r="G41" t="s">
        <v>23</v>
      </c>
      <c r="H41" s="1">
        <v>0.27</v>
      </c>
      <c r="I41" s="1">
        <v>56</v>
      </c>
      <c r="J41" s="1">
        <v>17</v>
      </c>
      <c r="K41" s="1">
        <v>42</v>
      </c>
      <c r="L41" s="1">
        <v>59</v>
      </c>
      <c r="M41" s="1">
        <v>36</v>
      </c>
      <c r="N41" s="6">
        <f>Table24[[#This Row],[G]]/Table24[[#This Row],[GP]]</f>
        <v>0.30357142857142855</v>
      </c>
      <c r="O41" s="6">
        <f>Table24[[#This Row],[A]]/Table24[[#This Row],[GP]]</f>
        <v>0.75</v>
      </c>
      <c r="P41" s="6">
        <f>Table24[[#This Row],[PTS]]/Table24[[#This Row],[GP]]</f>
        <v>1.0535714285714286</v>
      </c>
      <c r="Q41" s="6">
        <f>Table24[[#This Row],[PIM]]/Table24[[#This Row],[GP]]</f>
        <v>0.6428571428571429</v>
      </c>
      <c r="R41" s="6">
        <f>Table24[[#This Row],[PIM]]/Table24[[#This Row],[PTS]]</f>
        <v>0.61016949152542377</v>
      </c>
      <c r="S41" s="6">
        <f>Table24[[#This Row],[PTS]]/Table24[[#This Row],[PIM]]</f>
        <v>1.6388888888888888</v>
      </c>
      <c r="T41" s="6">
        <f>Table24[[#This Row],[PTS]]/Table24[[#This Row],[GP]]*Table24[[#This Row],[NHL_EQUIVALENT]]</f>
        <v>0.28446428571428573</v>
      </c>
      <c r="U41" s="6">
        <f>Table24[[#This Row],[G]]/Table24[[#This Row],[PTS]]</f>
        <v>0.28813559322033899</v>
      </c>
      <c r="V41" s="6">
        <f>Table24[[#This Row],[A]]/Table24[[#This Row],[PTS]]</f>
        <v>0.71186440677966101</v>
      </c>
      <c r="W41" s="1">
        <v>0</v>
      </c>
      <c r="X41" s="1">
        <v>0</v>
      </c>
      <c r="Y41" t="s">
        <v>1424</v>
      </c>
      <c r="Z41" t="e" vm="4">
        <v>#VALUE!</v>
      </c>
      <c r="AA41" t="s">
        <v>708</v>
      </c>
      <c r="AB41" s="5">
        <v>39182</v>
      </c>
      <c r="AC41" s="1" t="s">
        <v>710</v>
      </c>
      <c r="AD41" s="1">
        <v>161</v>
      </c>
      <c r="AE41" s="1" t="s">
        <v>700</v>
      </c>
    </row>
    <row r="42" spans="1:31" x14ac:dyDescent="0.35">
      <c r="A42">
        <v>2025</v>
      </c>
      <c r="C42" t="s">
        <v>986</v>
      </c>
      <c r="D42" s="1">
        <v>41</v>
      </c>
      <c r="E42" s="1" t="s">
        <v>896</v>
      </c>
      <c r="F42" t="s">
        <v>121</v>
      </c>
      <c r="G42" t="s">
        <v>101</v>
      </c>
      <c r="H42" s="1">
        <v>0.2</v>
      </c>
      <c r="I42" s="1">
        <v>46</v>
      </c>
      <c r="J42" s="1">
        <v>8</v>
      </c>
      <c r="K42" s="1">
        <v>15</v>
      </c>
      <c r="L42" s="1">
        <v>23</v>
      </c>
      <c r="M42" s="1">
        <v>44</v>
      </c>
      <c r="N42" s="6">
        <f>Table24[[#This Row],[G]]/Table24[[#This Row],[GP]]</f>
        <v>0.17391304347826086</v>
      </c>
      <c r="O42" s="6">
        <f>Table24[[#This Row],[A]]/Table24[[#This Row],[GP]]</f>
        <v>0.32608695652173914</v>
      </c>
      <c r="P42" s="6">
        <f>Table24[[#This Row],[PTS]]/Table24[[#This Row],[GP]]</f>
        <v>0.5</v>
      </c>
      <c r="Q42" s="6">
        <f>Table24[[#This Row],[PIM]]/Table24[[#This Row],[GP]]</f>
        <v>0.95652173913043481</v>
      </c>
      <c r="R42" s="6">
        <f>Table24[[#This Row],[PIM]]/Table24[[#This Row],[PTS]]</f>
        <v>1.9130434782608696</v>
      </c>
      <c r="S42" s="6">
        <f>Table24[[#This Row],[PTS]]/Table24[[#This Row],[PIM]]</f>
        <v>0.52272727272727271</v>
      </c>
      <c r="T42" s="6">
        <f>Table24[[#This Row],[PTS]]/Table24[[#This Row],[GP]]*Table24[[#This Row],[NHL_EQUIVALENT]]</f>
        <v>0.1</v>
      </c>
      <c r="U42" s="6">
        <f>Table24[[#This Row],[G]]/Table24[[#This Row],[PTS]]</f>
        <v>0.34782608695652173</v>
      </c>
      <c r="V42" s="6">
        <f>Table24[[#This Row],[A]]/Table24[[#This Row],[PTS]]</f>
        <v>0.65217391304347827</v>
      </c>
      <c r="W42" s="1">
        <v>0</v>
      </c>
      <c r="X42" s="1">
        <v>0</v>
      </c>
      <c r="Y42" t="s">
        <v>1425</v>
      </c>
      <c r="Z42" t="e" vm="5">
        <v>#VALUE!</v>
      </c>
      <c r="AA42" t="s">
        <v>442</v>
      </c>
      <c r="AB42" s="5">
        <v>39161</v>
      </c>
      <c r="AC42" s="1" t="s">
        <v>724</v>
      </c>
      <c r="AD42" s="1">
        <v>198</v>
      </c>
      <c r="AE42" s="1" t="s">
        <v>700</v>
      </c>
    </row>
    <row r="43" spans="1:31" x14ac:dyDescent="0.35">
      <c r="A43">
        <v>2025</v>
      </c>
      <c r="C43" t="s">
        <v>1211</v>
      </c>
      <c r="D43" s="1">
        <v>42</v>
      </c>
      <c r="E43" s="1" t="s">
        <v>897</v>
      </c>
      <c r="F43" t="s">
        <v>21</v>
      </c>
      <c r="G43" t="s">
        <v>20</v>
      </c>
      <c r="H43" s="1">
        <v>0.28999999999999998</v>
      </c>
      <c r="I43" s="1">
        <v>59</v>
      </c>
      <c r="J43" s="1">
        <v>31</v>
      </c>
      <c r="K43" s="1">
        <v>35</v>
      </c>
      <c r="L43" s="1">
        <v>66</v>
      </c>
      <c r="M43" s="1">
        <v>12</v>
      </c>
      <c r="N43" s="6">
        <f>Table24[[#This Row],[G]]/Table24[[#This Row],[GP]]</f>
        <v>0.52542372881355937</v>
      </c>
      <c r="O43" s="6">
        <f>Table24[[#This Row],[A]]/Table24[[#This Row],[GP]]</f>
        <v>0.59322033898305082</v>
      </c>
      <c r="P43" s="6">
        <f>Table24[[#This Row],[PTS]]/Table24[[#This Row],[GP]]</f>
        <v>1.1186440677966101</v>
      </c>
      <c r="Q43" s="6">
        <f>Table24[[#This Row],[PIM]]/Table24[[#This Row],[GP]]</f>
        <v>0.20338983050847459</v>
      </c>
      <c r="R43" s="6">
        <f>Table24[[#This Row],[PIM]]/Table24[[#This Row],[PTS]]</f>
        <v>0.18181818181818182</v>
      </c>
      <c r="S43" s="6">
        <f>Table24[[#This Row],[PTS]]/Table24[[#This Row],[PIM]]</f>
        <v>5.5</v>
      </c>
      <c r="T43" s="6">
        <f>Table24[[#This Row],[PTS]]/Table24[[#This Row],[GP]]*Table24[[#This Row],[NHL_EQUIVALENT]]</f>
        <v>0.32440677966101689</v>
      </c>
      <c r="U43" s="6">
        <f>Table24[[#This Row],[G]]/Table24[[#This Row],[PTS]]</f>
        <v>0.46969696969696972</v>
      </c>
      <c r="V43" s="6">
        <f>Table24[[#This Row],[A]]/Table24[[#This Row],[PTS]]</f>
        <v>0.53030303030303028</v>
      </c>
      <c r="W43" s="1">
        <v>0</v>
      </c>
      <c r="X43" s="1">
        <v>0</v>
      </c>
      <c r="Y43" t="s">
        <v>1421</v>
      </c>
      <c r="Z43" t="e" vm="1">
        <v>#VALUE!</v>
      </c>
      <c r="AA43" t="s">
        <v>706</v>
      </c>
      <c r="AB43" s="5">
        <v>39190</v>
      </c>
      <c r="AC43" s="1" t="s">
        <v>707</v>
      </c>
      <c r="AD43" s="1">
        <v>198</v>
      </c>
      <c r="AE43" s="1" t="s">
        <v>690</v>
      </c>
    </row>
    <row r="44" spans="1:31" x14ac:dyDescent="0.35">
      <c r="A44">
        <v>2025</v>
      </c>
      <c r="C44" t="s">
        <v>1156</v>
      </c>
      <c r="D44" s="1">
        <v>43</v>
      </c>
      <c r="E44" s="1" t="s">
        <v>897</v>
      </c>
      <c r="F44" t="s">
        <v>16</v>
      </c>
      <c r="G44" t="s">
        <v>17</v>
      </c>
      <c r="H44" s="1">
        <v>0.28000000000000003</v>
      </c>
      <c r="I44" s="1">
        <v>28</v>
      </c>
      <c r="J44" s="1">
        <v>8</v>
      </c>
      <c r="K44" s="1">
        <v>6</v>
      </c>
      <c r="L44" s="1">
        <v>14</v>
      </c>
      <c r="M44" s="1">
        <v>34</v>
      </c>
      <c r="N44" s="6">
        <f>Table24[[#This Row],[G]]/Table24[[#This Row],[GP]]</f>
        <v>0.2857142857142857</v>
      </c>
      <c r="O44" s="6">
        <f>Table24[[#This Row],[A]]/Table24[[#This Row],[GP]]</f>
        <v>0.21428571428571427</v>
      </c>
      <c r="P44" s="6">
        <f>Table24[[#This Row],[PTS]]/Table24[[#This Row],[GP]]</f>
        <v>0.5</v>
      </c>
      <c r="Q44" s="6">
        <f>Table24[[#This Row],[PIM]]/Table24[[#This Row],[GP]]</f>
        <v>1.2142857142857142</v>
      </c>
      <c r="R44" s="6">
        <f>Table24[[#This Row],[PIM]]/Table24[[#This Row],[PTS]]</f>
        <v>2.4285714285714284</v>
      </c>
      <c r="S44" s="6">
        <f>Table24[[#This Row],[PTS]]/Table24[[#This Row],[PIM]]</f>
        <v>0.41176470588235292</v>
      </c>
      <c r="T44" s="6">
        <f>Table24[[#This Row],[PTS]]/Table24[[#This Row],[GP]]*Table24[[#This Row],[NHL_EQUIVALENT]]</f>
        <v>0.14000000000000001</v>
      </c>
      <c r="U44" s="6">
        <f>Table24[[#This Row],[G]]/Table24[[#This Row],[PTS]]</f>
        <v>0.5714285714285714</v>
      </c>
      <c r="V44" s="6">
        <f>Table24[[#This Row],[A]]/Table24[[#This Row],[PTS]]</f>
        <v>0.42857142857142855</v>
      </c>
      <c r="W44" s="1">
        <v>0</v>
      </c>
      <c r="X44" s="1">
        <v>0</v>
      </c>
      <c r="Y44" t="s">
        <v>1422</v>
      </c>
      <c r="Z44" t="e" vm="2">
        <v>#VALUE!</v>
      </c>
      <c r="AA44" t="s">
        <v>346</v>
      </c>
      <c r="AB44" s="5">
        <v>39105</v>
      </c>
      <c r="AC44" s="1" t="s">
        <v>717</v>
      </c>
      <c r="AD44" s="1">
        <v>181</v>
      </c>
      <c r="AE44" s="1" t="s">
        <v>700</v>
      </c>
    </row>
    <row r="45" spans="1:31" x14ac:dyDescent="0.35">
      <c r="A45">
        <v>2025</v>
      </c>
      <c r="C45" t="s">
        <v>901</v>
      </c>
      <c r="D45" s="1">
        <v>44</v>
      </c>
      <c r="E45" s="1" t="s">
        <v>896</v>
      </c>
      <c r="F45" t="s">
        <v>28</v>
      </c>
      <c r="G45" t="s">
        <v>15</v>
      </c>
      <c r="H45" s="1">
        <v>0.3</v>
      </c>
      <c r="I45" s="1">
        <v>67</v>
      </c>
      <c r="J45" s="1">
        <v>10</v>
      </c>
      <c r="K45" s="1">
        <v>32</v>
      </c>
      <c r="L45" s="1">
        <v>42</v>
      </c>
      <c r="M45" s="1">
        <v>77</v>
      </c>
      <c r="N45" s="6">
        <f>Table24[[#This Row],[G]]/Table24[[#This Row],[GP]]</f>
        <v>0.14925373134328357</v>
      </c>
      <c r="O45" s="6">
        <f>Table24[[#This Row],[A]]/Table24[[#This Row],[GP]]</f>
        <v>0.47761194029850745</v>
      </c>
      <c r="P45" s="6">
        <f>Table24[[#This Row],[PTS]]/Table24[[#This Row],[GP]]</f>
        <v>0.62686567164179108</v>
      </c>
      <c r="Q45" s="6">
        <f>Table24[[#This Row],[PIM]]/Table24[[#This Row],[GP]]</f>
        <v>1.1492537313432836</v>
      </c>
      <c r="R45" s="6">
        <f>Table24[[#This Row],[PIM]]/Table24[[#This Row],[PTS]]</f>
        <v>1.8333333333333333</v>
      </c>
      <c r="S45" s="6">
        <f>Table24[[#This Row],[PTS]]/Table24[[#This Row],[PIM]]</f>
        <v>0.54545454545454541</v>
      </c>
      <c r="T45" s="6">
        <f>Table24[[#This Row],[PTS]]/Table24[[#This Row],[GP]]*Table24[[#This Row],[NHL_EQUIVALENT]]</f>
        <v>0.18805970149253731</v>
      </c>
      <c r="U45" s="6">
        <f>Table24[[#This Row],[G]]/Table24[[#This Row],[PTS]]</f>
        <v>0.23809523809523808</v>
      </c>
      <c r="V45" s="6">
        <f>Table24[[#This Row],[A]]/Table24[[#This Row],[PTS]]</f>
        <v>0.76190476190476186</v>
      </c>
      <c r="W45" s="1">
        <v>0</v>
      </c>
      <c r="X45" s="1">
        <v>0</v>
      </c>
      <c r="Y45" t="s">
        <v>1422</v>
      </c>
      <c r="Z45" t="e" vm="2">
        <v>#VALUE!</v>
      </c>
      <c r="AA45" t="s">
        <v>27</v>
      </c>
      <c r="AB45" s="5">
        <v>39122</v>
      </c>
      <c r="AC45" s="1" t="s">
        <v>699</v>
      </c>
      <c r="AD45" s="1">
        <v>194</v>
      </c>
      <c r="AE45" s="1" t="s">
        <v>690</v>
      </c>
    </row>
    <row r="46" spans="1:31" x14ac:dyDescent="0.35">
      <c r="A46">
        <v>2025</v>
      </c>
      <c r="C46" t="s">
        <v>899</v>
      </c>
      <c r="D46" s="1">
        <v>45</v>
      </c>
      <c r="E46" s="1" t="s">
        <v>896</v>
      </c>
      <c r="F46" t="s">
        <v>16</v>
      </c>
      <c r="G46" t="s">
        <v>17</v>
      </c>
      <c r="H46" s="1">
        <v>0.28000000000000003</v>
      </c>
      <c r="I46" s="1">
        <v>13</v>
      </c>
      <c r="J46" s="1">
        <v>0</v>
      </c>
      <c r="K46" s="1">
        <v>3</v>
      </c>
      <c r="L46" s="1">
        <v>3</v>
      </c>
      <c r="M46" s="1">
        <v>10</v>
      </c>
      <c r="N46" s="6">
        <f>Table24[[#This Row],[G]]/Table24[[#This Row],[GP]]</f>
        <v>0</v>
      </c>
      <c r="O46" s="6">
        <f>Table24[[#This Row],[A]]/Table24[[#This Row],[GP]]</f>
        <v>0.23076923076923078</v>
      </c>
      <c r="P46" s="6">
        <f>Table24[[#This Row],[PTS]]/Table24[[#This Row],[GP]]</f>
        <v>0.23076923076923078</v>
      </c>
      <c r="Q46" s="6">
        <f>Table24[[#This Row],[PIM]]/Table24[[#This Row],[GP]]</f>
        <v>0.76923076923076927</v>
      </c>
      <c r="R46" s="6">
        <f>Table24[[#This Row],[PIM]]/Table24[[#This Row],[PTS]]</f>
        <v>3.3333333333333335</v>
      </c>
      <c r="S46" s="6">
        <f>Table24[[#This Row],[PTS]]/Table24[[#This Row],[PIM]]</f>
        <v>0.3</v>
      </c>
      <c r="T46" s="6">
        <f>Table24[[#This Row],[PTS]]/Table24[[#This Row],[GP]]*Table24[[#This Row],[NHL_EQUIVALENT]]</f>
        <v>6.461538461538463E-2</v>
      </c>
      <c r="U46" s="6">
        <f>Table24[[#This Row],[G]]/Table24[[#This Row],[PTS]]</f>
        <v>0</v>
      </c>
      <c r="V46" s="6">
        <f>Table24[[#This Row],[A]]/Table24[[#This Row],[PTS]]</f>
        <v>1</v>
      </c>
      <c r="W46" s="1">
        <v>0</v>
      </c>
      <c r="X46" s="1">
        <v>0</v>
      </c>
      <c r="Y46" t="s">
        <v>1422</v>
      </c>
      <c r="Z46" t="e" vm="2">
        <v>#VALUE!</v>
      </c>
      <c r="AA46" t="s">
        <v>701</v>
      </c>
      <c r="AB46" s="5">
        <v>39156</v>
      </c>
      <c r="AC46" s="1" t="s">
        <v>703</v>
      </c>
      <c r="AD46" s="1">
        <v>234</v>
      </c>
      <c r="AE46" s="1" t="s">
        <v>690</v>
      </c>
    </row>
    <row r="47" spans="1:31" x14ac:dyDescent="0.35">
      <c r="A47">
        <v>2025</v>
      </c>
      <c r="C47" t="s">
        <v>1222</v>
      </c>
      <c r="D47" s="1">
        <v>46</v>
      </c>
      <c r="E47" s="1" t="s">
        <v>897</v>
      </c>
      <c r="F47" t="s">
        <v>1495</v>
      </c>
      <c r="G47" t="s">
        <v>43</v>
      </c>
      <c r="H47" s="1">
        <v>0.27</v>
      </c>
      <c r="I47" s="1">
        <v>28</v>
      </c>
      <c r="J47" s="1">
        <v>19</v>
      </c>
      <c r="K47" s="1">
        <v>15</v>
      </c>
      <c r="L47" s="1">
        <v>34</v>
      </c>
      <c r="M47" s="1">
        <v>26</v>
      </c>
      <c r="N47" s="6">
        <f>Table24[[#This Row],[G]]/Table24[[#This Row],[GP]]</f>
        <v>0.6785714285714286</v>
      </c>
      <c r="O47" s="6">
        <f>Table24[[#This Row],[A]]/Table24[[#This Row],[GP]]</f>
        <v>0.5357142857142857</v>
      </c>
      <c r="P47" s="6">
        <f>Table24[[#This Row],[PTS]]/Table24[[#This Row],[GP]]</f>
        <v>1.2142857142857142</v>
      </c>
      <c r="Q47" s="6">
        <f>Table24[[#This Row],[PIM]]/Table24[[#This Row],[GP]]</f>
        <v>0.9285714285714286</v>
      </c>
      <c r="R47" s="6">
        <f>Table24[[#This Row],[PIM]]/Table24[[#This Row],[PTS]]</f>
        <v>0.76470588235294112</v>
      </c>
      <c r="S47" s="6">
        <f>Table24[[#This Row],[PTS]]/Table24[[#This Row],[PIM]]</f>
        <v>1.3076923076923077</v>
      </c>
      <c r="T47" s="6">
        <f>Table24[[#This Row],[PTS]]/Table24[[#This Row],[GP]]*Table24[[#This Row],[NHL_EQUIVALENT]]</f>
        <v>0.32785714285714285</v>
      </c>
      <c r="U47" s="6">
        <f>Table24[[#This Row],[G]]/Table24[[#This Row],[PTS]]</f>
        <v>0.55882352941176472</v>
      </c>
      <c r="V47" s="6">
        <f>Table24[[#This Row],[A]]/Table24[[#This Row],[PTS]]</f>
        <v>0.44117647058823528</v>
      </c>
      <c r="W47" s="1">
        <v>0</v>
      </c>
      <c r="X47" s="1">
        <v>0</v>
      </c>
      <c r="Y47" t="s">
        <v>1423</v>
      </c>
      <c r="Z47" t="e" vm="3">
        <v>#VALUE!</v>
      </c>
      <c r="AA47" t="s">
        <v>718</v>
      </c>
      <c r="AB47" s="5">
        <v>39192</v>
      </c>
      <c r="AC47" s="1" t="s">
        <v>707</v>
      </c>
      <c r="AD47" s="1">
        <v>194</v>
      </c>
      <c r="AE47" s="1" t="s">
        <v>700</v>
      </c>
    </row>
    <row r="48" spans="1:31" x14ac:dyDescent="0.35">
      <c r="A48">
        <v>2025</v>
      </c>
      <c r="C48" t="s">
        <v>908</v>
      </c>
      <c r="D48" s="1">
        <v>47</v>
      </c>
      <c r="E48" s="1" t="s">
        <v>896</v>
      </c>
      <c r="F48" t="s">
        <v>16</v>
      </c>
      <c r="G48" t="s">
        <v>17</v>
      </c>
      <c r="H48" s="1">
        <v>0.28000000000000003</v>
      </c>
      <c r="I48" s="1">
        <v>63</v>
      </c>
      <c r="J48" s="1">
        <v>6</v>
      </c>
      <c r="K48" s="1">
        <v>14</v>
      </c>
      <c r="L48" s="1">
        <v>20</v>
      </c>
      <c r="M48" s="1">
        <v>35</v>
      </c>
      <c r="N48" s="6">
        <f>Table24[[#This Row],[G]]/Table24[[#This Row],[GP]]</f>
        <v>9.5238095238095233E-2</v>
      </c>
      <c r="O48" s="6">
        <f>Table24[[#This Row],[A]]/Table24[[#This Row],[GP]]</f>
        <v>0.22222222222222221</v>
      </c>
      <c r="P48" s="6">
        <f>Table24[[#This Row],[PTS]]/Table24[[#This Row],[GP]]</f>
        <v>0.31746031746031744</v>
      </c>
      <c r="Q48" s="6">
        <f>Table24[[#This Row],[PIM]]/Table24[[#This Row],[GP]]</f>
        <v>0.55555555555555558</v>
      </c>
      <c r="R48" s="6">
        <f>Table24[[#This Row],[PIM]]/Table24[[#This Row],[PTS]]</f>
        <v>1.75</v>
      </c>
      <c r="S48" s="6">
        <f>Table24[[#This Row],[PTS]]/Table24[[#This Row],[PIM]]</f>
        <v>0.5714285714285714</v>
      </c>
      <c r="T48" s="6">
        <f>Table24[[#This Row],[PTS]]/Table24[[#This Row],[GP]]*Table24[[#This Row],[NHL_EQUIVALENT]]</f>
        <v>8.8888888888888892E-2</v>
      </c>
      <c r="U48" s="6">
        <f>Table24[[#This Row],[G]]/Table24[[#This Row],[PTS]]</f>
        <v>0.3</v>
      </c>
      <c r="V48" s="6">
        <f>Table24[[#This Row],[A]]/Table24[[#This Row],[PTS]]</f>
        <v>0.7</v>
      </c>
      <c r="W48" s="1">
        <v>0</v>
      </c>
      <c r="X48" s="1">
        <v>0</v>
      </c>
      <c r="Y48" t="s">
        <v>1422</v>
      </c>
      <c r="Z48" t="e" vm="2">
        <v>#VALUE!</v>
      </c>
      <c r="AA48" t="s">
        <v>736</v>
      </c>
      <c r="AB48" s="5">
        <v>39296</v>
      </c>
      <c r="AC48" s="1" t="s">
        <v>707</v>
      </c>
      <c r="AD48" s="1">
        <v>196</v>
      </c>
      <c r="AE48" s="1" t="s">
        <v>690</v>
      </c>
    </row>
    <row r="49" spans="1:31" x14ac:dyDescent="0.35">
      <c r="A49">
        <v>2025</v>
      </c>
      <c r="C49" t="s">
        <v>1292</v>
      </c>
      <c r="D49" s="1">
        <v>48</v>
      </c>
      <c r="E49" s="1" t="s">
        <v>897</v>
      </c>
      <c r="F49" t="s">
        <v>100</v>
      </c>
      <c r="G49" t="s">
        <v>101</v>
      </c>
      <c r="H49" s="1">
        <v>0.2</v>
      </c>
      <c r="I49" s="1">
        <v>45</v>
      </c>
      <c r="J49" s="1">
        <v>24</v>
      </c>
      <c r="K49" s="1">
        <v>26</v>
      </c>
      <c r="L49" s="1">
        <v>50</v>
      </c>
      <c r="M49" s="1">
        <v>30</v>
      </c>
      <c r="N49" s="6">
        <f>Table24[[#This Row],[G]]/Table24[[#This Row],[GP]]</f>
        <v>0.53333333333333333</v>
      </c>
      <c r="O49" s="6">
        <f>Table24[[#This Row],[A]]/Table24[[#This Row],[GP]]</f>
        <v>0.57777777777777772</v>
      </c>
      <c r="P49" s="6">
        <f>Table24[[#This Row],[PTS]]/Table24[[#This Row],[GP]]</f>
        <v>1.1111111111111112</v>
      </c>
      <c r="Q49" s="6">
        <f>Table24[[#This Row],[PIM]]/Table24[[#This Row],[GP]]</f>
        <v>0.66666666666666663</v>
      </c>
      <c r="R49" s="6">
        <f>Table24[[#This Row],[PIM]]/Table24[[#This Row],[PTS]]</f>
        <v>0.6</v>
      </c>
      <c r="S49" s="6">
        <f>Table24[[#This Row],[PTS]]/Table24[[#This Row],[PIM]]</f>
        <v>1.6666666666666667</v>
      </c>
      <c r="T49" s="6">
        <f>Table24[[#This Row],[PTS]]/Table24[[#This Row],[GP]]*Table24[[#This Row],[NHL_EQUIVALENT]]</f>
        <v>0.22222222222222224</v>
      </c>
      <c r="U49" s="6">
        <f>Table24[[#This Row],[G]]/Table24[[#This Row],[PTS]]</f>
        <v>0.48</v>
      </c>
      <c r="V49" s="6">
        <f>Table24[[#This Row],[A]]/Table24[[#This Row],[PTS]]</f>
        <v>0.52</v>
      </c>
      <c r="W49" s="1">
        <v>0</v>
      </c>
      <c r="X49" s="1">
        <v>0</v>
      </c>
      <c r="Y49" t="s">
        <v>1425</v>
      </c>
      <c r="Z49" t="e" vm="5">
        <v>#VALUE!</v>
      </c>
      <c r="AA49" t="s">
        <v>684</v>
      </c>
      <c r="AB49" s="5">
        <v>39135</v>
      </c>
      <c r="AC49" s="1" t="s">
        <v>699</v>
      </c>
      <c r="AD49" s="1">
        <v>163</v>
      </c>
      <c r="AE49" s="1" t="s">
        <v>700</v>
      </c>
    </row>
    <row r="50" spans="1:31" x14ac:dyDescent="0.35">
      <c r="A50">
        <v>2025</v>
      </c>
      <c r="C50" t="s">
        <v>1124</v>
      </c>
      <c r="D50" s="1">
        <v>49</v>
      </c>
      <c r="E50" s="1" t="s">
        <v>897</v>
      </c>
      <c r="F50" t="s">
        <v>16</v>
      </c>
      <c r="G50" t="s">
        <v>17</v>
      </c>
      <c r="H50" s="1">
        <v>0.28000000000000003</v>
      </c>
      <c r="I50" s="1">
        <v>40</v>
      </c>
      <c r="J50" s="1">
        <v>13</v>
      </c>
      <c r="K50" s="1">
        <v>14</v>
      </c>
      <c r="L50" s="1">
        <v>27</v>
      </c>
      <c r="M50" s="1">
        <v>6</v>
      </c>
      <c r="N50" s="6">
        <f>Table24[[#This Row],[G]]/Table24[[#This Row],[GP]]</f>
        <v>0.32500000000000001</v>
      </c>
      <c r="O50" s="6">
        <f>Table24[[#This Row],[A]]/Table24[[#This Row],[GP]]</f>
        <v>0.35</v>
      </c>
      <c r="P50" s="6">
        <f>Table24[[#This Row],[PTS]]/Table24[[#This Row],[GP]]</f>
        <v>0.67500000000000004</v>
      </c>
      <c r="Q50" s="6">
        <f>Table24[[#This Row],[PIM]]/Table24[[#This Row],[GP]]</f>
        <v>0.15</v>
      </c>
      <c r="R50" s="6">
        <f>Table24[[#This Row],[PIM]]/Table24[[#This Row],[PTS]]</f>
        <v>0.22222222222222221</v>
      </c>
      <c r="S50" s="6">
        <f>Table24[[#This Row],[PTS]]/Table24[[#This Row],[PIM]]</f>
        <v>4.5</v>
      </c>
      <c r="T50" s="6">
        <f>Table24[[#This Row],[PTS]]/Table24[[#This Row],[GP]]*Table24[[#This Row],[NHL_EQUIVALENT]]</f>
        <v>0.18900000000000003</v>
      </c>
      <c r="U50" s="6">
        <f>Table24[[#This Row],[G]]/Table24[[#This Row],[PTS]]</f>
        <v>0.48148148148148145</v>
      </c>
      <c r="V50" s="6">
        <f>Table24[[#This Row],[A]]/Table24[[#This Row],[PTS]]</f>
        <v>0.51851851851851849</v>
      </c>
      <c r="W50" s="1">
        <v>0</v>
      </c>
      <c r="X50" s="1">
        <v>0</v>
      </c>
      <c r="Y50" t="s">
        <v>1422</v>
      </c>
      <c r="Z50" t="e" vm="2">
        <v>#VALUE!</v>
      </c>
      <c r="AA50" t="s">
        <v>40</v>
      </c>
      <c r="AB50" s="5">
        <v>39234</v>
      </c>
      <c r="AC50" s="1" t="s">
        <v>705</v>
      </c>
      <c r="AD50" s="1">
        <v>192</v>
      </c>
      <c r="AE50" s="1" t="s">
        <v>700</v>
      </c>
    </row>
    <row r="51" spans="1:31" x14ac:dyDescent="0.35">
      <c r="A51">
        <v>2025</v>
      </c>
      <c r="C51" t="s">
        <v>1058</v>
      </c>
      <c r="D51" s="1">
        <v>50</v>
      </c>
      <c r="E51" s="1" t="s">
        <v>8</v>
      </c>
      <c r="F51" t="s">
        <v>51</v>
      </c>
      <c r="G51" t="s">
        <v>15</v>
      </c>
      <c r="H51" s="1">
        <v>0.3</v>
      </c>
      <c r="I51" s="1">
        <v>43</v>
      </c>
      <c r="J51" s="1">
        <v>0</v>
      </c>
      <c r="K51" s="1">
        <v>0</v>
      </c>
      <c r="L51" s="1">
        <v>0</v>
      </c>
      <c r="M51" s="1">
        <v>0</v>
      </c>
      <c r="N51" s="6">
        <f>Table24[[#This Row],[G]]/Table24[[#This Row],[GP]]</f>
        <v>0</v>
      </c>
      <c r="O51" s="6">
        <f>Table24[[#This Row],[A]]/Table24[[#This Row],[GP]]</f>
        <v>0</v>
      </c>
      <c r="P51" s="6">
        <f>Table24[[#This Row],[PTS]]/Table24[[#This Row],[GP]]</f>
        <v>0</v>
      </c>
      <c r="Q51" s="6">
        <f>Table24[[#This Row],[PIM]]/Table24[[#This Row],[GP]]</f>
        <v>0</v>
      </c>
      <c r="R51" s="6">
        <v>0</v>
      </c>
      <c r="S51" s="6">
        <v>0</v>
      </c>
      <c r="T51" s="6">
        <f>Table24[[#This Row],[PTS]]/Table24[[#This Row],[GP]]*Table24[[#This Row],[NHL_EQUIVALENT]]</f>
        <v>0</v>
      </c>
      <c r="U51" s="6">
        <v>0</v>
      </c>
      <c r="V51" s="6">
        <v>0</v>
      </c>
      <c r="W51" s="1">
        <v>3.05</v>
      </c>
      <c r="X51" s="1">
        <v>0.90300000000000002</v>
      </c>
      <c r="Y51" t="s">
        <v>1421</v>
      </c>
      <c r="Z51" t="e" vm="1">
        <v>#VALUE!</v>
      </c>
      <c r="AA51" t="s">
        <v>50</v>
      </c>
      <c r="AB51" s="5">
        <v>39224</v>
      </c>
      <c r="AC51" s="1" t="s">
        <v>705</v>
      </c>
      <c r="AD51" s="1">
        <v>179</v>
      </c>
      <c r="AE51" s="1" t="s">
        <v>700</v>
      </c>
    </row>
    <row r="52" spans="1:31" x14ac:dyDescent="0.35">
      <c r="A52">
        <v>2025</v>
      </c>
      <c r="C52" t="s">
        <v>1053</v>
      </c>
      <c r="D52" s="1">
        <v>51</v>
      </c>
      <c r="E52" s="1" t="s">
        <v>896</v>
      </c>
      <c r="F52" t="s">
        <v>309</v>
      </c>
      <c r="G52" t="s">
        <v>15</v>
      </c>
      <c r="H52" s="1">
        <v>0.3</v>
      </c>
      <c r="I52" s="1">
        <v>32</v>
      </c>
      <c r="J52" s="1">
        <v>0</v>
      </c>
      <c r="K52" s="1">
        <v>2</v>
      </c>
      <c r="L52" s="1">
        <v>2</v>
      </c>
      <c r="M52" s="1">
        <v>19</v>
      </c>
      <c r="N52" s="6">
        <f>Table24[[#This Row],[G]]/Table24[[#This Row],[GP]]</f>
        <v>0</v>
      </c>
      <c r="O52" s="6">
        <f>Table24[[#This Row],[A]]/Table24[[#This Row],[GP]]</f>
        <v>6.25E-2</v>
      </c>
      <c r="P52" s="6">
        <f>Table24[[#This Row],[PTS]]/Table24[[#This Row],[GP]]</f>
        <v>6.25E-2</v>
      </c>
      <c r="Q52" s="6">
        <f>Table24[[#This Row],[PIM]]/Table24[[#This Row],[GP]]</f>
        <v>0.59375</v>
      </c>
      <c r="R52" s="6">
        <f>Table24[[#This Row],[PIM]]/Table24[[#This Row],[PTS]]</f>
        <v>9.5</v>
      </c>
      <c r="S52" s="6">
        <f>Table24[[#This Row],[PTS]]/Table24[[#This Row],[PIM]]</f>
        <v>0.10526315789473684</v>
      </c>
      <c r="T52" s="6">
        <f>Table24[[#This Row],[PTS]]/Table24[[#This Row],[GP]]*Table24[[#This Row],[NHL_EQUIVALENT]]</f>
        <v>1.8749999999999999E-2</v>
      </c>
      <c r="U52" s="6">
        <f>Table24[[#This Row],[G]]/Table24[[#This Row],[PTS]]</f>
        <v>0</v>
      </c>
      <c r="V52" s="6">
        <f>Table24[[#This Row],[A]]/Table24[[#This Row],[PTS]]</f>
        <v>1</v>
      </c>
      <c r="W52" s="1">
        <v>0</v>
      </c>
      <c r="X52" s="1">
        <v>0</v>
      </c>
      <c r="Y52" t="s">
        <v>1431</v>
      </c>
      <c r="Z52" t="e" vm="6">
        <v>#VALUE!</v>
      </c>
      <c r="AA52" t="s">
        <v>670</v>
      </c>
      <c r="AB52" s="5">
        <v>39290</v>
      </c>
      <c r="AC52" s="1" t="s">
        <v>732</v>
      </c>
      <c r="AD52" s="1">
        <v>209</v>
      </c>
      <c r="AE52" s="1" t="s">
        <v>700</v>
      </c>
    </row>
    <row r="53" spans="1:31" x14ac:dyDescent="0.35">
      <c r="A53">
        <v>2025</v>
      </c>
      <c r="C53" t="s">
        <v>1186</v>
      </c>
      <c r="D53" s="1">
        <v>52</v>
      </c>
      <c r="E53" s="1" t="s">
        <v>897</v>
      </c>
      <c r="F53" t="s">
        <v>80</v>
      </c>
      <c r="G53" t="s">
        <v>15</v>
      </c>
      <c r="H53" s="1">
        <v>0.3</v>
      </c>
      <c r="I53" s="1">
        <v>67</v>
      </c>
      <c r="J53" s="1">
        <v>25</v>
      </c>
      <c r="K53" s="1">
        <v>26</v>
      </c>
      <c r="L53" s="1">
        <v>51</v>
      </c>
      <c r="M53" s="1">
        <v>22</v>
      </c>
      <c r="N53" s="6">
        <f>Table24[[#This Row],[G]]/Table24[[#This Row],[GP]]</f>
        <v>0.37313432835820898</v>
      </c>
      <c r="O53" s="6">
        <f>Table24[[#This Row],[A]]/Table24[[#This Row],[GP]]</f>
        <v>0.38805970149253732</v>
      </c>
      <c r="P53" s="6">
        <f>Table24[[#This Row],[PTS]]/Table24[[#This Row],[GP]]</f>
        <v>0.76119402985074625</v>
      </c>
      <c r="Q53" s="6">
        <f>Table24[[#This Row],[PIM]]/Table24[[#This Row],[GP]]</f>
        <v>0.32835820895522388</v>
      </c>
      <c r="R53" s="6">
        <f>Table24[[#This Row],[PIM]]/Table24[[#This Row],[PTS]]</f>
        <v>0.43137254901960786</v>
      </c>
      <c r="S53" s="6">
        <f>Table24[[#This Row],[PTS]]/Table24[[#This Row],[PIM]]</f>
        <v>2.3181818181818183</v>
      </c>
      <c r="T53" s="6">
        <f>Table24[[#This Row],[PTS]]/Table24[[#This Row],[GP]]*Table24[[#This Row],[NHL_EQUIVALENT]]</f>
        <v>0.22835820895522385</v>
      </c>
      <c r="U53" s="6">
        <f>Table24[[#This Row],[G]]/Table24[[#This Row],[PTS]]</f>
        <v>0.49019607843137253</v>
      </c>
      <c r="V53" s="6">
        <f>Table24[[#This Row],[A]]/Table24[[#This Row],[PTS]]</f>
        <v>0.50980392156862742</v>
      </c>
      <c r="W53" s="1">
        <v>0</v>
      </c>
      <c r="X53" s="1">
        <v>0</v>
      </c>
      <c r="Y53" t="s">
        <v>1421</v>
      </c>
      <c r="Z53" t="e" vm="1">
        <v>#VALUE!</v>
      </c>
      <c r="AA53" t="s">
        <v>573</v>
      </c>
      <c r="AB53" s="5">
        <v>39258</v>
      </c>
      <c r="AC53" s="1" t="s">
        <v>716</v>
      </c>
      <c r="AD53" s="1">
        <v>168</v>
      </c>
      <c r="AE53" s="1" t="s">
        <v>690</v>
      </c>
    </row>
    <row r="54" spans="1:31" x14ac:dyDescent="0.35">
      <c r="A54">
        <v>2025</v>
      </c>
      <c r="C54" t="s">
        <v>1278</v>
      </c>
      <c r="D54" s="1">
        <v>53</v>
      </c>
      <c r="E54" s="1" t="s">
        <v>897</v>
      </c>
      <c r="F54" t="s">
        <v>83</v>
      </c>
      <c r="G54" t="s">
        <v>23</v>
      </c>
      <c r="H54" s="1">
        <v>0.27</v>
      </c>
      <c r="I54" s="1">
        <v>61</v>
      </c>
      <c r="J54" s="1">
        <v>19</v>
      </c>
      <c r="K54" s="1">
        <v>23</v>
      </c>
      <c r="L54" s="1">
        <v>42</v>
      </c>
      <c r="M54" s="1">
        <v>51</v>
      </c>
      <c r="N54" s="6">
        <f>Table24[[#This Row],[G]]/Table24[[#This Row],[GP]]</f>
        <v>0.31147540983606559</v>
      </c>
      <c r="O54" s="6">
        <f>Table24[[#This Row],[A]]/Table24[[#This Row],[GP]]</f>
        <v>0.37704918032786883</v>
      </c>
      <c r="P54" s="6">
        <f>Table24[[#This Row],[PTS]]/Table24[[#This Row],[GP]]</f>
        <v>0.68852459016393441</v>
      </c>
      <c r="Q54" s="6">
        <f>Table24[[#This Row],[PIM]]/Table24[[#This Row],[GP]]</f>
        <v>0.83606557377049184</v>
      </c>
      <c r="R54" s="6">
        <f>Table24[[#This Row],[PIM]]/Table24[[#This Row],[PTS]]</f>
        <v>1.2142857142857142</v>
      </c>
      <c r="S54" s="6">
        <f>Table24[[#This Row],[PTS]]/Table24[[#This Row],[PIM]]</f>
        <v>0.82352941176470584</v>
      </c>
      <c r="T54" s="6">
        <f>Table24[[#This Row],[PTS]]/Table24[[#This Row],[GP]]*Table24[[#This Row],[NHL_EQUIVALENT]]</f>
        <v>0.18590163934426229</v>
      </c>
      <c r="U54" s="6">
        <f>Table24[[#This Row],[G]]/Table24[[#This Row],[PTS]]</f>
        <v>0.45238095238095238</v>
      </c>
      <c r="V54" s="6">
        <f>Table24[[#This Row],[A]]/Table24[[#This Row],[PTS]]</f>
        <v>0.54761904761904767</v>
      </c>
      <c r="W54" s="1">
        <v>0</v>
      </c>
      <c r="X54" s="1">
        <v>0</v>
      </c>
      <c r="Y54" t="s">
        <v>1424</v>
      </c>
      <c r="Z54" t="e" vm="4">
        <v>#VALUE!</v>
      </c>
      <c r="AA54" t="s">
        <v>502</v>
      </c>
      <c r="AB54" s="5">
        <v>39178</v>
      </c>
      <c r="AC54" s="1" t="s">
        <v>703</v>
      </c>
      <c r="AD54" s="1">
        <v>190</v>
      </c>
      <c r="AE54" s="1" t="s">
        <v>690</v>
      </c>
    </row>
    <row r="55" spans="1:31" x14ac:dyDescent="0.35">
      <c r="A55">
        <v>2025</v>
      </c>
      <c r="C55" t="s">
        <v>1140</v>
      </c>
      <c r="D55" s="1">
        <v>54</v>
      </c>
      <c r="E55" s="1" t="s">
        <v>897</v>
      </c>
      <c r="F55" t="s">
        <v>122</v>
      </c>
      <c r="G55" t="s">
        <v>15</v>
      </c>
      <c r="H55" s="1">
        <v>0.3</v>
      </c>
      <c r="I55" s="1">
        <v>68</v>
      </c>
      <c r="J55" s="1">
        <v>21</v>
      </c>
      <c r="K55" s="1">
        <v>34</v>
      </c>
      <c r="L55" s="1">
        <v>55</v>
      </c>
      <c r="M55" s="1">
        <v>72</v>
      </c>
      <c r="N55" s="6">
        <f>Table24[[#This Row],[G]]/Table24[[#This Row],[GP]]</f>
        <v>0.30882352941176472</v>
      </c>
      <c r="O55" s="6">
        <f>Table24[[#This Row],[A]]/Table24[[#This Row],[GP]]</f>
        <v>0.5</v>
      </c>
      <c r="P55" s="6">
        <f>Table24[[#This Row],[PTS]]/Table24[[#This Row],[GP]]</f>
        <v>0.80882352941176472</v>
      </c>
      <c r="Q55" s="6">
        <f>Table24[[#This Row],[PIM]]/Table24[[#This Row],[GP]]</f>
        <v>1.0588235294117647</v>
      </c>
      <c r="R55" s="6">
        <f>Table24[[#This Row],[PIM]]/Table24[[#This Row],[PTS]]</f>
        <v>1.3090909090909091</v>
      </c>
      <c r="S55" s="6">
        <f>Table24[[#This Row],[PTS]]/Table24[[#This Row],[PIM]]</f>
        <v>0.76388888888888884</v>
      </c>
      <c r="T55" s="6">
        <f>Table24[[#This Row],[PTS]]/Table24[[#This Row],[GP]]*Table24[[#This Row],[NHL_EQUIVALENT]]</f>
        <v>0.24264705882352941</v>
      </c>
      <c r="U55" s="6">
        <f>Table24[[#This Row],[G]]/Table24[[#This Row],[PTS]]</f>
        <v>0.38181818181818183</v>
      </c>
      <c r="V55" s="6">
        <f>Table24[[#This Row],[A]]/Table24[[#This Row],[PTS]]</f>
        <v>0.61818181818181817</v>
      </c>
      <c r="W55" s="1">
        <v>0</v>
      </c>
      <c r="X55" s="1">
        <v>0</v>
      </c>
      <c r="Y55" t="s">
        <v>1421</v>
      </c>
      <c r="Z55" t="e" vm="1">
        <v>#VALUE!</v>
      </c>
      <c r="AA55" t="s">
        <v>229</v>
      </c>
      <c r="AB55" s="5">
        <v>39231</v>
      </c>
      <c r="AC55" s="1" t="s">
        <v>699</v>
      </c>
      <c r="AD55" s="1">
        <v>174</v>
      </c>
      <c r="AE55" s="1" t="s">
        <v>700</v>
      </c>
    </row>
    <row r="56" spans="1:31" x14ac:dyDescent="0.35">
      <c r="A56">
        <v>2025</v>
      </c>
      <c r="C56" t="s">
        <v>1223</v>
      </c>
      <c r="D56" s="1">
        <v>55</v>
      </c>
      <c r="E56" s="1" t="s">
        <v>897</v>
      </c>
      <c r="F56" t="s">
        <v>58</v>
      </c>
      <c r="G56" t="s">
        <v>43</v>
      </c>
      <c r="H56" s="1">
        <v>0.27</v>
      </c>
      <c r="I56" s="1">
        <v>43</v>
      </c>
      <c r="J56" s="1">
        <v>17</v>
      </c>
      <c r="K56" s="1">
        <v>22</v>
      </c>
      <c r="L56" s="1">
        <v>39</v>
      </c>
      <c r="M56" s="1">
        <v>6</v>
      </c>
      <c r="N56" s="6">
        <f>Table24[[#This Row],[G]]/Table24[[#This Row],[GP]]</f>
        <v>0.39534883720930231</v>
      </c>
      <c r="O56" s="6">
        <f>Table24[[#This Row],[A]]/Table24[[#This Row],[GP]]</f>
        <v>0.51162790697674421</v>
      </c>
      <c r="P56" s="6">
        <f>Table24[[#This Row],[PTS]]/Table24[[#This Row],[GP]]</f>
        <v>0.90697674418604646</v>
      </c>
      <c r="Q56" s="6">
        <f>Table24[[#This Row],[PIM]]/Table24[[#This Row],[GP]]</f>
        <v>0.13953488372093023</v>
      </c>
      <c r="R56" s="6">
        <f>Table24[[#This Row],[PIM]]/Table24[[#This Row],[PTS]]</f>
        <v>0.15384615384615385</v>
      </c>
      <c r="S56" s="6">
        <f>Table24[[#This Row],[PTS]]/Table24[[#This Row],[PIM]]</f>
        <v>6.5</v>
      </c>
      <c r="T56" s="6">
        <f>Table24[[#This Row],[PTS]]/Table24[[#This Row],[GP]]*Table24[[#This Row],[NHL_EQUIVALENT]]</f>
        <v>0.24488372093023256</v>
      </c>
      <c r="U56" s="6">
        <f>Table24[[#This Row],[G]]/Table24[[#This Row],[PTS]]</f>
        <v>0.4358974358974359</v>
      </c>
      <c r="V56" s="6">
        <f>Table24[[#This Row],[A]]/Table24[[#This Row],[PTS]]</f>
        <v>0.5641025641025641</v>
      </c>
      <c r="W56" s="1">
        <v>0</v>
      </c>
      <c r="X56" s="1">
        <v>0</v>
      </c>
      <c r="Y56" t="s">
        <v>1423</v>
      </c>
      <c r="Z56" t="e" vm="3">
        <v>#VALUE!</v>
      </c>
      <c r="AA56" t="s">
        <v>57</v>
      </c>
      <c r="AB56" s="5">
        <v>39123</v>
      </c>
      <c r="AC56" s="1" t="s">
        <v>725</v>
      </c>
      <c r="AD56" s="1">
        <v>183</v>
      </c>
      <c r="AE56" s="1" t="s">
        <v>700</v>
      </c>
    </row>
    <row r="57" spans="1:31" x14ac:dyDescent="0.35">
      <c r="A57">
        <v>2025</v>
      </c>
      <c r="C57" t="s">
        <v>1017</v>
      </c>
      <c r="D57" s="1">
        <v>56</v>
      </c>
      <c r="E57" s="1" t="s">
        <v>896</v>
      </c>
      <c r="F57" t="s">
        <v>83</v>
      </c>
      <c r="G57" t="s">
        <v>23</v>
      </c>
      <c r="H57" s="1">
        <v>0.27</v>
      </c>
      <c r="I57" s="1">
        <v>38</v>
      </c>
      <c r="J57" s="1">
        <v>3</v>
      </c>
      <c r="K57" s="1">
        <v>19</v>
      </c>
      <c r="L57" s="1">
        <v>22</v>
      </c>
      <c r="M57" s="1">
        <v>39</v>
      </c>
      <c r="N57" s="6">
        <f>Table24[[#This Row],[G]]/Table24[[#This Row],[GP]]</f>
        <v>7.8947368421052627E-2</v>
      </c>
      <c r="O57" s="6">
        <f>Table24[[#This Row],[A]]/Table24[[#This Row],[GP]]</f>
        <v>0.5</v>
      </c>
      <c r="P57" s="6">
        <f>Table24[[#This Row],[PTS]]/Table24[[#This Row],[GP]]</f>
        <v>0.57894736842105265</v>
      </c>
      <c r="Q57" s="6">
        <f>Table24[[#This Row],[PIM]]/Table24[[#This Row],[GP]]</f>
        <v>1.0263157894736843</v>
      </c>
      <c r="R57" s="6">
        <f>Table24[[#This Row],[PIM]]/Table24[[#This Row],[PTS]]</f>
        <v>1.7727272727272727</v>
      </c>
      <c r="S57" s="6">
        <f>Table24[[#This Row],[PTS]]/Table24[[#This Row],[PIM]]</f>
        <v>0.5641025641025641</v>
      </c>
      <c r="T57" s="6">
        <f>Table24[[#This Row],[PTS]]/Table24[[#This Row],[GP]]*Table24[[#This Row],[NHL_EQUIVALENT]]</f>
        <v>0.15631578947368421</v>
      </c>
      <c r="U57" s="6">
        <f>Table24[[#This Row],[G]]/Table24[[#This Row],[PTS]]</f>
        <v>0.13636363636363635</v>
      </c>
      <c r="V57" s="6">
        <f>Table24[[#This Row],[A]]/Table24[[#This Row],[PTS]]</f>
        <v>0.86363636363636365</v>
      </c>
      <c r="W57" s="1">
        <v>0</v>
      </c>
      <c r="X57" s="1">
        <v>0</v>
      </c>
      <c r="Y57" t="s">
        <v>1429</v>
      </c>
      <c r="Z57" t="e" vm="7">
        <v>#VALUE!</v>
      </c>
      <c r="AA57" t="s">
        <v>560</v>
      </c>
      <c r="AB57" s="5">
        <v>39085</v>
      </c>
      <c r="AC57" s="1" t="s">
        <v>725</v>
      </c>
      <c r="AD57" s="1">
        <v>168</v>
      </c>
      <c r="AE57" s="1" t="s">
        <v>690</v>
      </c>
    </row>
    <row r="58" spans="1:31" x14ac:dyDescent="0.35">
      <c r="A58">
        <v>2025</v>
      </c>
      <c r="C58" t="s">
        <v>1322</v>
      </c>
      <c r="D58" s="1">
        <v>57</v>
      </c>
      <c r="E58" s="1" t="s">
        <v>897</v>
      </c>
      <c r="F58" t="s">
        <v>212</v>
      </c>
      <c r="G58" t="s">
        <v>20</v>
      </c>
      <c r="H58" s="1">
        <v>0.28999999999999998</v>
      </c>
      <c r="I58" s="1">
        <v>66</v>
      </c>
      <c r="J58" s="1">
        <v>19</v>
      </c>
      <c r="K58" s="1">
        <v>17</v>
      </c>
      <c r="L58" s="1">
        <v>36</v>
      </c>
      <c r="M58" s="1">
        <v>81</v>
      </c>
      <c r="N58" s="6">
        <f>Table24[[#This Row],[G]]/Table24[[#This Row],[GP]]</f>
        <v>0.2878787878787879</v>
      </c>
      <c r="O58" s="6">
        <f>Table24[[#This Row],[A]]/Table24[[#This Row],[GP]]</f>
        <v>0.25757575757575757</v>
      </c>
      <c r="P58" s="6">
        <f>Table24[[#This Row],[PTS]]/Table24[[#This Row],[GP]]</f>
        <v>0.54545454545454541</v>
      </c>
      <c r="Q58" s="6">
        <f>Table24[[#This Row],[PIM]]/Table24[[#This Row],[GP]]</f>
        <v>1.2272727272727273</v>
      </c>
      <c r="R58" s="6">
        <f>Table24[[#This Row],[PIM]]/Table24[[#This Row],[PTS]]</f>
        <v>2.25</v>
      </c>
      <c r="S58" s="6">
        <f>Table24[[#This Row],[PTS]]/Table24[[#This Row],[PIM]]</f>
        <v>0.44444444444444442</v>
      </c>
      <c r="T58" s="6">
        <f>Table24[[#This Row],[PTS]]/Table24[[#This Row],[GP]]*Table24[[#This Row],[NHL_EQUIVALENT]]</f>
        <v>0.15818181818181815</v>
      </c>
      <c r="U58" s="6">
        <f>Table24[[#This Row],[G]]/Table24[[#This Row],[PTS]]</f>
        <v>0.52777777777777779</v>
      </c>
      <c r="V58" s="6">
        <f>Table24[[#This Row],[A]]/Table24[[#This Row],[PTS]]</f>
        <v>0.47222222222222221</v>
      </c>
      <c r="W58" s="1">
        <v>0</v>
      </c>
      <c r="X58" s="1">
        <v>0</v>
      </c>
      <c r="Y58" t="s">
        <v>1421</v>
      </c>
      <c r="Z58" t="e" vm="1">
        <v>#VALUE!</v>
      </c>
      <c r="AA58" t="s">
        <v>293</v>
      </c>
      <c r="AB58" s="5">
        <v>39179</v>
      </c>
      <c r="AC58" s="1" t="s">
        <v>717</v>
      </c>
      <c r="AD58" s="1">
        <v>192</v>
      </c>
      <c r="AE58" s="1" t="s">
        <v>700</v>
      </c>
    </row>
    <row r="59" spans="1:31" x14ac:dyDescent="0.35">
      <c r="A59">
        <v>2025</v>
      </c>
      <c r="C59" t="s">
        <v>1232</v>
      </c>
      <c r="D59" s="1">
        <v>58</v>
      </c>
      <c r="E59" s="1" t="s">
        <v>897</v>
      </c>
      <c r="F59" t="s">
        <v>65</v>
      </c>
      <c r="G59" t="s">
        <v>15</v>
      </c>
      <c r="H59" s="1">
        <v>0.3</v>
      </c>
      <c r="I59" s="1">
        <v>58</v>
      </c>
      <c r="J59" s="1">
        <v>27</v>
      </c>
      <c r="K59" s="1">
        <v>53</v>
      </c>
      <c r="L59" s="1">
        <v>80</v>
      </c>
      <c r="M59" s="1">
        <v>87</v>
      </c>
      <c r="N59" s="6">
        <f>Table24[[#This Row],[G]]/Table24[[#This Row],[GP]]</f>
        <v>0.46551724137931033</v>
      </c>
      <c r="O59" s="6">
        <f>Table24[[#This Row],[A]]/Table24[[#This Row],[GP]]</f>
        <v>0.91379310344827591</v>
      </c>
      <c r="P59" s="6">
        <f>Table24[[#This Row],[PTS]]/Table24[[#This Row],[GP]]</f>
        <v>1.3793103448275863</v>
      </c>
      <c r="Q59" s="6">
        <f>Table24[[#This Row],[PIM]]/Table24[[#This Row],[GP]]</f>
        <v>1.5</v>
      </c>
      <c r="R59" s="6">
        <f>Table24[[#This Row],[PIM]]/Table24[[#This Row],[PTS]]</f>
        <v>1.0874999999999999</v>
      </c>
      <c r="S59" s="6">
        <f>Table24[[#This Row],[PTS]]/Table24[[#This Row],[PIM]]</f>
        <v>0.91954022988505746</v>
      </c>
      <c r="T59" s="6">
        <f>Table24[[#This Row],[PTS]]/Table24[[#This Row],[GP]]*Table24[[#This Row],[NHL_EQUIVALENT]]</f>
        <v>0.41379310344827586</v>
      </c>
      <c r="U59" s="6">
        <f>Table24[[#This Row],[G]]/Table24[[#This Row],[PTS]]</f>
        <v>0.33750000000000002</v>
      </c>
      <c r="V59" s="6">
        <f>Table24[[#This Row],[A]]/Table24[[#This Row],[PTS]]</f>
        <v>0.66249999999999998</v>
      </c>
      <c r="W59" s="1">
        <v>0</v>
      </c>
      <c r="X59" s="1">
        <v>0</v>
      </c>
      <c r="Y59" t="s">
        <v>1422</v>
      </c>
      <c r="Z59" t="e" vm="2">
        <v>#VALUE!</v>
      </c>
      <c r="AA59" t="s">
        <v>267</v>
      </c>
      <c r="AB59" s="5">
        <v>38853</v>
      </c>
      <c r="AC59" s="1" t="s">
        <v>705</v>
      </c>
      <c r="AD59" s="1">
        <v>185</v>
      </c>
      <c r="AE59" s="1" t="s">
        <v>700</v>
      </c>
    </row>
    <row r="60" spans="1:31" x14ac:dyDescent="0.35">
      <c r="A60">
        <v>2025</v>
      </c>
      <c r="C60" t="s">
        <v>1266</v>
      </c>
      <c r="D60" s="1">
        <v>59</v>
      </c>
      <c r="E60" s="1" t="s">
        <v>897</v>
      </c>
      <c r="F60" t="s">
        <v>1492</v>
      </c>
      <c r="G60" t="s">
        <v>43</v>
      </c>
      <c r="H60" s="1">
        <v>0.27</v>
      </c>
      <c r="I60" s="1">
        <v>40</v>
      </c>
      <c r="J60" s="1">
        <v>18</v>
      </c>
      <c r="K60" s="1">
        <v>18</v>
      </c>
      <c r="L60" s="1">
        <v>36</v>
      </c>
      <c r="M60" s="1">
        <v>14</v>
      </c>
      <c r="N60" s="6">
        <f>Table24[[#This Row],[G]]/Table24[[#This Row],[GP]]</f>
        <v>0.45</v>
      </c>
      <c r="O60" s="6">
        <f>Table24[[#This Row],[A]]/Table24[[#This Row],[GP]]</f>
        <v>0.45</v>
      </c>
      <c r="P60" s="6">
        <f>Table24[[#This Row],[PTS]]/Table24[[#This Row],[GP]]</f>
        <v>0.9</v>
      </c>
      <c r="Q60" s="6">
        <f>Table24[[#This Row],[PIM]]/Table24[[#This Row],[GP]]</f>
        <v>0.35</v>
      </c>
      <c r="R60" s="6">
        <f>Table24[[#This Row],[PIM]]/Table24[[#This Row],[PTS]]</f>
        <v>0.3888888888888889</v>
      </c>
      <c r="S60" s="6">
        <f>Table24[[#This Row],[PTS]]/Table24[[#This Row],[PIM]]</f>
        <v>2.5714285714285716</v>
      </c>
      <c r="T60" s="6">
        <f>Table24[[#This Row],[PTS]]/Table24[[#This Row],[GP]]*Table24[[#This Row],[NHL_EQUIVALENT]]</f>
        <v>0.24300000000000002</v>
      </c>
      <c r="U60" s="6">
        <f>Table24[[#This Row],[G]]/Table24[[#This Row],[PTS]]</f>
        <v>0.5</v>
      </c>
      <c r="V60" s="6">
        <f>Table24[[#This Row],[A]]/Table24[[#This Row],[PTS]]</f>
        <v>0.5</v>
      </c>
      <c r="W60" s="1">
        <v>0</v>
      </c>
      <c r="X60" s="1">
        <v>0</v>
      </c>
      <c r="Y60" t="s">
        <v>1423</v>
      </c>
      <c r="Z60" t="e" vm="3">
        <v>#VALUE!</v>
      </c>
      <c r="AA60" t="s">
        <v>260</v>
      </c>
      <c r="AB60" s="5">
        <v>39305</v>
      </c>
      <c r="AC60" s="1" t="s">
        <v>699</v>
      </c>
      <c r="AD60" s="1">
        <v>187</v>
      </c>
      <c r="AE60" s="1" t="s">
        <v>690</v>
      </c>
    </row>
    <row r="61" spans="1:31" x14ac:dyDescent="0.35">
      <c r="A61">
        <v>2025</v>
      </c>
      <c r="C61" t="s">
        <v>1474</v>
      </c>
      <c r="D61" s="1">
        <v>60</v>
      </c>
      <c r="E61" s="1" t="s">
        <v>897</v>
      </c>
      <c r="F61" t="s">
        <v>1494</v>
      </c>
      <c r="G61" t="s">
        <v>43</v>
      </c>
      <c r="H61" s="1">
        <v>0.27</v>
      </c>
      <c r="I61" s="1">
        <v>43</v>
      </c>
      <c r="J61" s="1">
        <v>16</v>
      </c>
      <c r="K61" s="1">
        <v>22</v>
      </c>
      <c r="L61" s="1">
        <v>38</v>
      </c>
      <c r="M61" s="1">
        <v>16</v>
      </c>
      <c r="N61" s="6">
        <f>Table24[[#This Row],[G]]/Table24[[#This Row],[GP]]</f>
        <v>0.37209302325581395</v>
      </c>
      <c r="O61" s="6">
        <f>Table24[[#This Row],[A]]/Table24[[#This Row],[GP]]</f>
        <v>0.51162790697674421</v>
      </c>
      <c r="P61" s="6">
        <f>Table24[[#This Row],[PTS]]/Table24[[#This Row],[GP]]</f>
        <v>0.88372093023255816</v>
      </c>
      <c r="Q61" s="6">
        <f>Table24[[#This Row],[PIM]]/Table24[[#This Row],[GP]]</f>
        <v>0.37209302325581395</v>
      </c>
      <c r="R61" s="6">
        <f>Table24[[#This Row],[PIM]]/Table24[[#This Row],[PTS]]</f>
        <v>0.42105263157894735</v>
      </c>
      <c r="S61" s="6">
        <f>Table24[[#This Row],[PTS]]/Table24[[#This Row],[PIM]]</f>
        <v>2.375</v>
      </c>
      <c r="T61" s="6">
        <f>Table24[[#This Row],[PTS]]/Table24[[#This Row],[GP]]*Table24[[#This Row],[NHL_EQUIVALENT]]</f>
        <v>0.23860465116279073</v>
      </c>
      <c r="U61" s="6">
        <f>Table24[[#This Row],[G]]/Table24[[#This Row],[PTS]]</f>
        <v>0.42105263157894735</v>
      </c>
      <c r="V61" s="6">
        <f>Table24[[#This Row],[A]]/Table24[[#This Row],[PTS]]</f>
        <v>0.57894736842105265</v>
      </c>
      <c r="W61" s="1">
        <v>0</v>
      </c>
      <c r="X61" s="1">
        <v>0</v>
      </c>
      <c r="Y61" t="s">
        <v>1423</v>
      </c>
      <c r="Z61" t="e" vm="3">
        <v>#VALUE!</v>
      </c>
      <c r="AA61" t="s">
        <v>808</v>
      </c>
      <c r="AB61" s="5">
        <v>39102</v>
      </c>
      <c r="AC61" s="1" t="s">
        <v>707</v>
      </c>
      <c r="AD61" s="1">
        <v>176</v>
      </c>
      <c r="AE61" s="1" t="s">
        <v>690</v>
      </c>
    </row>
    <row r="62" spans="1:31" x14ac:dyDescent="0.35">
      <c r="A62">
        <v>2025</v>
      </c>
      <c r="C62" t="s">
        <v>977</v>
      </c>
      <c r="D62" s="1">
        <v>61</v>
      </c>
      <c r="E62" s="1" t="s">
        <v>896</v>
      </c>
      <c r="F62" t="s">
        <v>178</v>
      </c>
      <c r="G62" t="s">
        <v>20</v>
      </c>
      <c r="H62" s="1">
        <v>0.28999999999999998</v>
      </c>
      <c r="I62" s="1">
        <v>53</v>
      </c>
      <c r="J62" s="1">
        <v>5</v>
      </c>
      <c r="K62" s="1">
        <v>9</v>
      </c>
      <c r="L62" s="1">
        <v>14</v>
      </c>
      <c r="M62" s="1">
        <v>65</v>
      </c>
      <c r="N62" s="6">
        <f>Table24[[#This Row],[G]]/Table24[[#This Row],[GP]]</f>
        <v>9.4339622641509441E-2</v>
      </c>
      <c r="O62" s="6">
        <f>Table24[[#This Row],[A]]/Table24[[#This Row],[GP]]</f>
        <v>0.16981132075471697</v>
      </c>
      <c r="P62" s="6">
        <f>Table24[[#This Row],[PTS]]/Table24[[#This Row],[GP]]</f>
        <v>0.26415094339622641</v>
      </c>
      <c r="Q62" s="6">
        <f>Table24[[#This Row],[PIM]]/Table24[[#This Row],[GP]]</f>
        <v>1.2264150943396226</v>
      </c>
      <c r="R62" s="6">
        <f>Table24[[#This Row],[PIM]]/Table24[[#This Row],[PTS]]</f>
        <v>4.6428571428571432</v>
      </c>
      <c r="S62" s="6">
        <f>Table24[[#This Row],[PTS]]/Table24[[#This Row],[PIM]]</f>
        <v>0.2153846153846154</v>
      </c>
      <c r="T62" s="6">
        <f>Table24[[#This Row],[PTS]]/Table24[[#This Row],[GP]]*Table24[[#This Row],[NHL_EQUIVALENT]]</f>
        <v>7.6603773584905652E-2</v>
      </c>
      <c r="U62" s="6">
        <f>Table24[[#This Row],[G]]/Table24[[#This Row],[PTS]]</f>
        <v>0.35714285714285715</v>
      </c>
      <c r="V62" s="6">
        <f>Table24[[#This Row],[A]]/Table24[[#This Row],[PTS]]</f>
        <v>0.6428571428571429</v>
      </c>
      <c r="W62" s="1">
        <v>0</v>
      </c>
      <c r="X62" s="1">
        <v>0</v>
      </c>
      <c r="Y62" t="s">
        <v>1421</v>
      </c>
      <c r="Z62" t="e" vm="1">
        <v>#VALUE!</v>
      </c>
      <c r="AA62" t="s">
        <v>399</v>
      </c>
      <c r="AB62" s="5">
        <v>39326</v>
      </c>
      <c r="AC62" s="1" t="s">
        <v>703</v>
      </c>
      <c r="AD62" s="1">
        <v>194</v>
      </c>
      <c r="AE62" s="1" t="s">
        <v>690</v>
      </c>
    </row>
    <row r="63" spans="1:31" x14ac:dyDescent="0.35">
      <c r="A63">
        <v>2025</v>
      </c>
      <c r="C63" t="s">
        <v>1060</v>
      </c>
      <c r="D63" s="1">
        <v>62</v>
      </c>
      <c r="E63" s="1" t="s">
        <v>8</v>
      </c>
      <c r="F63" t="s">
        <v>117</v>
      </c>
      <c r="G63" t="s">
        <v>101</v>
      </c>
      <c r="H63" s="1">
        <v>0.2</v>
      </c>
      <c r="I63" s="1">
        <v>37</v>
      </c>
      <c r="J63" s="1">
        <v>0</v>
      </c>
      <c r="K63" s="1">
        <v>0</v>
      </c>
      <c r="L63" s="1">
        <v>0</v>
      </c>
      <c r="M63" s="1">
        <v>0</v>
      </c>
      <c r="N63" s="6">
        <f>Table24[[#This Row],[G]]/Table24[[#This Row],[GP]]</f>
        <v>0</v>
      </c>
      <c r="O63" s="6">
        <f>Table24[[#This Row],[A]]/Table24[[#This Row],[GP]]</f>
        <v>0</v>
      </c>
      <c r="P63" s="6">
        <f>Table24[[#This Row],[PTS]]/Table24[[#This Row],[GP]]</f>
        <v>0</v>
      </c>
      <c r="Q63" s="6">
        <f>Table24[[#This Row],[PIM]]/Table24[[#This Row],[GP]]</f>
        <v>0</v>
      </c>
      <c r="R63" s="6">
        <v>0</v>
      </c>
      <c r="S63" s="6">
        <v>0</v>
      </c>
      <c r="T63" s="6">
        <f>Table24[[#This Row],[PTS]]/Table24[[#This Row],[GP]]*Table24[[#This Row],[NHL_EQUIVALENT]]</f>
        <v>0</v>
      </c>
      <c r="U63" s="6">
        <v>0</v>
      </c>
      <c r="V63" s="6">
        <v>0</v>
      </c>
      <c r="W63" s="1">
        <v>1.75</v>
      </c>
      <c r="X63" s="1">
        <v>0.94199999999999995</v>
      </c>
      <c r="Y63" t="s">
        <v>1425</v>
      </c>
      <c r="Z63" t="e" vm="5">
        <v>#VALUE!</v>
      </c>
      <c r="AA63" t="s">
        <v>116</v>
      </c>
      <c r="AB63" s="5">
        <v>39104</v>
      </c>
      <c r="AC63" s="1" t="s">
        <v>707</v>
      </c>
      <c r="AD63" s="1">
        <v>207</v>
      </c>
      <c r="AE63" s="1" t="s">
        <v>700</v>
      </c>
    </row>
    <row r="64" spans="1:31" x14ac:dyDescent="0.35">
      <c r="A64">
        <v>2025</v>
      </c>
      <c r="C64" t="s">
        <v>1096</v>
      </c>
      <c r="D64" s="1">
        <v>63</v>
      </c>
      <c r="E64" s="1" t="s">
        <v>8</v>
      </c>
      <c r="F64" t="s">
        <v>28</v>
      </c>
      <c r="G64" t="s">
        <v>15</v>
      </c>
      <c r="H64" s="1">
        <v>0.3</v>
      </c>
      <c r="I64" s="1">
        <v>34</v>
      </c>
      <c r="J64" s="1">
        <v>0</v>
      </c>
      <c r="K64" s="1">
        <v>0</v>
      </c>
      <c r="L64" s="1">
        <v>0</v>
      </c>
      <c r="M64" s="1">
        <v>0</v>
      </c>
      <c r="N64" s="6">
        <f>Table24[[#This Row],[G]]/Table24[[#This Row],[GP]]</f>
        <v>0</v>
      </c>
      <c r="O64" s="6">
        <f>Table24[[#This Row],[A]]/Table24[[#This Row],[GP]]</f>
        <v>0</v>
      </c>
      <c r="P64" s="6">
        <f>Table24[[#This Row],[PTS]]/Table24[[#This Row],[GP]]</f>
        <v>0</v>
      </c>
      <c r="Q64" s="6">
        <f>Table24[[#This Row],[PIM]]/Table24[[#This Row],[GP]]</f>
        <v>0</v>
      </c>
      <c r="R64" s="6">
        <v>0</v>
      </c>
      <c r="S64" s="6">
        <v>0</v>
      </c>
      <c r="T64" s="6">
        <f>Table24[[#This Row],[PTS]]/Table24[[#This Row],[GP]]*Table24[[#This Row],[NHL_EQUIVALENT]]</f>
        <v>0</v>
      </c>
      <c r="U64" s="6">
        <v>0</v>
      </c>
      <c r="V64" s="6">
        <v>0</v>
      </c>
      <c r="W64" s="1">
        <v>2.79</v>
      </c>
      <c r="X64" s="1">
        <v>0.91200000000000003</v>
      </c>
      <c r="Y64" t="s">
        <v>1425</v>
      </c>
      <c r="Z64" t="e" vm="5">
        <v>#VALUE!</v>
      </c>
      <c r="AA64" t="s">
        <v>472</v>
      </c>
      <c r="AB64" s="5">
        <v>39335</v>
      </c>
      <c r="AC64" s="1" t="s">
        <v>724</v>
      </c>
      <c r="AD64" s="1">
        <v>181</v>
      </c>
      <c r="AE64" s="1" t="s">
        <v>700</v>
      </c>
    </row>
    <row r="65" spans="1:31" x14ac:dyDescent="0.35">
      <c r="A65">
        <v>2025</v>
      </c>
      <c r="C65" t="s">
        <v>1209</v>
      </c>
      <c r="D65" s="1">
        <v>64</v>
      </c>
      <c r="E65" s="1" t="s">
        <v>897</v>
      </c>
      <c r="F65" t="s">
        <v>1494</v>
      </c>
      <c r="G65" t="s">
        <v>43</v>
      </c>
      <c r="H65" s="1">
        <v>0.27</v>
      </c>
      <c r="I65" s="1">
        <v>30</v>
      </c>
      <c r="J65" s="1">
        <v>14</v>
      </c>
      <c r="K65" s="1">
        <v>16</v>
      </c>
      <c r="L65" s="1">
        <v>30</v>
      </c>
      <c r="M65" s="1">
        <v>10</v>
      </c>
      <c r="N65" s="6">
        <f>Table24[[#This Row],[G]]/Table24[[#This Row],[GP]]</f>
        <v>0.46666666666666667</v>
      </c>
      <c r="O65" s="6">
        <f>Table24[[#This Row],[A]]/Table24[[#This Row],[GP]]</f>
        <v>0.53333333333333333</v>
      </c>
      <c r="P65" s="6">
        <f>Table24[[#This Row],[PTS]]/Table24[[#This Row],[GP]]</f>
        <v>1</v>
      </c>
      <c r="Q65" s="6">
        <f>Table24[[#This Row],[PIM]]/Table24[[#This Row],[GP]]</f>
        <v>0.33333333333333331</v>
      </c>
      <c r="R65" s="6">
        <f>Table24[[#This Row],[PIM]]/Table24[[#This Row],[PTS]]</f>
        <v>0.33333333333333331</v>
      </c>
      <c r="S65" s="6">
        <f>Table24[[#This Row],[PTS]]/Table24[[#This Row],[PIM]]</f>
        <v>3</v>
      </c>
      <c r="T65" s="6">
        <f>Table24[[#This Row],[PTS]]/Table24[[#This Row],[GP]]*Table24[[#This Row],[NHL_EQUIVALENT]]</f>
        <v>0.27</v>
      </c>
      <c r="U65" s="6">
        <f>Table24[[#This Row],[G]]/Table24[[#This Row],[PTS]]</f>
        <v>0.46666666666666667</v>
      </c>
      <c r="V65" s="6">
        <f>Table24[[#This Row],[A]]/Table24[[#This Row],[PTS]]</f>
        <v>0.53333333333333333</v>
      </c>
      <c r="W65" s="1">
        <v>0</v>
      </c>
      <c r="X65" s="1">
        <v>0</v>
      </c>
      <c r="Y65" t="s">
        <v>1429</v>
      </c>
      <c r="Z65" t="e" vm="7">
        <v>#VALUE!</v>
      </c>
      <c r="AA65" t="s">
        <v>637</v>
      </c>
      <c r="AB65" s="5">
        <v>39108</v>
      </c>
      <c r="AC65" s="1" t="s">
        <v>725</v>
      </c>
      <c r="AD65" s="1">
        <v>176</v>
      </c>
      <c r="AE65" s="1" t="s">
        <v>700</v>
      </c>
    </row>
    <row r="66" spans="1:31" x14ac:dyDescent="0.35">
      <c r="A66">
        <v>2025</v>
      </c>
      <c r="C66" t="s">
        <v>1182</v>
      </c>
      <c r="D66" s="1">
        <v>65</v>
      </c>
      <c r="E66" s="1" t="s">
        <v>897</v>
      </c>
      <c r="F66" t="s">
        <v>448</v>
      </c>
      <c r="G66" t="s">
        <v>136</v>
      </c>
      <c r="H66" s="1">
        <v>0.28000000000000003</v>
      </c>
      <c r="I66" s="1">
        <v>42</v>
      </c>
      <c r="J66" s="1">
        <v>15</v>
      </c>
      <c r="K66" s="1">
        <v>8</v>
      </c>
      <c r="L66" s="1">
        <v>23</v>
      </c>
      <c r="M66" s="1">
        <v>24</v>
      </c>
      <c r="N66" s="6">
        <f>Table24[[#This Row],[G]]/Table24[[#This Row],[GP]]</f>
        <v>0.35714285714285715</v>
      </c>
      <c r="O66" s="6">
        <f>Table24[[#This Row],[A]]/Table24[[#This Row],[GP]]</f>
        <v>0.19047619047619047</v>
      </c>
      <c r="P66" s="6">
        <f>Table24[[#This Row],[PTS]]/Table24[[#This Row],[GP]]</f>
        <v>0.54761904761904767</v>
      </c>
      <c r="Q66" s="6">
        <f>Table24[[#This Row],[PIM]]/Table24[[#This Row],[GP]]</f>
        <v>0.5714285714285714</v>
      </c>
      <c r="R66" s="6">
        <f>Table24[[#This Row],[PIM]]/Table24[[#This Row],[PTS]]</f>
        <v>1.0434782608695652</v>
      </c>
      <c r="S66" s="6">
        <f>Table24[[#This Row],[PTS]]/Table24[[#This Row],[PIM]]</f>
        <v>0.95833333333333337</v>
      </c>
      <c r="T66" s="6">
        <f>Table24[[#This Row],[PTS]]/Table24[[#This Row],[GP]]*Table24[[#This Row],[NHL_EQUIVALENT]]</f>
        <v>0.15333333333333335</v>
      </c>
      <c r="U66" s="6">
        <f>Table24[[#This Row],[G]]/Table24[[#This Row],[PTS]]</f>
        <v>0.65217391304347827</v>
      </c>
      <c r="V66" s="6">
        <f>Table24[[#This Row],[A]]/Table24[[#This Row],[PTS]]</f>
        <v>0.34782608695652173</v>
      </c>
      <c r="W66" s="1">
        <v>0</v>
      </c>
      <c r="X66" s="1">
        <v>0</v>
      </c>
      <c r="Y66" t="s">
        <v>1429</v>
      </c>
      <c r="Z66" t="e" vm="7">
        <v>#VALUE!</v>
      </c>
      <c r="AA66" t="s">
        <v>549</v>
      </c>
      <c r="AB66" s="5">
        <v>38978</v>
      </c>
      <c r="AC66" s="1" t="s">
        <v>725</v>
      </c>
      <c r="AD66" s="1">
        <v>179</v>
      </c>
      <c r="AE66" s="1" t="s">
        <v>700</v>
      </c>
    </row>
    <row r="67" spans="1:31" x14ac:dyDescent="0.35">
      <c r="A67">
        <v>2025</v>
      </c>
      <c r="C67" t="s">
        <v>1276</v>
      </c>
      <c r="D67" s="1">
        <v>66</v>
      </c>
      <c r="E67" s="1" t="s">
        <v>897</v>
      </c>
      <c r="F67" t="s">
        <v>16</v>
      </c>
      <c r="G67" t="s">
        <v>17</v>
      </c>
      <c r="H67" s="1">
        <v>0.28000000000000003</v>
      </c>
      <c r="I67" s="1">
        <v>51</v>
      </c>
      <c r="J67" s="1">
        <v>10</v>
      </c>
      <c r="K67" s="1">
        <v>41</v>
      </c>
      <c r="L67" s="1">
        <v>51</v>
      </c>
      <c r="M67" s="1">
        <v>25</v>
      </c>
      <c r="N67" s="6">
        <f>Table24[[#This Row],[G]]/Table24[[#This Row],[GP]]</f>
        <v>0.19607843137254902</v>
      </c>
      <c r="O67" s="6">
        <f>Table24[[#This Row],[A]]/Table24[[#This Row],[GP]]</f>
        <v>0.80392156862745101</v>
      </c>
      <c r="P67" s="6">
        <f>Table24[[#This Row],[PTS]]/Table24[[#This Row],[GP]]</f>
        <v>1</v>
      </c>
      <c r="Q67" s="6">
        <f>Table24[[#This Row],[PIM]]/Table24[[#This Row],[GP]]</f>
        <v>0.49019607843137253</v>
      </c>
      <c r="R67" s="6">
        <f>Table24[[#This Row],[PIM]]/Table24[[#This Row],[PTS]]</f>
        <v>0.49019607843137253</v>
      </c>
      <c r="S67" s="6">
        <f>Table24[[#This Row],[PTS]]/Table24[[#This Row],[PIM]]</f>
        <v>2.04</v>
      </c>
      <c r="T67" s="6">
        <f>Table24[[#This Row],[PTS]]/Table24[[#This Row],[GP]]*Table24[[#This Row],[NHL_EQUIVALENT]]</f>
        <v>0.28000000000000003</v>
      </c>
      <c r="U67" s="6">
        <f>Table24[[#This Row],[G]]/Table24[[#This Row],[PTS]]</f>
        <v>0.19607843137254902</v>
      </c>
      <c r="V67" s="6">
        <f>Table24[[#This Row],[A]]/Table24[[#This Row],[PTS]]</f>
        <v>0.80392156862745101</v>
      </c>
      <c r="W67" s="1">
        <v>0</v>
      </c>
      <c r="X67" s="1">
        <v>0</v>
      </c>
      <c r="Y67" t="s">
        <v>1422</v>
      </c>
      <c r="Z67" t="e" vm="2">
        <v>#VALUE!</v>
      </c>
      <c r="AA67" t="s">
        <v>486</v>
      </c>
      <c r="AB67" s="5">
        <v>39149</v>
      </c>
      <c r="AC67" s="1" t="s">
        <v>710</v>
      </c>
      <c r="AD67" s="1">
        <v>157</v>
      </c>
      <c r="AE67" s="1" t="s">
        <v>690</v>
      </c>
    </row>
    <row r="68" spans="1:31" x14ac:dyDescent="0.35">
      <c r="A68">
        <v>2025</v>
      </c>
      <c r="C68" t="s">
        <v>1463</v>
      </c>
      <c r="D68" s="1">
        <v>67</v>
      </c>
      <c r="E68" s="1" t="s">
        <v>897</v>
      </c>
      <c r="F68" t="s">
        <v>94</v>
      </c>
      <c r="G68" t="s">
        <v>95</v>
      </c>
      <c r="H68" s="1">
        <v>0.47</v>
      </c>
      <c r="I68" s="1">
        <v>43</v>
      </c>
      <c r="J68" s="1">
        <v>4</v>
      </c>
      <c r="K68" s="1">
        <v>5</v>
      </c>
      <c r="L68" s="1">
        <v>9</v>
      </c>
      <c r="M68" s="1">
        <v>8</v>
      </c>
      <c r="N68" s="6">
        <f>Table24[[#This Row],[G]]/Table24[[#This Row],[GP]]</f>
        <v>9.3023255813953487E-2</v>
      </c>
      <c r="O68" s="6">
        <f>Table24[[#This Row],[A]]/Table24[[#This Row],[GP]]</f>
        <v>0.11627906976744186</v>
      </c>
      <c r="P68" s="6">
        <f>Table24[[#This Row],[PTS]]/Table24[[#This Row],[GP]]</f>
        <v>0.20930232558139536</v>
      </c>
      <c r="Q68" s="6">
        <f>Table24[[#This Row],[PIM]]/Table24[[#This Row],[GP]]</f>
        <v>0.18604651162790697</v>
      </c>
      <c r="R68" s="6">
        <f>Table24[[#This Row],[PIM]]/Table24[[#This Row],[PTS]]</f>
        <v>0.88888888888888884</v>
      </c>
      <c r="S68" s="6">
        <f>Table24[[#This Row],[PTS]]/Table24[[#This Row],[PIM]]</f>
        <v>1.125</v>
      </c>
      <c r="T68" s="6">
        <f>Table24[[#This Row],[PTS]]/Table24[[#This Row],[GP]]*Table24[[#This Row],[NHL_EQUIVALENT]]</f>
        <v>9.8372093023255808E-2</v>
      </c>
      <c r="U68" s="6">
        <f>Table24[[#This Row],[G]]/Table24[[#This Row],[PTS]]</f>
        <v>0.44444444444444442</v>
      </c>
      <c r="V68" s="6">
        <f>Table24[[#This Row],[A]]/Table24[[#This Row],[PTS]]</f>
        <v>0.55555555555555558</v>
      </c>
      <c r="W68" s="1">
        <v>0</v>
      </c>
      <c r="X68" s="1">
        <v>0</v>
      </c>
      <c r="Y68" t="s">
        <v>1424</v>
      </c>
      <c r="Z68" t="e" vm="4">
        <v>#VALUE!</v>
      </c>
      <c r="AA68" t="s">
        <v>737</v>
      </c>
      <c r="AB68" s="5">
        <v>39170</v>
      </c>
      <c r="AC68" s="1" t="s">
        <v>699</v>
      </c>
      <c r="AD68" s="1">
        <v>187</v>
      </c>
      <c r="AE68" s="1" t="s">
        <v>700</v>
      </c>
    </row>
    <row r="69" spans="1:31" x14ac:dyDescent="0.35">
      <c r="A69">
        <v>2025</v>
      </c>
      <c r="C69" t="s">
        <v>1020</v>
      </c>
      <c r="D69" s="1">
        <v>68</v>
      </c>
      <c r="E69" s="1" t="s">
        <v>896</v>
      </c>
      <c r="F69" t="s">
        <v>252</v>
      </c>
      <c r="G69" t="s">
        <v>23</v>
      </c>
      <c r="H69" s="1">
        <v>0.27</v>
      </c>
      <c r="I69" s="1">
        <v>57</v>
      </c>
      <c r="J69" s="1">
        <v>3</v>
      </c>
      <c r="K69" s="1">
        <v>15</v>
      </c>
      <c r="L69" s="1">
        <v>18</v>
      </c>
      <c r="M69" s="1">
        <v>57</v>
      </c>
      <c r="N69" s="6">
        <f>Table24[[#This Row],[G]]/Table24[[#This Row],[GP]]</f>
        <v>5.2631578947368418E-2</v>
      </c>
      <c r="O69" s="6">
        <f>Table24[[#This Row],[A]]/Table24[[#This Row],[GP]]</f>
        <v>0.26315789473684209</v>
      </c>
      <c r="P69" s="6">
        <f>Table24[[#This Row],[PTS]]/Table24[[#This Row],[GP]]</f>
        <v>0.31578947368421051</v>
      </c>
      <c r="Q69" s="6">
        <f>Table24[[#This Row],[PIM]]/Table24[[#This Row],[GP]]</f>
        <v>1</v>
      </c>
      <c r="R69" s="6">
        <f>Table24[[#This Row],[PIM]]/Table24[[#This Row],[PTS]]</f>
        <v>3.1666666666666665</v>
      </c>
      <c r="S69" s="6">
        <f>Table24[[#This Row],[PTS]]/Table24[[#This Row],[PIM]]</f>
        <v>0.31578947368421051</v>
      </c>
      <c r="T69" s="6">
        <f>Table24[[#This Row],[PTS]]/Table24[[#This Row],[GP]]*Table24[[#This Row],[NHL_EQUIVALENT]]</f>
        <v>8.5263157894736846E-2</v>
      </c>
      <c r="U69" s="6">
        <f>Table24[[#This Row],[G]]/Table24[[#This Row],[PTS]]</f>
        <v>0.16666666666666666</v>
      </c>
      <c r="V69" s="6">
        <f>Table24[[#This Row],[A]]/Table24[[#This Row],[PTS]]</f>
        <v>0.83333333333333337</v>
      </c>
      <c r="W69" s="1">
        <v>0</v>
      </c>
      <c r="X69" s="1">
        <v>0</v>
      </c>
      <c r="Y69" t="s">
        <v>1422</v>
      </c>
      <c r="Z69" t="e" vm="2">
        <v>#VALUE!</v>
      </c>
      <c r="AA69" t="s">
        <v>574</v>
      </c>
      <c r="AB69" s="5">
        <v>39173</v>
      </c>
      <c r="AC69" s="1" t="s">
        <v>732</v>
      </c>
      <c r="AD69" s="1">
        <v>201</v>
      </c>
      <c r="AE69" s="1" t="s">
        <v>700</v>
      </c>
    </row>
    <row r="70" spans="1:31" x14ac:dyDescent="0.35">
      <c r="A70">
        <v>2025</v>
      </c>
      <c r="C70" t="s">
        <v>1077</v>
      </c>
      <c r="D70" s="1">
        <v>69</v>
      </c>
      <c r="E70" s="1" t="s">
        <v>8</v>
      </c>
      <c r="F70" t="s">
        <v>284</v>
      </c>
      <c r="G70" t="s">
        <v>101</v>
      </c>
      <c r="H70" s="1">
        <v>0.2</v>
      </c>
      <c r="I70" s="1">
        <v>9</v>
      </c>
      <c r="J70" s="1">
        <v>0</v>
      </c>
      <c r="K70" s="1">
        <v>0</v>
      </c>
      <c r="L70" s="1">
        <v>0</v>
      </c>
      <c r="M70" s="1">
        <v>0</v>
      </c>
      <c r="N70" s="6">
        <f>Table24[[#This Row],[G]]/Table24[[#This Row],[GP]]</f>
        <v>0</v>
      </c>
      <c r="O70" s="6">
        <f>Table24[[#This Row],[A]]/Table24[[#This Row],[GP]]</f>
        <v>0</v>
      </c>
      <c r="P70" s="6">
        <f>Table24[[#This Row],[PTS]]/Table24[[#This Row],[GP]]</f>
        <v>0</v>
      </c>
      <c r="Q70" s="6">
        <f>Table24[[#This Row],[PIM]]/Table24[[#This Row],[GP]]</f>
        <v>0</v>
      </c>
      <c r="R70" s="6">
        <v>0</v>
      </c>
      <c r="S70" s="6">
        <v>0</v>
      </c>
      <c r="T70" s="6">
        <f>Table24[[#This Row],[PTS]]/Table24[[#This Row],[GP]]*Table24[[#This Row],[NHL_EQUIVALENT]]</f>
        <v>0</v>
      </c>
      <c r="U70" s="6">
        <v>0</v>
      </c>
      <c r="V70" s="6">
        <v>0</v>
      </c>
      <c r="W70" s="1">
        <v>1.83</v>
      </c>
      <c r="X70" s="1">
        <v>0.93700000000000006</v>
      </c>
      <c r="Y70" t="s">
        <v>1425</v>
      </c>
      <c r="Z70" t="e" vm="5">
        <v>#VALUE!</v>
      </c>
      <c r="AA70" t="s">
        <v>283</v>
      </c>
      <c r="AB70" s="5">
        <v>39099</v>
      </c>
      <c r="AC70" s="1" t="s">
        <v>724</v>
      </c>
      <c r="AD70" s="1">
        <v>203</v>
      </c>
      <c r="AE70" s="1" t="s">
        <v>700</v>
      </c>
    </row>
    <row r="71" spans="1:31" x14ac:dyDescent="0.35">
      <c r="A71">
        <v>2025</v>
      </c>
      <c r="C71" t="s">
        <v>1382</v>
      </c>
      <c r="D71" s="1">
        <v>70</v>
      </c>
      <c r="E71" s="1" t="s">
        <v>897</v>
      </c>
      <c r="F71" t="s">
        <v>672</v>
      </c>
      <c r="G71" t="s">
        <v>226</v>
      </c>
      <c r="H71" s="1">
        <v>0.08</v>
      </c>
      <c r="I71" s="1">
        <v>31</v>
      </c>
      <c r="J71" s="1">
        <v>27</v>
      </c>
      <c r="K71" s="1">
        <v>22</v>
      </c>
      <c r="L71" s="1">
        <v>49</v>
      </c>
      <c r="M71" s="1">
        <v>10</v>
      </c>
      <c r="N71" s="6">
        <f>Table24[[#This Row],[G]]/Table24[[#This Row],[GP]]</f>
        <v>0.87096774193548387</v>
      </c>
      <c r="O71" s="6">
        <f>Table24[[#This Row],[A]]/Table24[[#This Row],[GP]]</f>
        <v>0.70967741935483875</v>
      </c>
      <c r="P71" s="6">
        <f>Table24[[#This Row],[PTS]]/Table24[[#This Row],[GP]]</f>
        <v>1.5806451612903225</v>
      </c>
      <c r="Q71" s="6">
        <f>Table24[[#This Row],[PIM]]/Table24[[#This Row],[GP]]</f>
        <v>0.32258064516129031</v>
      </c>
      <c r="R71" s="6">
        <f>Table24[[#This Row],[PIM]]/Table24[[#This Row],[PTS]]</f>
        <v>0.20408163265306123</v>
      </c>
      <c r="S71" s="6">
        <f>Table24[[#This Row],[PTS]]/Table24[[#This Row],[PIM]]</f>
        <v>4.9000000000000004</v>
      </c>
      <c r="T71" s="6">
        <f>Table24[[#This Row],[PTS]]/Table24[[#This Row],[GP]]*Table24[[#This Row],[NHL_EQUIVALENT]]</f>
        <v>0.12645161290322579</v>
      </c>
      <c r="U71" s="6">
        <f>Table24[[#This Row],[G]]/Table24[[#This Row],[PTS]]</f>
        <v>0.55102040816326525</v>
      </c>
      <c r="V71" s="6">
        <f>Table24[[#This Row],[A]]/Table24[[#This Row],[PTS]]</f>
        <v>0.44897959183673469</v>
      </c>
      <c r="W71" s="1">
        <v>0</v>
      </c>
      <c r="X71" s="1">
        <v>0</v>
      </c>
      <c r="Y71" t="s">
        <v>1422</v>
      </c>
      <c r="Z71" t="e" vm="2">
        <v>#VALUE!</v>
      </c>
      <c r="AA71" t="s">
        <v>671</v>
      </c>
      <c r="AB71" s="5">
        <v>39297</v>
      </c>
      <c r="AC71" s="1" t="s">
        <v>732</v>
      </c>
      <c r="AD71" s="1">
        <v>207</v>
      </c>
      <c r="AE71" s="1" t="s">
        <v>690</v>
      </c>
    </row>
    <row r="72" spans="1:31" x14ac:dyDescent="0.35">
      <c r="A72">
        <v>2025</v>
      </c>
      <c r="C72" t="s">
        <v>1016</v>
      </c>
      <c r="D72" s="1">
        <v>71</v>
      </c>
      <c r="E72" s="1" t="s">
        <v>896</v>
      </c>
      <c r="F72" t="s">
        <v>180</v>
      </c>
      <c r="G72" t="s">
        <v>20</v>
      </c>
      <c r="H72" s="1">
        <v>0.28999999999999998</v>
      </c>
      <c r="I72" s="1">
        <v>24</v>
      </c>
      <c r="J72" s="1">
        <v>1</v>
      </c>
      <c r="K72" s="1">
        <v>6</v>
      </c>
      <c r="L72" s="1">
        <v>7</v>
      </c>
      <c r="M72" s="1">
        <v>12</v>
      </c>
      <c r="N72" s="6">
        <f>Table24[[#This Row],[G]]/Table24[[#This Row],[GP]]</f>
        <v>4.1666666666666664E-2</v>
      </c>
      <c r="O72" s="6">
        <f>Table24[[#This Row],[A]]/Table24[[#This Row],[GP]]</f>
        <v>0.25</v>
      </c>
      <c r="P72" s="6">
        <f>Table24[[#This Row],[PTS]]/Table24[[#This Row],[GP]]</f>
        <v>0.29166666666666669</v>
      </c>
      <c r="Q72" s="6">
        <f>Table24[[#This Row],[PIM]]/Table24[[#This Row],[GP]]</f>
        <v>0.5</v>
      </c>
      <c r="R72" s="6">
        <f>Table24[[#This Row],[PIM]]/Table24[[#This Row],[PTS]]</f>
        <v>1.7142857142857142</v>
      </c>
      <c r="S72" s="6">
        <f>Table24[[#This Row],[PTS]]/Table24[[#This Row],[PIM]]</f>
        <v>0.58333333333333337</v>
      </c>
      <c r="T72" s="6">
        <f>Table24[[#This Row],[PTS]]/Table24[[#This Row],[GP]]*Table24[[#This Row],[NHL_EQUIVALENT]]</f>
        <v>8.458333333333333E-2</v>
      </c>
      <c r="U72" s="6">
        <f>Table24[[#This Row],[G]]/Table24[[#This Row],[PTS]]</f>
        <v>0.14285714285714285</v>
      </c>
      <c r="V72" s="6">
        <f>Table24[[#This Row],[A]]/Table24[[#This Row],[PTS]]</f>
        <v>0.8571428571428571</v>
      </c>
      <c r="W72" s="1">
        <v>0</v>
      </c>
      <c r="X72" s="1">
        <v>0</v>
      </c>
      <c r="Y72" t="s">
        <v>1424</v>
      </c>
      <c r="Z72" t="e" vm="4">
        <v>#VALUE!</v>
      </c>
      <c r="AA72" t="s">
        <v>863</v>
      </c>
      <c r="AB72" s="5">
        <v>39100</v>
      </c>
      <c r="AC72" s="1" t="s">
        <v>717</v>
      </c>
      <c r="AD72" s="1">
        <v>185</v>
      </c>
      <c r="AE72" s="1" t="s">
        <v>690</v>
      </c>
    </row>
    <row r="73" spans="1:31" x14ac:dyDescent="0.35">
      <c r="A73">
        <v>2025</v>
      </c>
      <c r="C73" t="s">
        <v>1157</v>
      </c>
      <c r="D73" s="1">
        <v>72</v>
      </c>
      <c r="E73" s="1" t="s">
        <v>897</v>
      </c>
      <c r="F73" t="s">
        <v>361</v>
      </c>
      <c r="G73" t="s">
        <v>357</v>
      </c>
      <c r="H73" s="1">
        <v>0.54</v>
      </c>
      <c r="I73" s="1">
        <v>51</v>
      </c>
      <c r="J73" s="1">
        <v>12</v>
      </c>
      <c r="K73" s="1">
        <v>23</v>
      </c>
      <c r="L73" s="1">
        <v>35</v>
      </c>
      <c r="M73" s="1">
        <v>6</v>
      </c>
      <c r="N73" s="6">
        <f>Table24[[#This Row],[G]]/Table24[[#This Row],[GP]]</f>
        <v>0.23529411764705882</v>
      </c>
      <c r="O73" s="6">
        <f>Table24[[#This Row],[A]]/Table24[[#This Row],[GP]]</f>
        <v>0.45098039215686275</v>
      </c>
      <c r="P73" s="6">
        <f>Table24[[#This Row],[PTS]]/Table24[[#This Row],[GP]]</f>
        <v>0.68627450980392157</v>
      </c>
      <c r="Q73" s="6">
        <f>Table24[[#This Row],[PIM]]/Table24[[#This Row],[GP]]</f>
        <v>0.11764705882352941</v>
      </c>
      <c r="R73" s="6">
        <f>Table24[[#This Row],[PIM]]/Table24[[#This Row],[PTS]]</f>
        <v>0.17142857142857143</v>
      </c>
      <c r="S73" s="6">
        <f>Table24[[#This Row],[PTS]]/Table24[[#This Row],[PIM]]</f>
        <v>5.833333333333333</v>
      </c>
      <c r="T73" s="6">
        <f>Table24[[#This Row],[PTS]]/Table24[[#This Row],[GP]]*Table24[[#This Row],[NHL_EQUIVALENT]]</f>
        <v>0.37058823529411766</v>
      </c>
      <c r="U73" s="6">
        <f>Table24[[#This Row],[G]]/Table24[[#This Row],[PTS]]</f>
        <v>0.34285714285714286</v>
      </c>
      <c r="V73" s="6">
        <f>Table24[[#This Row],[A]]/Table24[[#This Row],[PTS]]</f>
        <v>0.65714285714285714</v>
      </c>
      <c r="W73" s="1">
        <v>0</v>
      </c>
      <c r="X73" s="1">
        <v>0</v>
      </c>
      <c r="Y73" t="s">
        <v>1427</v>
      </c>
      <c r="Z73" t="e" vm="8">
        <v>#VALUE!</v>
      </c>
      <c r="AA73" t="s">
        <v>360</v>
      </c>
      <c r="AB73" s="5">
        <v>38705</v>
      </c>
      <c r="AC73" s="1" t="s">
        <v>716</v>
      </c>
      <c r="AD73" s="1">
        <v>176</v>
      </c>
      <c r="AE73" s="1" t="s">
        <v>700</v>
      </c>
    </row>
    <row r="74" spans="1:31" x14ac:dyDescent="0.35">
      <c r="A74">
        <v>2025</v>
      </c>
      <c r="C74" t="s">
        <v>1177</v>
      </c>
      <c r="D74" s="1">
        <v>73</v>
      </c>
      <c r="E74" s="1" t="s">
        <v>897</v>
      </c>
      <c r="F74" t="s">
        <v>148</v>
      </c>
      <c r="G74" t="s">
        <v>15</v>
      </c>
      <c r="H74" s="1">
        <v>0.3</v>
      </c>
      <c r="I74" s="1">
        <v>67</v>
      </c>
      <c r="J74" s="1">
        <v>7</v>
      </c>
      <c r="K74" s="1">
        <v>16</v>
      </c>
      <c r="L74" s="1">
        <v>23</v>
      </c>
      <c r="M74" s="1">
        <v>14</v>
      </c>
      <c r="N74" s="6">
        <f>Table24[[#This Row],[G]]/Table24[[#This Row],[GP]]</f>
        <v>0.1044776119402985</v>
      </c>
      <c r="O74" s="6">
        <f>Table24[[#This Row],[A]]/Table24[[#This Row],[GP]]</f>
        <v>0.23880597014925373</v>
      </c>
      <c r="P74" s="6">
        <f>Table24[[#This Row],[PTS]]/Table24[[#This Row],[GP]]</f>
        <v>0.34328358208955223</v>
      </c>
      <c r="Q74" s="6">
        <f>Table24[[#This Row],[PIM]]/Table24[[#This Row],[GP]]</f>
        <v>0.20895522388059701</v>
      </c>
      <c r="R74" s="6">
        <f>Table24[[#This Row],[PIM]]/Table24[[#This Row],[PTS]]</f>
        <v>0.60869565217391308</v>
      </c>
      <c r="S74" s="6">
        <f>Table24[[#This Row],[PTS]]/Table24[[#This Row],[PIM]]</f>
        <v>1.6428571428571428</v>
      </c>
      <c r="T74" s="6">
        <f>Table24[[#This Row],[PTS]]/Table24[[#This Row],[GP]]*Table24[[#This Row],[NHL_EQUIVALENT]]</f>
        <v>0.10298507462686567</v>
      </c>
      <c r="U74" s="6">
        <f>Table24[[#This Row],[G]]/Table24[[#This Row],[PTS]]</f>
        <v>0.30434782608695654</v>
      </c>
      <c r="V74" s="6">
        <f>Table24[[#This Row],[A]]/Table24[[#This Row],[PTS]]</f>
        <v>0.69565217391304346</v>
      </c>
      <c r="W74" s="1">
        <v>0</v>
      </c>
      <c r="X74" s="1">
        <v>0</v>
      </c>
      <c r="Y74" t="s">
        <v>1421</v>
      </c>
      <c r="Z74" t="e" vm="1">
        <v>#VALUE!</v>
      </c>
      <c r="AA74" t="s">
        <v>500</v>
      </c>
      <c r="AB74" s="5">
        <v>39335</v>
      </c>
      <c r="AC74" s="1" t="s">
        <v>724</v>
      </c>
      <c r="AD74" s="1">
        <v>179</v>
      </c>
      <c r="AE74" s="1" t="s">
        <v>690</v>
      </c>
    </row>
    <row r="75" spans="1:31" x14ac:dyDescent="0.35">
      <c r="A75">
        <v>2025</v>
      </c>
      <c r="C75" t="s">
        <v>1231</v>
      </c>
      <c r="D75" s="1">
        <v>74</v>
      </c>
      <c r="E75" s="1" t="s">
        <v>897</v>
      </c>
      <c r="F75" t="s">
        <v>266</v>
      </c>
      <c r="G75" t="s">
        <v>15</v>
      </c>
      <c r="H75" s="1">
        <v>0.3</v>
      </c>
      <c r="I75" s="1">
        <v>53</v>
      </c>
      <c r="J75" s="1">
        <v>16</v>
      </c>
      <c r="K75" s="1">
        <v>29</v>
      </c>
      <c r="L75" s="1">
        <v>45</v>
      </c>
      <c r="M75" s="1">
        <v>8</v>
      </c>
      <c r="N75" s="6">
        <f>Table24[[#This Row],[G]]/Table24[[#This Row],[GP]]</f>
        <v>0.30188679245283018</v>
      </c>
      <c r="O75" s="6">
        <f>Table24[[#This Row],[A]]/Table24[[#This Row],[GP]]</f>
        <v>0.54716981132075471</v>
      </c>
      <c r="P75" s="6">
        <f>Table24[[#This Row],[PTS]]/Table24[[#This Row],[GP]]</f>
        <v>0.84905660377358494</v>
      </c>
      <c r="Q75" s="6">
        <f>Table24[[#This Row],[PIM]]/Table24[[#This Row],[GP]]</f>
        <v>0.15094339622641509</v>
      </c>
      <c r="R75" s="6">
        <f>Table24[[#This Row],[PIM]]/Table24[[#This Row],[PTS]]</f>
        <v>0.17777777777777778</v>
      </c>
      <c r="S75" s="6">
        <f>Table24[[#This Row],[PTS]]/Table24[[#This Row],[PIM]]</f>
        <v>5.625</v>
      </c>
      <c r="T75" s="6">
        <f>Table24[[#This Row],[PTS]]/Table24[[#This Row],[GP]]*Table24[[#This Row],[NHL_EQUIVALENT]]</f>
        <v>0.25471698113207547</v>
      </c>
      <c r="U75" s="6">
        <f>Table24[[#This Row],[G]]/Table24[[#This Row],[PTS]]</f>
        <v>0.35555555555555557</v>
      </c>
      <c r="V75" s="6">
        <f>Table24[[#This Row],[A]]/Table24[[#This Row],[PTS]]</f>
        <v>0.64444444444444449</v>
      </c>
      <c r="W75" s="1">
        <v>0</v>
      </c>
      <c r="X75" s="1">
        <v>0</v>
      </c>
      <c r="Y75" t="s">
        <v>1423</v>
      </c>
      <c r="Z75" t="e" vm="3">
        <v>#VALUE!</v>
      </c>
      <c r="AA75" t="s">
        <v>265</v>
      </c>
      <c r="AB75" s="5">
        <v>39186</v>
      </c>
      <c r="AC75" s="1" t="s">
        <v>725</v>
      </c>
      <c r="AD75" s="1">
        <v>168</v>
      </c>
      <c r="AE75" s="1" t="s">
        <v>700</v>
      </c>
    </row>
    <row r="76" spans="1:31" x14ac:dyDescent="0.35">
      <c r="A76">
        <v>2025</v>
      </c>
      <c r="C76" t="s">
        <v>910</v>
      </c>
      <c r="D76" s="1">
        <v>75</v>
      </c>
      <c r="E76" s="1" t="s">
        <v>896</v>
      </c>
      <c r="F76" t="s">
        <v>100</v>
      </c>
      <c r="G76" t="s">
        <v>101</v>
      </c>
      <c r="H76" s="1">
        <v>0.2</v>
      </c>
      <c r="I76" s="1">
        <v>35</v>
      </c>
      <c r="J76" s="1">
        <v>6</v>
      </c>
      <c r="K76" s="1">
        <v>8</v>
      </c>
      <c r="L76" s="1">
        <v>14</v>
      </c>
      <c r="M76" s="1">
        <v>22</v>
      </c>
      <c r="N76" s="6">
        <f>Table24[[#This Row],[G]]/Table24[[#This Row],[GP]]</f>
        <v>0.17142857142857143</v>
      </c>
      <c r="O76" s="6">
        <f>Table24[[#This Row],[A]]/Table24[[#This Row],[GP]]</f>
        <v>0.22857142857142856</v>
      </c>
      <c r="P76" s="6">
        <f>Table24[[#This Row],[PTS]]/Table24[[#This Row],[GP]]</f>
        <v>0.4</v>
      </c>
      <c r="Q76" s="6">
        <f>Table24[[#This Row],[PIM]]/Table24[[#This Row],[GP]]</f>
        <v>0.62857142857142856</v>
      </c>
      <c r="R76" s="6">
        <f>Table24[[#This Row],[PIM]]/Table24[[#This Row],[PTS]]</f>
        <v>1.5714285714285714</v>
      </c>
      <c r="S76" s="6">
        <f>Table24[[#This Row],[PTS]]/Table24[[#This Row],[PIM]]</f>
        <v>0.63636363636363635</v>
      </c>
      <c r="T76" s="6">
        <f>Table24[[#This Row],[PTS]]/Table24[[#This Row],[GP]]*Table24[[#This Row],[NHL_EQUIVALENT]]</f>
        <v>8.0000000000000016E-2</v>
      </c>
      <c r="U76" s="6">
        <f>Table24[[#This Row],[G]]/Table24[[#This Row],[PTS]]</f>
        <v>0.42857142857142855</v>
      </c>
      <c r="V76" s="6">
        <f>Table24[[#This Row],[A]]/Table24[[#This Row],[PTS]]</f>
        <v>0.5714285714285714</v>
      </c>
      <c r="W76" s="1">
        <v>0</v>
      </c>
      <c r="X76" s="1">
        <v>0</v>
      </c>
      <c r="Y76" t="s">
        <v>1425</v>
      </c>
      <c r="Z76" t="e" vm="5">
        <v>#VALUE!</v>
      </c>
      <c r="AA76" t="s">
        <v>741</v>
      </c>
      <c r="AB76" s="5">
        <v>39182</v>
      </c>
      <c r="AC76" s="1" t="s">
        <v>707</v>
      </c>
      <c r="AD76" s="1">
        <v>198</v>
      </c>
      <c r="AE76" s="1" t="s">
        <v>690</v>
      </c>
    </row>
    <row r="77" spans="1:31" x14ac:dyDescent="0.35">
      <c r="A77">
        <v>2025</v>
      </c>
      <c r="C77" t="s">
        <v>1248</v>
      </c>
      <c r="D77" s="1">
        <v>76</v>
      </c>
      <c r="E77" s="1" t="s">
        <v>897</v>
      </c>
      <c r="F77" t="s">
        <v>551</v>
      </c>
      <c r="G77" t="s">
        <v>128</v>
      </c>
      <c r="H77" s="1">
        <v>0.22</v>
      </c>
      <c r="I77" s="1">
        <v>25</v>
      </c>
      <c r="J77" s="1">
        <v>13</v>
      </c>
      <c r="K77" s="1">
        <v>7</v>
      </c>
      <c r="L77" s="1">
        <v>20</v>
      </c>
      <c r="M77" s="1">
        <v>14</v>
      </c>
      <c r="N77" s="6">
        <f>Table24[[#This Row],[G]]/Table24[[#This Row],[GP]]</f>
        <v>0.52</v>
      </c>
      <c r="O77" s="6">
        <f>Table24[[#This Row],[A]]/Table24[[#This Row],[GP]]</f>
        <v>0.28000000000000003</v>
      </c>
      <c r="P77" s="6">
        <f>Table24[[#This Row],[PTS]]/Table24[[#This Row],[GP]]</f>
        <v>0.8</v>
      </c>
      <c r="Q77" s="6">
        <f>Table24[[#This Row],[PIM]]/Table24[[#This Row],[GP]]</f>
        <v>0.56000000000000005</v>
      </c>
      <c r="R77" s="6">
        <f>Table24[[#This Row],[PIM]]/Table24[[#This Row],[PTS]]</f>
        <v>0.7</v>
      </c>
      <c r="S77" s="6">
        <f>Table24[[#This Row],[PTS]]/Table24[[#This Row],[PIM]]</f>
        <v>1.4285714285714286</v>
      </c>
      <c r="T77" s="6">
        <f>Table24[[#This Row],[PTS]]/Table24[[#This Row],[GP]]*Table24[[#This Row],[NHL_EQUIVALENT]]</f>
        <v>0.17600000000000002</v>
      </c>
      <c r="U77" s="6">
        <f>Table24[[#This Row],[G]]/Table24[[#This Row],[PTS]]</f>
        <v>0.65</v>
      </c>
      <c r="V77" s="6">
        <f>Table24[[#This Row],[A]]/Table24[[#This Row],[PTS]]</f>
        <v>0.35</v>
      </c>
      <c r="W77" s="1">
        <v>0</v>
      </c>
      <c r="X77" s="1">
        <v>0</v>
      </c>
      <c r="Y77" t="s">
        <v>1424</v>
      </c>
      <c r="Z77" t="e" vm="4">
        <v>#VALUE!</v>
      </c>
      <c r="AA77" t="s">
        <v>550</v>
      </c>
      <c r="AB77" s="5">
        <v>39202</v>
      </c>
      <c r="AC77" s="1" t="s">
        <v>699</v>
      </c>
      <c r="AD77" s="1">
        <v>196</v>
      </c>
      <c r="AE77" s="1" t="s">
        <v>700</v>
      </c>
    </row>
    <row r="78" spans="1:31" x14ac:dyDescent="0.35">
      <c r="A78">
        <v>2025</v>
      </c>
      <c r="C78" t="s">
        <v>967</v>
      </c>
      <c r="D78" s="1">
        <v>77</v>
      </c>
      <c r="E78" s="1" t="s">
        <v>896</v>
      </c>
      <c r="F78" t="s">
        <v>305</v>
      </c>
      <c r="G78" t="s">
        <v>31</v>
      </c>
      <c r="H78" s="1">
        <v>0.27</v>
      </c>
      <c r="I78" s="1">
        <v>64</v>
      </c>
      <c r="J78" s="1">
        <v>7</v>
      </c>
      <c r="K78" s="1">
        <v>33</v>
      </c>
      <c r="L78" s="1">
        <v>40</v>
      </c>
      <c r="M78" s="1">
        <v>16</v>
      </c>
      <c r="N78" s="6">
        <f>Table24[[#This Row],[G]]/Table24[[#This Row],[GP]]</f>
        <v>0.109375</v>
      </c>
      <c r="O78" s="6">
        <f>Table24[[#This Row],[A]]/Table24[[#This Row],[GP]]</f>
        <v>0.515625</v>
      </c>
      <c r="P78" s="6">
        <f>Table24[[#This Row],[PTS]]/Table24[[#This Row],[GP]]</f>
        <v>0.625</v>
      </c>
      <c r="Q78" s="6">
        <f>Table24[[#This Row],[PIM]]/Table24[[#This Row],[GP]]</f>
        <v>0.25</v>
      </c>
      <c r="R78" s="6">
        <f>Table24[[#This Row],[PIM]]/Table24[[#This Row],[PTS]]</f>
        <v>0.4</v>
      </c>
      <c r="S78" s="6">
        <f>Table24[[#This Row],[PTS]]/Table24[[#This Row],[PIM]]</f>
        <v>2.5</v>
      </c>
      <c r="T78" s="6">
        <f>Table24[[#This Row],[PTS]]/Table24[[#This Row],[GP]]*Table24[[#This Row],[NHL_EQUIVALENT]]</f>
        <v>0.16875000000000001</v>
      </c>
      <c r="U78" s="6">
        <f>Table24[[#This Row],[G]]/Table24[[#This Row],[PTS]]</f>
        <v>0.17499999999999999</v>
      </c>
      <c r="V78" s="6">
        <f>Table24[[#This Row],[A]]/Table24[[#This Row],[PTS]]</f>
        <v>0.82499999999999996</v>
      </c>
      <c r="W78" s="1">
        <v>0</v>
      </c>
      <c r="X78" s="1">
        <v>0</v>
      </c>
      <c r="Y78" t="s">
        <v>1421</v>
      </c>
      <c r="Z78" t="e" vm="1">
        <v>#VALUE!</v>
      </c>
      <c r="AA78" t="s">
        <v>350</v>
      </c>
      <c r="AB78" s="5">
        <v>39293</v>
      </c>
      <c r="AC78" s="1" t="s">
        <v>705</v>
      </c>
      <c r="AD78" s="1">
        <v>161</v>
      </c>
      <c r="AE78" s="1" t="s">
        <v>690</v>
      </c>
    </row>
    <row r="79" spans="1:31" x14ac:dyDescent="0.35">
      <c r="A79">
        <v>2025</v>
      </c>
      <c r="C79" t="s">
        <v>1375</v>
      </c>
      <c r="D79" s="1">
        <v>78</v>
      </c>
      <c r="E79" s="1" t="s">
        <v>897</v>
      </c>
      <c r="F79" t="s">
        <v>1492</v>
      </c>
      <c r="G79" t="s">
        <v>43</v>
      </c>
      <c r="H79" s="1">
        <v>0.27</v>
      </c>
      <c r="I79" s="1">
        <v>40</v>
      </c>
      <c r="J79" s="1">
        <v>22</v>
      </c>
      <c r="K79" s="1">
        <v>29</v>
      </c>
      <c r="L79" s="1">
        <v>51</v>
      </c>
      <c r="M79" s="1">
        <v>50</v>
      </c>
      <c r="N79" s="6">
        <f>Table24[[#This Row],[G]]/Table24[[#This Row],[GP]]</f>
        <v>0.55000000000000004</v>
      </c>
      <c r="O79" s="6">
        <f>Table24[[#This Row],[A]]/Table24[[#This Row],[GP]]</f>
        <v>0.72499999999999998</v>
      </c>
      <c r="P79" s="6">
        <f>Table24[[#This Row],[PTS]]/Table24[[#This Row],[GP]]</f>
        <v>1.2749999999999999</v>
      </c>
      <c r="Q79" s="6">
        <f>Table24[[#This Row],[PIM]]/Table24[[#This Row],[GP]]</f>
        <v>1.25</v>
      </c>
      <c r="R79" s="6">
        <f>Table24[[#This Row],[PIM]]/Table24[[#This Row],[PTS]]</f>
        <v>0.98039215686274506</v>
      </c>
      <c r="S79" s="6">
        <f>Table24[[#This Row],[PTS]]/Table24[[#This Row],[PIM]]</f>
        <v>1.02</v>
      </c>
      <c r="T79" s="6">
        <f>Table24[[#This Row],[PTS]]/Table24[[#This Row],[GP]]*Table24[[#This Row],[NHL_EQUIVALENT]]</f>
        <v>0.34425</v>
      </c>
      <c r="U79" s="6">
        <f>Table24[[#This Row],[G]]/Table24[[#This Row],[PTS]]</f>
        <v>0.43137254901960786</v>
      </c>
      <c r="V79" s="6">
        <f>Table24[[#This Row],[A]]/Table24[[#This Row],[PTS]]</f>
        <v>0.56862745098039214</v>
      </c>
      <c r="W79" s="1">
        <v>0</v>
      </c>
      <c r="X79" s="1">
        <v>0</v>
      </c>
      <c r="Y79" t="s">
        <v>1423</v>
      </c>
      <c r="Z79" t="e" vm="3">
        <v>#VALUE!</v>
      </c>
      <c r="AA79" t="s">
        <v>629</v>
      </c>
      <c r="AB79" s="5">
        <v>39287</v>
      </c>
      <c r="AC79" s="1" t="s">
        <v>724</v>
      </c>
      <c r="AD79" s="1">
        <v>183</v>
      </c>
      <c r="AE79" s="1" t="s">
        <v>700</v>
      </c>
    </row>
    <row r="80" spans="1:31" x14ac:dyDescent="0.35">
      <c r="A80">
        <v>2025</v>
      </c>
      <c r="C80" t="s">
        <v>1285</v>
      </c>
      <c r="D80" s="1">
        <v>79</v>
      </c>
      <c r="E80" s="1" t="s">
        <v>897</v>
      </c>
      <c r="F80" t="s">
        <v>141</v>
      </c>
      <c r="G80" t="s">
        <v>101</v>
      </c>
      <c r="H80" s="1">
        <v>0.2</v>
      </c>
      <c r="I80" s="1">
        <v>43</v>
      </c>
      <c r="J80" s="1">
        <v>20</v>
      </c>
      <c r="K80" s="1">
        <v>7</v>
      </c>
      <c r="L80" s="1">
        <v>27</v>
      </c>
      <c r="M80" s="1">
        <v>14</v>
      </c>
      <c r="N80" s="6">
        <f>Table24[[#This Row],[G]]/Table24[[#This Row],[GP]]</f>
        <v>0.46511627906976744</v>
      </c>
      <c r="O80" s="6">
        <f>Table24[[#This Row],[A]]/Table24[[#This Row],[GP]]</f>
        <v>0.16279069767441862</v>
      </c>
      <c r="P80" s="6">
        <f>Table24[[#This Row],[PTS]]/Table24[[#This Row],[GP]]</f>
        <v>0.62790697674418605</v>
      </c>
      <c r="Q80" s="6">
        <f>Table24[[#This Row],[PIM]]/Table24[[#This Row],[GP]]</f>
        <v>0.32558139534883723</v>
      </c>
      <c r="R80" s="6">
        <f>Table24[[#This Row],[PIM]]/Table24[[#This Row],[PTS]]</f>
        <v>0.51851851851851849</v>
      </c>
      <c r="S80" s="6">
        <f>Table24[[#This Row],[PTS]]/Table24[[#This Row],[PIM]]</f>
        <v>1.9285714285714286</v>
      </c>
      <c r="T80" s="6">
        <f>Table24[[#This Row],[PTS]]/Table24[[#This Row],[GP]]*Table24[[#This Row],[NHL_EQUIVALENT]]</f>
        <v>0.12558139534883722</v>
      </c>
      <c r="U80" s="6">
        <f>Table24[[#This Row],[G]]/Table24[[#This Row],[PTS]]</f>
        <v>0.7407407407407407</v>
      </c>
      <c r="V80" s="6">
        <f>Table24[[#This Row],[A]]/Table24[[#This Row],[PTS]]</f>
        <v>0.25925925925925924</v>
      </c>
      <c r="W80" s="1">
        <v>0</v>
      </c>
      <c r="X80" s="1">
        <v>0</v>
      </c>
      <c r="Y80" t="s">
        <v>1425</v>
      </c>
      <c r="Z80" t="e" vm="5">
        <v>#VALUE!</v>
      </c>
      <c r="AA80" t="s">
        <v>557</v>
      </c>
      <c r="AB80" s="5">
        <v>39199</v>
      </c>
      <c r="AC80" s="1" t="s">
        <v>732</v>
      </c>
      <c r="AD80" s="1">
        <v>209</v>
      </c>
      <c r="AE80" s="1" t="s">
        <v>700</v>
      </c>
    </row>
    <row r="81" spans="1:31" x14ac:dyDescent="0.35">
      <c r="A81">
        <v>2025</v>
      </c>
      <c r="C81" t="s">
        <v>1206</v>
      </c>
      <c r="D81" s="1">
        <v>80</v>
      </c>
      <c r="E81" s="1" t="s">
        <v>897</v>
      </c>
      <c r="F81" t="s">
        <v>322</v>
      </c>
      <c r="G81" t="s">
        <v>110</v>
      </c>
      <c r="H81" s="1">
        <v>0.55000000000000004</v>
      </c>
      <c r="I81" s="1">
        <v>47</v>
      </c>
      <c r="J81" s="1">
        <v>8</v>
      </c>
      <c r="K81" s="1">
        <v>7</v>
      </c>
      <c r="L81" s="1">
        <v>15</v>
      </c>
      <c r="M81" s="1">
        <v>6</v>
      </c>
      <c r="N81" s="6">
        <f>Table24[[#This Row],[G]]/Table24[[#This Row],[GP]]</f>
        <v>0.1702127659574468</v>
      </c>
      <c r="O81" s="6">
        <f>Table24[[#This Row],[A]]/Table24[[#This Row],[GP]]</f>
        <v>0.14893617021276595</v>
      </c>
      <c r="P81" s="6">
        <f>Table24[[#This Row],[PTS]]/Table24[[#This Row],[GP]]</f>
        <v>0.31914893617021278</v>
      </c>
      <c r="Q81" s="6">
        <f>Table24[[#This Row],[PIM]]/Table24[[#This Row],[GP]]</f>
        <v>0.1276595744680851</v>
      </c>
      <c r="R81" s="6">
        <f>Table24[[#This Row],[PIM]]/Table24[[#This Row],[PTS]]</f>
        <v>0.4</v>
      </c>
      <c r="S81" s="6">
        <f>Table24[[#This Row],[PTS]]/Table24[[#This Row],[PIM]]</f>
        <v>2.5</v>
      </c>
      <c r="T81" s="6">
        <f>Table24[[#This Row],[PTS]]/Table24[[#This Row],[GP]]*Table24[[#This Row],[NHL_EQUIVALENT]]</f>
        <v>0.17553191489361705</v>
      </c>
      <c r="U81" s="6">
        <f>Table24[[#This Row],[G]]/Table24[[#This Row],[PTS]]</f>
        <v>0.53333333333333333</v>
      </c>
      <c r="V81" s="6">
        <f>Table24[[#This Row],[A]]/Table24[[#This Row],[PTS]]</f>
        <v>0.46666666666666667</v>
      </c>
      <c r="W81" s="1">
        <v>0</v>
      </c>
      <c r="X81" s="1">
        <v>0</v>
      </c>
      <c r="Y81" t="s">
        <v>1426</v>
      </c>
      <c r="Z81" t="e" vm="9">
        <v>#VALUE!</v>
      </c>
      <c r="AA81" t="s">
        <v>866</v>
      </c>
      <c r="AB81" s="5">
        <v>38964</v>
      </c>
      <c r="AC81" s="1" t="s">
        <v>725</v>
      </c>
      <c r="AD81" s="1">
        <v>176</v>
      </c>
      <c r="AE81" s="1" t="s">
        <v>700</v>
      </c>
    </row>
    <row r="82" spans="1:31" x14ac:dyDescent="0.35">
      <c r="A82">
        <v>2025</v>
      </c>
      <c r="C82" t="s">
        <v>1448</v>
      </c>
      <c r="D82" s="1">
        <v>81</v>
      </c>
      <c r="E82" s="1" t="s">
        <v>896</v>
      </c>
      <c r="F82" t="s">
        <v>567</v>
      </c>
      <c r="G82" t="s">
        <v>26</v>
      </c>
      <c r="H82" s="1">
        <v>0.32</v>
      </c>
      <c r="I82" s="1">
        <v>35</v>
      </c>
      <c r="J82" s="1">
        <v>3</v>
      </c>
      <c r="K82" s="1">
        <v>6</v>
      </c>
      <c r="L82" s="1">
        <v>9</v>
      </c>
      <c r="M82" s="1">
        <v>8</v>
      </c>
      <c r="N82" s="6">
        <f>Table24[[#This Row],[G]]/Table24[[#This Row],[GP]]</f>
        <v>8.5714285714285715E-2</v>
      </c>
      <c r="O82" s="6">
        <f>Table24[[#This Row],[A]]/Table24[[#This Row],[GP]]</f>
        <v>0.17142857142857143</v>
      </c>
      <c r="P82" s="6">
        <f>Table24[[#This Row],[PTS]]/Table24[[#This Row],[GP]]</f>
        <v>0.25714285714285712</v>
      </c>
      <c r="Q82" s="6">
        <f>Table24[[#This Row],[PIM]]/Table24[[#This Row],[GP]]</f>
        <v>0.22857142857142856</v>
      </c>
      <c r="R82" s="6">
        <f>Table24[[#This Row],[PIM]]/Table24[[#This Row],[PTS]]</f>
        <v>0.88888888888888884</v>
      </c>
      <c r="S82" s="6">
        <f>Table24[[#This Row],[PTS]]/Table24[[#This Row],[PIM]]</f>
        <v>1.125</v>
      </c>
      <c r="T82" s="6">
        <f>Table24[[#This Row],[PTS]]/Table24[[#This Row],[GP]]*Table24[[#This Row],[NHL_EQUIVALENT]]</f>
        <v>8.2285714285714281E-2</v>
      </c>
      <c r="U82" s="6">
        <f>Table24[[#This Row],[G]]/Table24[[#This Row],[PTS]]</f>
        <v>0.33333333333333331</v>
      </c>
      <c r="V82" s="6">
        <f>Table24[[#This Row],[A]]/Table24[[#This Row],[PTS]]</f>
        <v>0.66666666666666663</v>
      </c>
      <c r="W82" s="1">
        <v>0</v>
      </c>
      <c r="X82" s="1">
        <v>0</v>
      </c>
      <c r="Y82" t="s">
        <v>1422</v>
      </c>
      <c r="Z82" t="e" vm="2">
        <v>#VALUE!</v>
      </c>
      <c r="AA82" t="s">
        <v>867</v>
      </c>
      <c r="AB82" s="5">
        <v>39069</v>
      </c>
      <c r="AC82" s="1" t="s">
        <v>705</v>
      </c>
      <c r="AD82" s="1">
        <v>181</v>
      </c>
      <c r="AE82" s="1" t="s">
        <v>700</v>
      </c>
    </row>
    <row r="83" spans="1:31" x14ac:dyDescent="0.35">
      <c r="A83">
        <v>2025</v>
      </c>
      <c r="C83" t="s">
        <v>1449</v>
      </c>
      <c r="D83" s="1">
        <v>82</v>
      </c>
      <c r="E83" s="1" t="s">
        <v>896</v>
      </c>
      <c r="F83" t="s">
        <v>190</v>
      </c>
      <c r="G83" t="s">
        <v>31</v>
      </c>
      <c r="H83" s="1">
        <v>0.27</v>
      </c>
      <c r="I83" s="1">
        <v>52</v>
      </c>
      <c r="J83" s="1">
        <v>3</v>
      </c>
      <c r="K83" s="1">
        <v>23</v>
      </c>
      <c r="L83" s="1">
        <v>26</v>
      </c>
      <c r="M83" s="1">
        <v>20</v>
      </c>
      <c r="N83" s="6">
        <f>Table24[[#This Row],[G]]/Table24[[#This Row],[GP]]</f>
        <v>5.7692307692307696E-2</v>
      </c>
      <c r="O83" s="6">
        <f>Table24[[#This Row],[A]]/Table24[[#This Row],[GP]]</f>
        <v>0.44230769230769229</v>
      </c>
      <c r="P83" s="6">
        <f>Table24[[#This Row],[PTS]]/Table24[[#This Row],[GP]]</f>
        <v>0.5</v>
      </c>
      <c r="Q83" s="6">
        <f>Table24[[#This Row],[PIM]]/Table24[[#This Row],[GP]]</f>
        <v>0.38461538461538464</v>
      </c>
      <c r="R83" s="6">
        <f>Table24[[#This Row],[PIM]]/Table24[[#This Row],[PTS]]</f>
        <v>0.76923076923076927</v>
      </c>
      <c r="S83" s="6">
        <f>Table24[[#This Row],[PTS]]/Table24[[#This Row],[PIM]]</f>
        <v>1.3</v>
      </c>
      <c r="T83" s="6">
        <f>Table24[[#This Row],[PTS]]/Table24[[#This Row],[GP]]*Table24[[#This Row],[NHL_EQUIVALENT]]</f>
        <v>0.13500000000000001</v>
      </c>
      <c r="U83" s="6">
        <f>Table24[[#This Row],[G]]/Table24[[#This Row],[PTS]]</f>
        <v>0.11538461538461539</v>
      </c>
      <c r="V83" s="6">
        <f>Table24[[#This Row],[A]]/Table24[[#This Row],[PTS]]</f>
        <v>0.88461538461538458</v>
      </c>
      <c r="W83" s="1">
        <v>0</v>
      </c>
      <c r="X83" s="1">
        <v>0</v>
      </c>
      <c r="Y83" t="s">
        <v>1428</v>
      </c>
      <c r="Z83" t="e" vm="10">
        <v>#VALUE!</v>
      </c>
      <c r="AA83" t="s">
        <v>814</v>
      </c>
      <c r="AB83" s="5">
        <v>39172</v>
      </c>
      <c r="AC83" s="1" t="s">
        <v>699</v>
      </c>
      <c r="AD83" s="1">
        <v>170</v>
      </c>
      <c r="AE83" s="1" t="s">
        <v>690</v>
      </c>
    </row>
    <row r="84" spans="1:31" x14ac:dyDescent="0.35">
      <c r="A84">
        <v>2025</v>
      </c>
      <c r="C84" t="s">
        <v>1281</v>
      </c>
      <c r="D84" s="1">
        <v>83</v>
      </c>
      <c r="E84" s="1" t="s">
        <v>897</v>
      </c>
      <c r="F84" t="s">
        <v>1496</v>
      </c>
      <c r="G84" t="s">
        <v>37</v>
      </c>
      <c r="H84" s="1">
        <v>0.41</v>
      </c>
      <c r="I84" s="1">
        <v>27</v>
      </c>
      <c r="J84" s="1">
        <v>1</v>
      </c>
      <c r="K84" s="1">
        <v>6</v>
      </c>
      <c r="L84" s="1">
        <v>7</v>
      </c>
      <c r="M84" s="1">
        <v>4</v>
      </c>
      <c r="N84" s="6">
        <f>Table24[[#This Row],[G]]/Table24[[#This Row],[GP]]</f>
        <v>3.7037037037037035E-2</v>
      </c>
      <c r="O84" s="6">
        <f>Table24[[#This Row],[A]]/Table24[[#This Row],[GP]]</f>
        <v>0.22222222222222221</v>
      </c>
      <c r="P84" s="6">
        <f>Table24[[#This Row],[PTS]]/Table24[[#This Row],[GP]]</f>
        <v>0.25925925925925924</v>
      </c>
      <c r="Q84" s="6">
        <f>Table24[[#This Row],[PIM]]/Table24[[#This Row],[GP]]</f>
        <v>0.14814814814814814</v>
      </c>
      <c r="R84" s="6">
        <f>Table24[[#This Row],[PIM]]/Table24[[#This Row],[PTS]]</f>
        <v>0.5714285714285714</v>
      </c>
      <c r="S84" s="6">
        <f>Table24[[#This Row],[PTS]]/Table24[[#This Row],[PIM]]</f>
        <v>1.75</v>
      </c>
      <c r="T84" s="6">
        <f>Table24[[#This Row],[PTS]]/Table24[[#This Row],[GP]]*Table24[[#This Row],[NHL_EQUIVALENT]]</f>
        <v>0.10629629629629628</v>
      </c>
      <c r="U84" s="6">
        <f>Table24[[#This Row],[G]]/Table24[[#This Row],[PTS]]</f>
        <v>0.14285714285714285</v>
      </c>
      <c r="V84" s="6">
        <f>Table24[[#This Row],[A]]/Table24[[#This Row],[PTS]]</f>
        <v>0.8571428571428571</v>
      </c>
      <c r="W84" s="1">
        <v>0</v>
      </c>
      <c r="X84" s="1">
        <v>0</v>
      </c>
      <c r="Y84" t="s">
        <v>1437</v>
      </c>
      <c r="Z84" t="e" vm="11">
        <v>#VALUE!</v>
      </c>
      <c r="AA84" t="s">
        <v>849</v>
      </c>
      <c r="AB84" s="5">
        <v>39067</v>
      </c>
      <c r="AC84" s="1" t="s">
        <v>716</v>
      </c>
      <c r="AD84" s="1">
        <v>170</v>
      </c>
      <c r="AE84" s="1" t="s">
        <v>690</v>
      </c>
    </row>
    <row r="85" spans="1:31" x14ac:dyDescent="0.35">
      <c r="A85">
        <v>2025</v>
      </c>
      <c r="C85" t="s">
        <v>1361</v>
      </c>
      <c r="D85" s="1">
        <v>84</v>
      </c>
      <c r="E85" s="1" t="s">
        <v>897</v>
      </c>
      <c r="F85" t="s">
        <v>210</v>
      </c>
      <c r="G85" t="s">
        <v>20</v>
      </c>
      <c r="H85" s="1">
        <v>0.28999999999999998</v>
      </c>
      <c r="I85" s="1">
        <v>32</v>
      </c>
      <c r="J85" s="1">
        <v>11</v>
      </c>
      <c r="K85" s="1">
        <v>8</v>
      </c>
      <c r="L85" s="1">
        <v>19</v>
      </c>
      <c r="M85" s="1">
        <v>28</v>
      </c>
      <c r="N85" s="6">
        <f>Table24[[#This Row],[G]]/Table24[[#This Row],[GP]]</f>
        <v>0.34375</v>
      </c>
      <c r="O85" s="6">
        <f>Table24[[#This Row],[A]]/Table24[[#This Row],[GP]]</f>
        <v>0.25</v>
      </c>
      <c r="P85" s="6">
        <f>Table24[[#This Row],[PTS]]/Table24[[#This Row],[GP]]</f>
        <v>0.59375</v>
      </c>
      <c r="Q85" s="6">
        <f>Table24[[#This Row],[PIM]]/Table24[[#This Row],[GP]]</f>
        <v>0.875</v>
      </c>
      <c r="R85" s="6">
        <f>Table24[[#This Row],[PIM]]/Table24[[#This Row],[PTS]]</f>
        <v>1.4736842105263157</v>
      </c>
      <c r="S85" s="6">
        <f>Table24[[#This Row],[PTS]]/Table24[[#This Row],[PIM]]</f>
        <v>0.6785714285714286</v>
      </c>
      <c r="T85" s="6">
        <f>Table24[[#This Row],[PTS]]/Table24[[#This Row],[GP]]*Table24[[#This Row],[NHL_EQUIVALENT]]</f>
        <v>0.17218749999999999</v>
      </c>
      <c r="U85" s="6">
        <f>Table24[[#This Row],[G]]/Table24[[#This Row],[PTS]]</f>
        <v>0.57894736842105265</v>
      </c>
      <c r="V85" s="6">
        <f>Table24[[#This Row],[A]]/Table24[[#This Row],[PTS]]</f>
        <v>0.42105263157894735</v>
      </c>
      <c r="W85" s="1">
        <v>0</v>
      </c>
      <c r="X85" s="1">
        <v>0</v>
      </c>
      <c r="Y85" t="s">
        <v>1421</v>
      </c>
      <c r="Z85" t="e" vm="1">
        <v>#VALUE!</v>
      </c>
      <c r="AA85" t="s">
        <v>852</v>
      </c>
      <c r="AB85" s="5">
        <v>39117</v>
      </c>
      <c r="AC85" s="1" t="s">
        <v>717</v>
      </c>
      <c r="AD85" s="1">
        <v>203</v>
      </c>
      <c r="AE85" s="1" t="s">
        <v>690</v>
      </c>
    </row>
    <row r="86" spans="1:31" x14ac:dyDescent="0.35">
      <c r="A86">
        <v>2025</v>
      </c>
      <c r="C86" t="s">
        <v>962</v>
      </c>
      <c r="D86" s="1">
        <v>85</v>
      </c>
      <c r="E86" s="1" t="s">
        <v>896</v>
      </c>
      <c r="F86" t="s">
        <v>167</v>
      </c>
      <c r="G86" t="s">
        <v>20</v>
      </c>
      <c r="H86" s="1">
        <v>0.28999999999999998</v>
      </c>
      <c r="I86" s="1">
        <v>39</v>
      </c>
      <c r="J86" s="1">
        <v>3</v>
      </c>
      <c r="K86" s="1">
        <v>8</v>
      </c>
      <c r="L86" s="1">
        <v>11</v>
      </c>
      <c r="M86" s="1">
        <v>23</v>
      </c>
      <c r="N86" s="6">
        <f>Table24[[#This Row],[G]]/Table24[[#This Row],[GP]]</f>
        <v>7.6923076923076927E-2</v>
      </c>
      <c r="O86" s="6">
        <f>Table24[[#This Row],[A]]/Table24[[#This Row],[GP]]</f>
        <v>0.20512820512820512</v>
      </c>
      <c r="P86" s="6">
        <f>Table24[[#This Row],[PTS]]/Table24[[#This Row],[GP]]</f>
        <v>0.28205128205128205</v>
      </c>
      <c r="Q86" s="6">
        <f>Table24[[#This Row],[PIM]]/Table24[[#This Row],[GP]]</f>
        <v>0.58974358974358976</v>
      </c>
      <c r="R86" s="6">
        <f>Table24[[#This Row],[PIM]]/Table24[[#This Row],[PTS]]</f>
        <v>2.0909090909090908</v>
      </c>
      <c r="S86" s="6">
        <f>Table24[[#This Row],[PTS]]/Table24[[#This Row],[PIM]]</f>
        <v>0.47826086956521741</v>
      </c>
      <c r="T86" s="6">
        <f>Table24[[#This Row],[PTS]]/Table24[[#This Row],[GP]]*Table24[[#This Row],[NHL_EQUIVALENT]]</f>
        <v>8.1794871794871785E-2</v>
      </c>
      <c r="U86" s="6">
        <f>Table24[[#This Row],[G]]/Table24[[#This Row],[PTS]]</f>
        <v>0.27272727272727271</v>
      </c>
      <c r="V86" s="6">
        <f>Table24[[#This Row],[A]]/Table24[[#This Row],[PTS]]</f>
        <v>0.72727272727272729</v>
      </c>
      <c r="W86" s="1">
        <v>0</v>
      </c>
      <c r="X86" s="1">
        <v>0</v>
      </c>
      <c r="Y86" t="s">
        <v>1421</v>
      </c>
      <c r="Z86" t="e" vm="1">
        <v>#VALUE!</v>
      </c>
      <c r="AA86" t="s">
        <v>323</v>
      </c>
      <c r="AB86" s="5">
        <v>39167</v>
      </c>
      <c r="AC86" s="1" t="s">
        <v>699</v>
      </c>
      <c r="AD86" s="1">
        <v>170</v>
      </c>
      <c r="AE86" s="1" t="s">
        <v>700</v>
      </c>
    </row>
    <row r="87" spans="1:31" x14ac:dyDescent="0.35">
      <c r="A87">
        <v>2025</v>
      </c>
      <c r="C87" t="s">
        <v>1155</v>
      </c>
      <c r="D87" s="1">
        <v>86</v>
      </c>
      <c r="E87" s="1" t="s">
        <v>897</v>
      </c>
      <c r="F87" t="s">
        <v>345</v>
      </c>
      <c r="G87" t="s">
        <v>15</v>
      </c>
      <c r="H87" s="1">
        <v>0.3</v>
      </c>
      <c r="I87" s="1">
        <v>67</v>
      </c>
      <c r="J87" s="1">
        <v>20</v>
      </c>
      <c r="K87" s="1">
        <v>31</v>
      </c>
      <c r="L87" s="1">
        <v>51</v>
      </c>
      <c r="M87" s="1">
        <v>18</v>
      </c>
      <c r="N87" s="6">
        <f>Table24[[#This Row],[G]]/Table24[[#This Row],[GP]]</f>
        <v>0.29850746268656714</v>
      </c>
      <c r="O87" s="6">
        <f>Table24[[#This Row],[A]]/Table24[[#This Row],[GP]]</f>
        <v>0.46268656716417911</v>
      </c>
      <c r="P87" s="6">
        <f>Table24[[#This Row],[PTS]]/Table24[[#This Row],[GP]]</f>
        <v>0.76119402985074625</v>
      </c>
      <c r="Q87" s="6">
        <f>Table24[[#This Row],[PIM]]/Table24[[#This Row],[GP]]</f>
        <v>0.26865671641791045</v>
      </c>
      <c r="R87" s="6">
        <f>Table24[[#This Row],[PIM]]/Table24[[#This Row],[PTS]]</f>
        <v>0.35294117647058826</v>
      </c>
      <c r="S87" s="6">
        <f>Table24[[#This Row],[PTS]]/Table24[[#This Row],[PIM]]</f>
        <v>2.8333333333333335</v>
      </c>
      <c r="T87" s="6">
        <f>Table24[[#This Row],[PTS]]/Table24[[#This Row],[GP]]*Table24[[#This Row],[NHL_EQUIVALENT]]</f>
        <v>0.22835820895522385</v>
      </c>
      <c r="U87" s="6">
        <f>Table24[[#This Row],[G]]/Table24[[#This Row],[PTS]]</f>
        <v>0.39215686274509803</v>
      </c>
      <c r="V87" s="6">
        <f>Table24[[#This Row],[A]]/Table24[[#This Row],[PTS]]</f>
        <v>0.60784313725490191</v>
      </c>
      <c r="W87" s="1">
        <v>0</v>
      </c>
      <c r="X87" s="1">
        <v>0</v>
      </c>
      <c r="Y87" t="s">
        <v>1421</v>
      </c>
      <c r="Z87" t="e" vm="1">
        <v>#VALUE!</v>
      </c>
      <c r="AA87" t="s">
        <v>344</v>
      </c>
      <c r="AB87" s="5">
        <v>39105</v>
      </c>
      <c r="AC87" s="1" t="s">
        <v>699</v>
      </c>
      <c r="AD87" s="1">
        <v>181</v>
      </c>
      <c r="AE87" s="1" t="s">
        <v>700</v>
      </c>
    </row>
    <row r="88" spans="1:31" x14ac:dyDescent="0.35">
      <c r="A88">
        <v>2025</v>
      </c>
      <c r="C88" t="s">
        <v>1219</v>
      </c>
      <c r="D88" s="1">
        <v>87</v>
      </c>
      <c r="E88" s="1" t="s">
        <v>897</v>
      </c>
      <c r="F88" t="s">
        <v>160</v>
      </c>
      <c r="G88" t="s">
        <v>31</v>
      </c>
      <c r="H88" s="1">
        <v>0.27</v>
      </c>
      <c r="I88" s="1">
        <v>64</v>
      </c>
      <c r="J88" s="1">
        <v>40</v>
      </c>
      <c r="K88" s="1">
        <v>47</v>
      </c>
      <c r="L88" s="1">
        <v>87</v>
      </c>
      <c r="M88" s="1">
        <v>16</v>
      </c>
      <c r="N88" s="6">
        <f>Table24[[#This Row],[G]]/Table24[[#This Row],[GP]]</f>
        <v>0.625</v>
      </c>
      <c r="O88" s="6">
        <f>Table24[[#This Row],[A]]/Table24[[#This Row],[GP]]</f>
        <v>0.734375</v>
      </c>
      <c r="P88" s="6">
        <f>Table24[[#This Row],[PTS]]/Table24[[#This Row],[GP]]</f>
        <v>1.359375</v>
      </c>
      <c r="Q88" s="6">
        <f>Table24[[#This Row],[PIM]]/Table24[[#This Row],[GP]]</f>
        <v>0.25</v>
      </c>
      <c r="R88" s="6">
        <f>Table24[[#This Row],[PIM]]/Table24[[#This Row],[PTS]]</f>
        <v>0.18390804597701149</v>
      </c>
      <c r="S88" s="6">
        <f>Table24[[#This Row],[PTS]]/Table24[[#This Row],[PIM]]</f>
        <v>5.4375</v>
      </c>
      <c r="T88" s="6">
        <f>Table24[[#This Row],[PTS]]/Table24[[#This Row],[GP]]*Table24[[#This Row],[NHL_EQUIVALENT]]</f>
        <v>0.36703125000000003</v>
      </c>
      <c r="U88" s="6">
        <f>Table24[[#This Row],[G]]/Table24[[#This Row],[PTS]]</f>
        <v>0.45977011494252873</v>
      </c>
      <c r="V88" s="6">
        <f>Table24[[#This Row],[A]]/Table24[[#This Row],[PTS]]</f>
        <v>0.54022988505747127</v>
      </c>
      <c r="W88" s="1">
        <v>0</v>
      </c>
      <c r="X88" s="1">
        <v>0</v>
      </c>
      <c r="Y88" t="s">
        <v>1421</v>
      </c>
      <c r="Z88" t="e" vm="1">
        <v>#VALUE!</v>
      </c>
      <c r="AA88" t="s">
        <v>661</v>
      </c>
      <c r="AB88" s="5">
        <v>39167</v>
      </c>
      <c r="AC88" s="1" t="s">
        <v>767</v>
      </c>
      <c r="AD88" s="1">
        <v>165</v>
      </c>
      <c r="AE88" s="1" t="s">
        <v>700</v>
      </c>
    </row>
    <row r="89" spans="1:31" x14ac:dyDescent="0.35">
      <c r="A89">
        <v>2025</v>
      </c>
      <c r="C89" t="s">
        <v>923</v>
      </c>
      <c r="D89" s="1">
        <v>88</v>
      </c>
      <c r="E89" s="1" t="s">
        <v>896</v>
      </c>
      <c r="F89" t="s">
        <v>145</v>
      </c>
      <c r="G89" t="s">
        <v>15</v>
      </c>
      <c r="H89" s="1">
        <v>0.3</v>
      </c>
      <c r="I89" s="1">
        <v>49</v>
      </c>
      <c r="J89" s="1">
        <v>6</v>
      </c>
      <c r="K89" s="1">
        <v>18</v>
      </c>
      <c r="L89" s="1">
        <v>24</v>
      </c>
      <c r="M89" s="1">
        <v>51</v>
      </c>
      <c r="N89" s="6">
        <f>Table24[[#This Row],[G]]/Table24[[#This Row],[GP]]</f>
        <v>0.12244897959183673</v>
      </c>
      <c r="O89" s="6">
        <f>Table24[[#This Row],[A]]/Table24[[#This Row],[GP]]</f>
        <v>0.36734693877551022</v>
      </c>
      <c r="P89" s="6">
        <f>Table24[[#This Row],[PTS]]/Table24[[#This Row],[GP]]</f>
        <v>0.48979591836734693</v>
      </c>
      <c r="Q89" s="6">
        <f>Table24[[#This Row],[PIM]]/Table24[[#This Row],[GP]]</f>
        <v>1.0408163265306123</v>
      </c>
      <c r="R89" s="6">
        <f>Table24[[#This Row],[PIM]]/Table24[[#This Row],[PTS]]</f>
        <v>2.125</v>
      </c>
      <c r="S89" s="6">
        <f>Table24[[#This Row],[PTS]]/Table24[[#This Row],[PIM]]</f>
        <v>0.47058823529411764</v>
      </c>
      <c r="T89" s="6">
        <f>Table24[[#This Row],[PTS]]/Table24[[#This Row],[GP]]*Table24[[#This Row],[NHL_EQUIVALENT]]</f>
        <v>0.14693877551020407</v>
      </c>
      <c r="U89" s="6">
        <f>Table24[[#This Row],[G]]/Table24[[#This Row],[PTS]]</f>
        <v>0.25</v>
      </c>
      <c r="V89" s="6">
        <f>Table24[[#This Row],[A]]/Table24[[#This Row],[PTS]]</f>
        <v>0.75</v>
      </c>
      <c r="W89" s="1">
        <v>0</v>
      </c>
      <c r="X89" s="1">
        <v>0</v>
      </c>
      <c r="Y89" t="s">
        <v>1421</v>
      </c>
      <c r="Z89" t="e" vm="1">
        <v>#VALUE!</v>
      </c>
      <c r="AA89" t="s">
        <v>144</v>
      </c>
      <c r="AB89" s="5">
        <v>39142</v>
      </c>
      <c r="AC89" s="1" t="s">
        <v>705</v>
      </c>
      <c r="AD89" s="1">
        <v>187</v>
      </c>
      <c r="AE89" s="1" t="s">
        <v>690</v>
      </c>
    </row>
    <row r="90" spans="1:31" x14ac:dyDescent="0.35">
      <c r="A90">
        <v>2025</v>
      </c>
      <c r="C90" t="s">
        <v>1277</v>
      </c>
      <c r="D90" s="1">
        <v>89</v>
      </c>
      <c r="E90" s="1" t="s">
        <v>897</v>
      </c>
      <c r="F90" t="s">
        <v>112</v>
      </c>
      <c r="G90" t="s">
        <v>15</v>
      </c>
      <c r="H90" s="1">
        <v>0.3</v>
      </c>
      <c r="I90" s="1">
        <v>61</v>
      </c>
      <c r="J90" s="1">
        <v>12</v>
      </c>
      <c r="K90" s="1">
        <v>36</v>
      </c>
      <c r="L90" s="1">
        <v>48</v>
      </c>
      <c r="M90" s="1">
        <v>33</v>
      </c>
      <c r="N90" s="6">
        <f>Table24[[#This Row],[G]]/Table24[[#This Row],[GP]]</f>
        <v>0.19672131147540983</v>
      </c>
      <c r="O90" s="6">
        <f>Table24[[#This Row],[A]]/Table24[[#This Row],[GP]]</f>
        <v>0.5901639344262295</v>
      </c>
      <c r="P90" s="6">
        <f>Table24[[#This Row],[PTS]]/Table24[[#This Row],[GP]]</f>
        <v>0.78688524590163933</v>
      </c>
      <c r="Q90" s="6">
        <f>Table24[[#This Row],[PIM]]/Table24[[#This Row],[GP]]</f>
        <v>0.54098360655737709</v>
      </c>
      <c r="R90" s="6">
        <f>Table24[[#This Row],[PIM]]/Table24[[#This Row],[PTS]]</f>
        <v>0.6875</v>
      </c>
      <c r="S90" s="6">
        <f>Table24[[#This Row],[PTS]]/Table24[[#This Row],[PIM]]</f>
        <v>1.4545454545454546</v>
      </c>
      <c r="T90" s="6">
        <f>Table24[[#This Row],[PTS]]/Table24[[#This Row],[GP]]*Table24[[#This Row],[NHL_EQUIVALENT]]</f>
        <v>0.23606557377049178</v>
      </c>
      <c r="U90" s="6">
        <f>Table24[[#This Row],[G]]/Table24[[#This Row],[PTS]]</f>
        <v>0.25</v>
      </c>
      <c r="V90" s="6">
        <f>Table24[[#This Row],[A]]/Table24[[#This Row],[PTS]]</f>
        <v>0.75</v>
      </c>
      <c r="W90" s="1">
        <v>0</v>
      </c>
      <c r="X90" s="1">
        <v>0</v>
      </c>
      <c r="Y90" t="s">
        <v>1421</v>
      </c>
      <c r="Z90" t="e" vm="1">
        <v>#VALUE!</v>
      </c>
      <c r="AA90" t="s">
        <v>488</v>
      </c>
      <c r="AB90" s="5">
        <v>39208</v>
      </c>
      <c r="AC90" s="1" t="s">
        <v>699</v>
      </c>
      <c r="AD90" s="1">
        <v>203</v>
      </c>
      <c r="AE90" s="1" t="s">
        <v>690</v>
      </c>
    </row>
    <row r="91" spans="1:31" x14ac:dyDescent="0.35">
      <c r="A91">
        <v>2025</v>
      </c>
      <c r="C91" t="s">
        <v>1415</v>
      </c>
      <c r="D91" s="1">
        <v>90</v>
      </c>
      <c r="E91" s="1" t="s">
        <v>897</v>
      </c>
      <c r="F91" t="s">
        <v>201</v>
      </c>
      <c r="G91" t="s">
        <v>128</v>
      </c>
      <c r="H91" s="1">
        <v>0.22</v>
      </c>
      <c r="I91" s="1">
        <v>39</v>
      </c>
      <c r="J91" s="1">
        <v>11</v>
      </c>
      <c r="K91" s="1">
        <v>12</v>
      </c>
      <c r="L91" s="1">
        <v>23</v>
      </c>
      <c r="M91" s="1">
        <v>6</v>
      </c>
      <c r="N91" s="6">
        <f>Table24[[#This Row],[G]]/Table24[[#This Row],[GP]]</f>
        <v>0.28205128205128205</v>
      </c>
      <c r="O91" s="6">
        <f>Table24[[#This Row],[A]]/Table24[[#This Row],[GP]]</f>
        <v>0.30769230769230771</v>
      </c>
      <c r="P91" s="6">
        <f>Table24[[#This Row],[PTS]]/Table24[[#This Row],[GP]]</f>
        <v>0.58974358974358976</v>
      </c>
      <c r="Q91" s="6">
        <f>Table24[[#This Row],[PIM]]/Table24[[#This Row],[GP]]</f>
        <v>0.15384615384615385</v>
      </c>
      <c r="R91" s="6">
        <f>Table24[[#This Row],[PIM]]/Table24[[#This Row],[PTS]]</f>
        <v>0.2608695652173913</v>
      </c>
      <c r="S91" s="6">
        <f>Table24[[#This Row],[PTS]]/Table24[[#This Row],[PIM]]</f>
        <v>3.8333333333333335</v>
      </c>
      <c r="T91" s="6">
        <f>Table24[[#This Row],[PTS]]/Table24[[#This Row],[GP]]*Table24[[#This Row],[NHL_EQUIVALENT]]</f>
        <v>0.12974358974358974</v>
      </c>
      <c r="U91" s="6">
        <f>Table24[[#This Row],[G]]/Table24[[#This Row],[PTS]]</f>
        <v>0.47826086956521741</v>
      </c>
      <c r="V91" s="6">
        <f>Table24[[#This Row],[A]]/Table24[[#This Row],[PTS]]</f>
        <v>0.52173913043478259</v>
      </c>
      <c r="W91" s="1">
        <v>0</v>
      </c>
      <c r="X91" s="1">
        <v>0</v>
      </c>
      <c r="Y91" t="s">
        <v>1429</v>
      </c>
      <c r="Z91" t="e" vm="7">
        <v>#VALUE!</v>
      </c>
      <c r="AA91" t="s">
        <v>200</v>
      </c>
      <c r="AB91" s="5">
        <v>39091</v>
      </c>
      <c r="AC91" s="1" t="s">
        <v>724</v>
      </c>
      <c r="AD91" s="1">
        <v>187</v>
      </c>
      <c r="AE91" s="1" t="s">
        <v>700</v>
      </c>
    </row>
    <row r="92" spans="1:31" x14ac:dyDescent="0.35">
      <c r="A92">
        <v>2025</v>
      </c>
      <c r="C92" t="s">
        <v>927</v>
      </c>
      <c r="D92" s="1">
        <v>91</v>
      </c>
      <c r="E92" s="1" t="s">
        <v>896</v>
      </c>
      <c r="F92" t="s">
        <v>1497</v>
      </c>
      <c r="G92" t="s">
        <v>128</v>
      </c>
      <c r="H92" s="1">
        <v>0.22</v>
      </c>
      <c r="I92" s="1">
        <v>34</v>
      </c>
      <c r="J92" s="1">
        <v>4</v>
      </c>
      <c r="K92" s="1">
        <v>14</v>
      </c>
      <c r="L92" s="1">
        <v>18</v>
      </c>
      <c r="M92" s="1">
        <v>16</v>
      </c>
      <c r="N92" s="6">
        <f>Table24[[#This Row],[G]]/Table24[[#This Row],[GP]]</f>
        <v>0.11764705882352941</v>
      </c>
      <c r="O92" s="6">
        <f>Table24[[#This Row],[A]]/Table24[[#This Row],[GP]]</f>
        <v>0.41176470588235292</v>
      </c>
      <c r="P92" s="6">
        <f>Table24[[#This Row],[PTS]]/Table24[[#This Row],[GP]]</f>
        <v>0.52941176470588236</v>
      </c>
      <c r="Q92" s="6">
        <f>Table24[[#This Row],[PIM]]/Table24[[#This Row],[GP]]</f>
        <v>0.47058823529411764</v>
      </c>
      <c r="R92" s="6">
        <f>Table24[[#This Row],[PIM]]/Table24[[#This Row],[PTS]]</f>
        <v>0.88888888888888884</v>
      </c>
      <c r="S92" s="6">
        <f>Table24[[#This Row],[PTS]]/Table24[[#This Row],[PIM]]</f>
        <v>1.125</v>
      </c>
      <c r="T92" s="6">
        <f>Table24[[#This Row],[PTS]]/Table24[[#This Row],[GP]]*Table24[[#This Row],[NHL_EQUIVALENT]]</f>
        <v>0.11647058823529412</v>
      </c>
      <c r="U92" s="6">
        <f>Table24[[#This Row],[G]]/Table24[[#This Row],[PTS]]</f>
        <v>0.22222222222222221</v>
      </c>
      <c r="V92" s="6">
        <f>Table24[[#This Row],[A]]/Table24[[#This Row],[PTS]]</f>
        <v>0.77777777777777779</v>
      </c>
      <c r="W92" s="1">
        <v>0</v>
      </c>
      <c r="X92" s="1">
        <v>0</v>
      </c>
      <c r="Y92" t="s">
        <v>1427</v>
      </c>
      <c r="Z92" t="e" vm="8">
        <v>#VALUE!</v>
      </c>
      <c r="AA92" t="s">
        <v>156</v>
      </c>
      <c r="AB92" s="5">
        <v>39157</v>
      </c>
      <c r="AC92" s="1" t="s">
        <v>699</v>
      </c>
      <c r="AD92" s="1">
        <v>187</v>
      </c>
      <c r="AE92" s="1" t="s">
        <v>700</v>
      </c>
    </row>
    <row r="93" spans="1:31" x14ac:dyDescent="0.35">
      <c r="A93">
        <v>2025</v>
      </c>
      <c r="C93" t="s">
        <v>1354</v>
      </c>
      <c r="D93" s="1">
        <v>92</v>
      </c>
      <c r="E93" s="1" t="s">
        <v>897</v>
      </c>
      <c r="F93" t="s">
        <v>60</v>
      </c>
      <c r="G93" t="s">
        <v>23</v>
      </c>
      <c r="H93" s="1">
        <v>0.27</v>
      </c>
      <c r="I93" s="1">
        <v>51</v>
      </c>
      <c r="J93" s="1">
        <v>17</v>
      </c>
      <c r="K93" s="1">
        <v>26</v>
      </c>
      <c r="L93" s="1">
        <v>43</v>
      </c>
      <c r="M93" s="1">
        <v>26</v>
      </c>
      <c r="N93" s="6">
        <f>Table24[[#This Row],[G]]/Table24[[#This Row],[GP]]</f>
        <v>0.33333333333333331</v>
      </c>
      <c r="O93" s="6">
        <f>Table24[[#This Row],[A]]/Table24[[#This Row],[GP]]</f>
        <v>0.50980392156862742</v>
      </c>
      <c r="P93" s="6">
        <f>Table24[[#This Row],[PTS]]/Table24[[#This Row],[GP]]</f>
        <v>0.84313725490196079</v>
      </c>
      <c r="Q93" s="6">
        <f>Table24[[#This Row],[PIM]]/Table24[[#This Row],[GP]]</f>
        <v>0.50980392156862742</v>
      </c>
      <c r="R93" s="6">
        <f>Table24[[#This Row],[PIM]]/Table24[[#This Row],[PTS]]</f>
        <v>0.60465116279069764</v>
      </c>
      <c r="S93" s="6">
        <f>Table24[[#This Row],[PTS]]/Table24[[#This Row],[PIM]]</f>
        <v>1.6538461538461537</v>
      </c>
      <c r="T93" s="6">
        <f>Table24[[#This Row],[PTS]]/Table24[[#This Row],[GP]]*Table24[[#This Row],[NHL_EQUIVALENT]]</f>
        <v>0.22764705882352942</v>
      </c>
      <c r="U93" s="6">
        <f>Table24[[#This Row],[G]]/Table24[[#This Row],[PTS]]</f>
        <v>0.39534883720930231</v>
      </c>
      <c r="V93" s="6">
        <f>Table24[[#This Row],[A]]/Table24[[#This Row],[PTS]]</f>
        <v>0.60465116279069764</v>
      </c>
      <c r="W93" s="1">
        <v>0</v>
      </c>
      <c r="X93" s="1">
        <v>0</v>
      </c>
      <c r="Y93" t="s">
        <v>1422</v>
      </c>
      <c r="Z93" t="e" vm="2">
        <v>#VALUE!</v>
      </c>
      <c r="AA93" t="s">
        <v>484</v>
      </c>
      <c r="AB93" s="5">
        <v>39167</v>
      </c>
      <c r="AC93" s="1" t="s">
        <v>699</v>
      </c>
      <c r="AD93" s="1">
        <v>185</v>
      </c>
      <c r="AE93" s="1" t="s">
        <v>700</v>
      </c>
    </row>
    <row r="94" spans="1:31" x14ac:dyDescent="0.35">
      <c r="A94">
        <v>2025</v>
      </c>
      <c r="C94" t="s">
        <v>1107</v>
      </c>
      <c r="D94" s="1">
        <v>93</v>
      </c>
      <c r="E94" s="1" t="s">
        <v>8</v>
      </c>
      <c r="F94" t="s">
        <v>380</v>
      </c>
      <c r="G94" t="s">
        <v>23</v>
      </c>
      <c r="H94" s="1">
        <v>0.27</v>
      </c>
      <c r="I94" s="1">
        <v>14</v>
      </c>
      <c r="J94" s="1">
        <v>0</v>
      </c>
      <c r="K94" s="1">
        <v>0</v>
      </c>
      <c r="L94" s="1">
        <v>0</v>
      </c>
      <c r="M94" s="1">
        <v>0</v>
      </c>
      <c r="N94" s="6">
        <f>Table24[[#This Row],[G]]/Table24[[#This Row],[GP]]</f>
        <v>0</v>
      </c>
      <c r="O94" s="6">
        <f>Table24[[#This Row],[A]]/Table24[[#This Row],[GP]]</f>
        <v>0</v>
      </c>
      <c r="P94" s="6">
        <f>Table24[[#This Row],[PTS]]/Table24[[#This Row],[GP]]</f>
        <v>0</v>
      </c>
      <c r="Q94" s="6">
        <f>Table24[[#This Row],[PIM]]/Table24[[#This Row],[GP]]</f>
        <v>0</v>
      </c>
      <c r="R94" s="6">
        <v>0</v>
      </c>
      <c r="S94" s="6">
        <v>0</v>
      </c>
      <c r="T94" s="6">
        <f>Table24[[#This Row],[PTS]]/Table24[[#This Row],[GP]]*Table24[[#This Row],[NHL_EQUIVALENT]]</f>
        <v>0</v>
      </c>
      <c r="U94" s="6">
        <v>0</v>
      </c>
      <c r="V94" s="6">
        <v>0</v>
      </c>
      <c r="W94" s="1">
        <v>2.41</v>
      </c>
      <c r="X94" s="1">
        <v>0.89900000000000002</v>
      </c>
      <c r="Y94" t="s">
        <v>1429</v>
      </c>
      <c r="Z94" t="e" vm="7">
        <v>#VALUE!</v>
      </c>
      <c r="AA94" t="s">
        <v>862</v>
      </c>
      <c r="AB94" s="5">
        <v>39151</v>
      </c>
      <c r="AC94" s="1" t="s">
        <v>703</v>
      </c>
      <c r="AD94" s="1">
        <v>194</v>
      </c>
      <c r="AE94" s="1" t="s">
        <v>700</v>
      </c>
    </row>
    <row r="95" spans="1:31" x14ac:dyDescent="0.35">
      <c r="A95">
        <v>2025</v>
      </c>
      <c r="C95" t="s">
        <v>1172</v>
      </c>
      <c r="D95" s="1">
        <v>94</v>
      </c>
      <c r="E95" s="1" t="s">
        <v>897</v>
      </c>
      <c r="F95" t="s">
        <v>450</v>
      </c>
      <c r="G95" t="s">
        <v>15</v>
      </c>
      <c r="H95" s="1">
        <v>0.3</v>
      </c>
      <c r="I95" s="1">
        <v>63</v>
      </c>
      <c r="J95" s="1">
        <v>13</v>
      </c>
      <c r="K95" s="1">
        <v>32</v>
      </c>
      <c r="L95" s="1">
        <v>45</v>
      </c>
      <c r="M95" s="1">
        <v>42</v>
      </c>
      <c r="N95" s="6">
        <f>Table24[[#This Row],[G]]/Table24[[#This Row],[GP]]</f>
        <v>0.20634920634920634</v>
      </c>
      <c r="O95" s="6">
        <f>Table24[[#This Row],[A]]/Table24[[#This Row],[GP]]</f>
        <v>0.50793650793650791</v>
      </c>
      <c r="P95" s="6">
        <f>Table24[[#This Row],[PTS]]/Table24[[#This Row],[GP]]</f>
        <v>0.7142857142857143</v>
      </c>
      <c r="Q95" s="6">
        <f>Table24[[#This Row],[PIM]]/Table24[[#This Row],[GP]]</f>
        <v>0.66666666666666663</v>
      </c>
      <c r="R95" s="6">
        <f>Table24[[#This Row],[PIM]]/Table24[[#This Row],[PTS]]</f>
        <v>0.93333333333333335</v>
      </c>
      <c r="S95" s="6">
        <f>Table24[[#This Row],[PTS]]/Table24[[#This Row],[PIM]]</f>
        <v>1.0714285714285714</v>
      </c>
      <c r="T95" s="6">
        <f>Table24[[#This Row],[PTS]]/Table24[[#This Row],[GP]]*Table24[[#This Row],[NHL_EQUIVALENT]]</f>
        <v>0.21428571428571427</v>
      </c>
      <c r="U95" s="6">
        <f>Table24[[#This Row],[G]]/Table24[[#This Row],[PTS]]</f>
        <v>0.28888888888888886</v>
      </c>
      <c r="V95" s="6">
        <f>Table24[[#This Row],[A]]/Table24[[#This Row],[PTS]]</f>
        <v>0.71111111111111114</v>
      </c>
      <c r="W95" s="1">
        <v>0</v>
      </c>
      <c r="X95" s="1">
        <v>0</v>
      </c>
      <c r="Y95" t="s">
        <v>1421</v>
      </c>
      <c r="Z95" t="e" vm="1">
        <v>#VALUE!</v>
      </c>
      <c r="AA95" t="s">
        <v>449</v>
      </c>
      <c r="AB95" s="5">
        <v>39129</v>
      </c>
      <c r="AC95" s="1" t="s">
        <v>705</v>
      </c>
      <c r="AD95" s="1">
        <v>179</v>
      </c>
      <c r="AE95" s="1" t="s">
        <v>700</v>
      </c>
    </row>
    <row r="96" spans="1:31" x14ac:dyDescent="0.35">
      <c r="A96">
        <v>2025</v>
      </c>
      <c r="C96" t="s">
        <v>924</v>
      </c>
      <c r="D96" s="1">
        <v>95</v>
      </c>
      <c r="E96" s="1" t="s">
        <v>896</v>
      </c>
      <c r="F96" t="s">
        <v>148</v>
      </c>
      <c r="G96" t="s">
        <v>15</v>
      </c>
      <c r="H96" s="1">
        <v>0.3</v>
      </c>
      <c r="I96" s="1">
        <v>35</v>
      </c>
      <c r="J96" s="1">
        <v>3</v>
      </c>
      <c r="K96" s="1">
        <v>4</v>
      </c>
      <c r="L96" s="1">
        <v>7</v>
      </c>
      <c r="M96" s="1">
        <v>73</v>
      </c>
      <c r="N96" s="6">
        <f>Table24[[#This Row],[G]]/Table24[[#This Row],[GP]]</f>
        <v>8.5714285714285715E-2</v>
      </c>
      <c r="O96" s="6">
        <f>Table24[[#This Row],[A]]/Table24[[#This Row],[GP]]</f>
        <v>0.11428571428571428</v>
      </c>
      <c r="P96" s="6">
        <f>Table24[[#This Row],[PTS]]/Table24[[#This Row],[GP]]</f>
        <v>0.2</v>
      </c>
      <c r="Q96" s="6">
        <f>Table24[[#This Row],[PIM]]/Table24[[#This Row],[GP]]</f>
        <v>2.0857142857142859</v>
      </c>
      <c r="R96" s="6">
        <f>Table24[[#This Row],[PIM]]/Table24[[#This Row],[PTS]]</f>
        <v>10.428571428571429</v>
      </c>
      <c r="S96" s="6">
        <f>Table24[[#This Row],[PTS]]/Table24[[#This Row],[PIM]]</f>
        <v>9.5890410958904104E-2</v>
      </c>
      <c r="T96" s="6">
        <f>Table24[[#This Row],[PTS]]/Table24[[#This Row],[GP]]*Table24[[#This Row],[NHL_EQUIVALENT]]</f>
        <v>0.06</v>
      </c>
      <c r="U96" s="6">
        <f>Table24[[#This Row],[G]]/Table24[[#This Row],[PTS]]</f>
        <v>0.42857142857142855</v>
      </c>
      <c r="V96" s="6">
        <f>Table24[[#This Row],[A]]/Table24[[#This Row],[PTS]]</f>
        <v>0.5714285714285714</v>
      </c>
      <c r="W96" s="1">
        <v>0</v>
      </c>
      <c r="X96" s="1">
        <v>0</v>
      </c>
      <c r="Y96" t="s">
        <v>1421</v>
      </c>
      <c r="Z96" t="e" vm="1">
        <v>#VALUE!</v>
      </c>
      <c r="AA96" t="s">
        <v>147</v>
      </c>
      <c r="AB96" s="5">
        <v>39058</v>
      </c>
      <c r="AC96" s="1" t="s">
        <v>703</v>
      </c>
      <c r="AD96" s="1">
        <v>214</v>
      </c>
      <c r="AE96" s="1" t="s">
        <v>690</v>
      </c>
    </row>
    <row r="97" spans="1:31" x14ac:dyDescent="0.35">
      <c r="A97">
        <v>2025</v>
      </c>
      <c r="C97" t="s">
        <v>939</v>
      </c>
      <c r="D97" s="1">
        <v>96</v>
      </c>
      <c r="E97" s="1" t="s">
        <v>896</v>
      </c>
      <c r="F97" t="s">
        <v>206</v>
      </c>
      <c r="G97" t="s">
        <v>31</v>
      </c>
      <c r="H97" s="1">
        <v>0.27</v>
      </c>
      <c r="I97" s="1">
        <v>64</v>
      </c>
      <c r="J97" s="1">
        <v>7</v>
      </c>
      <c r="K97" s="1">
        <v>19</v>
      </c>
      <c r="L97" s="1">
        <v>26</v>
      </c>
      <c r="M97" s="1">
        <v>32</v>
      </c>
      <c r="N97" s="6">
        <f>Table24[[#This Row],[G]]/Table24[[#This Row],[GP]]</f>
        <v>0.109375</v>
      </c>
      <c r="O97" s="6">
        <f>Table24[[#This Row],[A]]/Table24[[#This Row],[GP]]</f>
        <v>0.296875</v>
      </c>
      <c r="P97" s="6">
        <f>Table24[[#This Row],[PTS]]/Table24[[#This Row],[GP]]</f>
        <v>0.40625</v>
      </c>
      <c r="Q97" s="6">
        <f>Table24[[#This Row],[PIM]]/Table24[[#This Row],[GP]]</f>
        <v>0.5</v>
      </c>
      <c r="R97" s="6">
        <f>Table24[[#This Row],[PIM]]/Table24[[#This Row],[PTS]]</f>
        <v>1.2307692307692308</v>
      </c>
      <c r="S97" s="6">
        <f>Table24[[#This Row],[PTS]]/Table24[[#This Row],[PIM]]</f>
        <v>0.8125</v>
      </c>
      <c r="T97" s="6">
        <f>Table24[[#This Row],[PTS]]/Table24[[#This Row],[GP]]*Table24[[#This Row],[NHL_EQUIVALENT]]</f>
        <v>0.10968750000000001</v>
      </c>
      <c r="U97" s="6">
        <f>Table24[[#This Row],[G]]/Table24[[#This Row],[PTS]]</f>
        <v>0.26923076923076922</v>
      </c>
      <c r="V97" s="6">
        <f>Table24[[#This Row],[A]]/Table24[[#This Row],[PTS]]</f>
        <v>0.73076923076923073</v>
      </c>
      <c r="W97" s="1">
        <v>0</v>
      </c>
      <c r="X97" s="1">
        <v>0</v>
      </c>
      <c r="Y97" t="s">
        <v>1421</v>
      </c>
      <c r="Z97" t="e" vm="1">
        <v>#VALUE!</v>
      </c>
      <c r="AA97" t="s">
        <v>205</v>
      </c>
      <c r="AB97" s="5">
        <v>39151</v>
      </c>
      <c r="AC97" s="1" t="s">
        <v>724</v>
      </c>
      <c r="AD97" s="1">
        <v>209</v>
      </c>
      <c r="AE97" s="1" t="s">
        <v>700</v>
      </c>
    </row>
    <row r="98" spans="1:31" x14ac:dyDescent="0.35">
      <c r="A98">
        <v>2025</v>
      </c>
      <c r="C98" t="s">
        <v>1450</v>
      </c>
      <c r="D98" s="1">
        <v>97</v>
      </c>
      <c r="E98" s="1" t="s">
        <v>896</v>
      </c>
      <c r="F98" t="s">
        <v>105</v>
      </c>
      <c r="G98" t="s">
        <v>23</v>
      </c>
      <c r="H98" s="1">
        <v>0.27</v>
      </c>
      <c r="I98" s="1">
        <v>61</v>
      </c>
      <c r="J98" s="1">
        <v>0</v>
      </c>
      <c r="K98" s="1">
        <v>14</v>
      </c>
      <c r="L98" s="1">
        <v>14</v>
      </c>
      <c r="M98" s="1">
        <v>30</v>
      </c>
      <c r="N98" s="6">
        <f>Table24[[#This Row],[G]]/Table24[[#This Row],[GP]]</f>
        <v>0</v>
      </c>
      <c r="O98" s="6">
        <f>Table24[[#This Row],[A]]/Table24[[#This Row],[GP]]</f>
        <v>0.22950819672131148</v>
      </c>
      <c r="P98" s="6">
        <f>Table24[[#This Row],[PTS]]/Table24[[#This Row],[GP]]</f>
        <v>0.22950819672131148</v>
      </c>
      <c r="Q98" s="6">
        <f>Table24[[#This Row],[PIM]]/Table24[[#This Row],[GP]]</f>
        <v>0.49180327868852458</v>
      </c>
      <c r="R98" s="6">
        <f>Table24[[#This Row],[PIM]]/Table24[[#This Row],[PTS]]</f>
        <v>2.1428571428571428</v>
      </c>
      <c r="S98" s="6">
        <f>Table24[[#This Row],[PTS]]/Table24[[#This Row],[PIM]]</f>
        <v>0.46666666666666667</v>
      </c>
      <c r="T98" s="6">
        <f>Table24[[#This Row],[PTS]]/Table24[[#This Row],[GP]]*Table24[[#This Row],[NHL_EQUIVALENT]]</f>
        <v>6.1967213114754102E-2</v>
      </c>
      <c r="U98" s="6">
        <f>Table24[[#This Row],[G]]/Table24[[#This Row],[PTS]]</f>
        <v>0</v>
      </c>
      <c r="V98" s="6">
        <f>Table24[[#This Row],[A]]/Table24[[#This Row],[PTS]]</f>
        <v>1</v>
      </c>
      <c r="W98" s="1">
        <v>0</v>
      </c>
      <c r="X98" s="1">
        <v>0</v>
      </c>
      <c r="Y98" t="s">
        <v>1421</v>
      </c>
      <c r="Z98" t="e" vm="1">
        <v>#VALUE!</v>
      </c>
      <c r="AA98" t="s">
        <v>744</v>
      </c>
      <c r="AB98" s="5">
        <v>39335</v>
      </c>
      <c r="AC98" s="1" t="s">
        <v>705</v>
      </c>
      <c r="AD98" s="1">
        <v>165</v>
      </c>
      <c r="AE98" s="1" t="s">
        <v>700</v>
      </c>
    </row>
    <row r="99" spans="1:31" x14ac:dyDescent="0.35">
      <c r="A99">
        <v>2025</v>
      </c>
      <c r="C99" t="s">
        <v>1246</v>
      </c>
      <c r="D99" s="1">
        <v>98</v>
      </c>
      <c r="E99" s="1" t="s">
        <v>897</v>
      </c>
      <c r="F99" t="s">
        <v>261</v>
      </c>
      <c r="G99" t="s">
        <v>31</v>
      </c>
      <c r="H99" s="1">
        <v>0.27</v>
      </c>
      <c r="I99" s="1">
        <v>56</v>
      </c>
      <c r="J99" s="1">
        <v>16</v>
      </c>
      <c r="K99" s="1">
        <v>20</v>
      </c>
      <c r="L99" s="1">
        <v>36</v>
      </c>
      <c r="M99" s="1">
        <v>21</v>
      </c>
      <c r="N99" s="6">
        <f>Table24[[#This Row],[G]]/Table24[[#This Row],[GP]]</f>
        <v>0.2857142857142857</v>
      </c>
      <c r="O99" s="6">
        <f>Table24[[#This Row],[A]]/Table24[[#This Row],[GP]]</f>
        <v>0.35714285714285715</v>
      </c>
      <c r="P99" s="6">
        <f>Table24[[#This Row],[PTS]]/Table24[[#This Row],[GP]]</f>
        <v>0.6428571428571429</v>
      </c>
      <c r="Q99" s="6">
        <f>Table24[[#This Row],[PIM]]/Table24[[#This Row],[GP]]</f>
        <v>0.375</v>
      </c>
      <c r="R99" s="6">
        <f>Table24[[#This Row],[PIM]]/Table24[[#This Row],[PTS]]</f>
        <v>0.58333333333333337</v>
      </c>
      <c r="S99" s="6">
        <f>Table24[[#This Row],[PTS]]/Table24[[#This Row],[PIM]]</f>
        <v>1.7142857142857142</v>
      </c>
      <c r="T99" s="6">
        <f>Table24[[#This Row],[PTS]]/Table24[[#This Row],[GP]]*Table24[[#This Row],[NHL_EQUIVALENT]]</f>
        <v>0.1735714285714286</v>
      </c>
      <c r="U99" s="6">
        <f>Table24[[#This Row],[G]]/Table24[[#This Row],[PTS]]</f>
        <v>0.44444444444444442</v>
      </c>
      <c r="V99" s="6">
        <f>Table24[[#This Row],[A]]/Table24[[#This Row],[PTS]]</f>
        <v>0.55555555555555558</v>
      </c>
      <c r="W99" s="1">
        <v>0</v>
      </c>
      <c r="X99" s="1">
        <v>0</v>
      </c>
      <c r="Y99" t="s">
        <v>1421</v>
      </c>
      <c r="Z99" t="e" vm="1">
        <v>#VALUE!</v>
      </c>
      <c r="AA99" t="s">
        <v>487</v>
      </c>
      <c r="AB99" s="5">
        <v>39107</v>
      </c>
      <c r="AC99" s="1" t="s">
        <v>707</v>
      </c>
      <c r="AD99" s="1">
        <v>174</v>
      </c>
      <c r="AE99" s="1" t="s">
        <v>700</v>
      </c>
    </row>
    <row r="100" spans="1:31" x14ac:dyDescent="0.35">
      <c r="A100">
        <v>2025</v>
      </c>
      <c r="C100" t="s">
        <v>1358</v>
      </c>
      <c r="D100" s="1">
        <v>99</v>
      </c>
      <c r="E100" s="1" t="s">
        <v>897</v>
      </c>
      <c r="F100" t="s">
        <v>221</v>
      </c>
      <c r="G100" t="s">
        <v>43</v>
      </c>
      <c r="H100" s="1">
        <v>0.27</v>
      </c>
      <c r="I100" s="1">
        <v>41</v>
      </c>
      <c r="J100" s="1">
        <v>12</v>
      </c>
      <c r="K100" s="1">
        <v>26</v>
      </c>
      <c r="L100" s="1">
        <v>38</v>
      </c>
      <c r="M100" s="1">
        <v>37</v>
      </c>
      <c r="N100" s="6">
        <f>Table24[[#This Row],[G]]/Table24[[#This Row],[GP]]</f>
        <v>0.29268292682926828</v>
      </c>
      <c r="O100" s="6">
        <f>Table24[[#This Row],[A]]/Table24[[#This Row],[GP]]</f>
        <v>0.63414634146341464</v>
      </c>
      <c r="P100" s="6">
        <f>Table24[[#This Row],[PTS]]/Table24[[#This Row],[GP]]</f>
        <v>0.92682926829268297</v>
      </c>
      <c r="Q100" s="6">
        <f>Table24[[#This Row],[PIM]]/Table24[[#This Row],[GP]]</f>
        <v>0.90243902439024393</v>
      </c>
      <c r="R100" s="6">
        <f>Table24[[#This Row],[PIM]]/Table24[[#This Row],[PTS]]</f>
        <v>0.97368421052631582</v>
      </c>
      <c r="S100" s="6">
        <f>Table24[[#This Row],[PTS]]/Table24[[#This Row],[PIM]]</f>
        <v>1.027027027027027</v>
      </c>
      <c r="T100" s="6">
        <f>Table24[[#This Row],[PTS]]/Table24[[#This Row],[GP]]*Table24[[#This Row],[NHL_EQUIVALENT]]</f>
        <v>0.25024390243902445</v>
      </c>
      <c r="U100" s="6">
        <f>Table24[[#This Row],[G]]/Table24[[#This Row],[PTS]]</f>
        <v>0.31578947368421051</v>
      </c>
      <c r="V100" s="6">
        <f>Table24[[#This Row],[A]]/Table24[[#This Row],[PTS]]</f>
        <v>0.68421052631578949</v>
      </c>
      <c r="W100" s="1">
        <v>0</v>
      </c>
      <c r="X100" s="1">
        <v>0</v>
      </c>
      <c r="Y100" t="s">
        <v>1423</v>
      </c>
      <c r="Z100" t="e" vm="3">
        <v>#VALUE!</v>
      </c>
      <c r="AA100" t="s">
        <v>513</v>
      </c>
      <c r="AB100" s="5">
        <v>39175</v>
      </c>
      <c r="AC100" s="1" t="s">
        <v>699</v>
      </c>
      <c r="AD100" s="1">
        <v>187</v>
      </c>
      <c r="AE100" s="1" t="s">
        <v>700</v>
      </c>
    </row>
    <row r="101" spans="1:31" x14ac:dyDescent="0.35">
      <c r="A101">
        <v>2025</v>
      </c>
      <c r="C101" t="s">
        <v>1046</v>
      </c>
      <c r="D101" s="1">
        <v>100</v>
      </c>
      <c r="E101" s="1" t="s">
        <v>896</v>
      </c>
      <c r="F101" t="s">
        <v>1498</v>
      </c>
      <c r="G101" t="s">
        <v>43</v>
      </c>
      <c r="H101" s="1">
        <v>0.27</v>
      </c>
      <c r="I101" s="1">
        <v>40</v>
      </c>
      <c r="J101" s="1">
        <v>2</v>
      </c>
      <c r="K101" s="1">
        <v>9</v>
      </c>
      <c r="L101" s="1">
        <v>11</v>
      </c>
      <c r="M101" s="1">
        <v>53</v>
      </c>
      <c r="N101" s="6">
        <f>Table24[[#This Row],[G]]/Table24[[#This Row],[GP]]</f>
        <v>0.05</v>
      </c>
      <c r="O101" s="6">
        <f>Table24[[#This Row],[A]]/Table24[[#This Row],[GP]]</f>
        <v>0.22500000000000001</v>
      </c>
      <c r="P101" s="6">
        <f>Table24[[#This Row],[PTS]]/Table24[[#This Row],[GP]]</f>
        <v>0.27500000000000002</v>
      </c>
      <c r="Q101" s="6">
        <f>Table24[[#This Row],[PIM]]/Table24[[#This Row],[GP]]</f>
        <v>1.325</v>
      </c>
      <c r="R101" s="6">
        <f>Table24[[#This Row],[PIM]]/Table24[[#This Row],[PTS]]</f>
        <v>4.8181818181818183</v>
      </c>
      <c r="S101" s="6">
        <f>Table24[[#This Row],[PTS]]/Table24[[#This Row],[PIM]]</f>
        <v>0.20754716981132076</v>
      </c>
      <c r="T101" s="6">
        <f>Table24[[#This Row],[PTS]]/Table24[[#This Row],[GP]]*Table24[[#This Row],[NHL_EQUIVALENT]]</f>
        <v>7.425000000000001E-2</v>
      </c>
      <c r="U101" s="6">
        <f>Table24[[#This Row],[G]]/Table24[[#This Row],[PTS]]</f>
        <v>0.18181818181818182</v>
      </c>
      <c r="V101" s="6">
        <f>Table24[[#This Row],[A]]/Table24[[#This Row],[PTS]]</f>
        <v>0.81818181818181823</v>
      </c>
      <c r="W101" s="1">
        <v>0</v>
      </c>
      <c r="X101" s="1">
        <v>0</v>
      </c>
      <c r="Y101" t="s">
        <v>1423</v>
      </c>
      <c r="Z101" t="e" vm="3">
        <v>#VALUE!</v>
      </c>
      <c r="AA101" t="s">
        <v>660</v>
      </c>
      <c r="AB101" s="5">
        <v>39169</v>
      </c>
      <c r="AC101" s="1" t="s">
        <v>707</v>
      </c>
      <c r="AD101" s="1">
        <v>185</v>
      </c>
      <c r="AE101" s="1" t="s">
        <v>700</v>
      </c>
    </row>
  </sheetData>
  <conditionalFormatting sqref="N2:N1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0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0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4A7B-FE69-4A38-9214-ABDBE039DFB4}">
  <dimension ref="A1:X26"/>
  <sheetViews>
    <sheetView topLeftCell="I1" workbookViewId="0">
      <selection activeCell="O1" sqref="O1:U11"/>
    </sheetView>
  </sheetViews>
  <sheetFormatPr defaultRowHeight="14.5" x14ac:dyDescent="0.35"/>
  <cols>
    <col min="1" max="1" width="17" bestFit="1" customWidth="1"/>
    <col min="15" max="15" width="17" bestFit="1" customWidth="1"/>
    <col min="16" max="16" width="10.26953125" style="1" customWidth="1"/>
    <col min="17" max="17" width="10.7265625" style="1" customWidth="1"/>
    <col min="18" max="21" width="8.7265625" style="1"/>
    <col min="22" max="22" width="13.54296875" style="1" customWidth="1"/>
    <col min="23" max="23" width="9" style="1" customWidth="1"/>
    <col min="24" max="24" width="9.36328125" style="1" customWidth="1"/>
  </cols>
  <sheetData>
    <row r="1" spans="1:24" x14ac:dyDescent="0.35">
      <c r="A1" s="3" t="s">
        <v>1420</v>
      </c>
      <c r="B1" s="12" t="s">
        <v>1469</v>
      </c>
      <c r="C1" s="12" t="s">
        <v>3</v>
      </c>
      <c r="D1" s="12" t="s">
        <v>1477</v>
      </c>
      <c r="E1" s="12" t="s">
        <v>1478</v>
      </c>
      <c r="F1" s="12" t="s">
        <v>1479</v>
      </c>
      <c r="G1" s="12" t="s">
        <v>1488</v>
      </c>
      <c r="H1" s="3" t="s">
        <v>12</v>
      </c>
      <c r="I1" s="3" t="s">
        <v>1440</v>
      </c>
      <c r="J1" s="12" t="s">
        <v>1482</v>
      </c>
      <c r="K1" s="12" t="s">
        <v>1483</v>
      </c>
      <c r="O1" t="s">
        <v>1420</v>
      </c>
      <c r="P1" s="1" t="s">
        <v>1469</v>
      </c>
      <c r="Q1" s="1" t="s">
        <v>3</v>
      </c>
      <c r="R1" s="1" t="s">
        <v>1477</v>
      </c>
      <c r="S1" s="1" t="s">
        <v>1478</v>
      </c>
      <c r="T1" s="1" t="s">
        <v>1479</v>
      </c>
      <c r="U1" s="1" t="s">
        <v>1488</v>
      </c>
      <c r="V1" s="1" t="s">
        <v>12</v>
      </c>
      <c r="W1" s="1" t="s">
        <v>1482</v>
      </c>
      <c r="X1" s="1" t="s">
        <v>1483</v>
      </c>
    </row>
    <row r="2" spans="1:24" x14ac:dyDescent="0.35">
      <c r="A2" s="4" t="s">
        <v>906</v>
      </c>
      <c r="B2" s="13">
        <v>1</v>
      </c>
      <c r="C2" s="13" t="s">
        <v>896</v>
      </c>
      <c r="D2" s="14">
        <f>Table24[[#This Row],[G]]/Table24[[#This Row],[GP]]</f>
        <v>0.41176470588235292</v>
      </c>
      <c r="E2" s="14">
        <f>Table24[[#This Row],[A]]/Table24[[#This Row],[GP]]</f>
        <v>0.88235294117647056</v>
      </c>
      <c r="F2" s="14">
        <f>Table24[[#This Row],[PTS]]/Table24[[#This Row],[GP]]</f>
        <v>1.2941176470588236</v>
      </c>
      <c r="G2" s="14">
        <f>Table24[[#This Row],[PTS]]/Table24[[#This Row],[GP]]*Table24[[#This Row],[NHL_EQUIVALENT]]</f>
        <v>0.38823529411764707</v>
      </c>
      <c r="H2" s="4" t="s">
        <v>1421</v>
      </c>
      <c r="I2" s="4" t="e" vm="1">
        <v>#VALUE!</v>
      </c>
      <c r="J2" s="13" t="s">
        <v>707</v>
      </c>
      <c r="K2" s="13">
        <v>183</v>
      </c>
      <c r="O2" t="s">
        <v>1200</v>
      </c>
      <c r="P2" s="1">
        <v>2</v>
      </c>
      <c r="Q2" s="1" t="s">
        <v>897</v>
      </c>
      <c r="R2" s="6">
        <v>0.9538461538461539</v>
      </c>
      <c r="S2" s="6">
        <v>1.1076923076923078</v>
      </c>
      <c r="T2" s="6">
        <v>2.0615384615384613</v>
      </c>
      <c r="U2" s="6">
        <v>0.6184615384615384</v>
      </c>
      <c r="V2" s="1" t="s">
        <v>1421</v>
      </c>
      <c r="W2" s="1" t="s">
        <v>699</v>
      </c>
      <c r="X2" s="1">
        <v>185</v>
      </c>
    </row>
    <row r="3" spans="1:24" x14ac:dyDescent="0.35">
      <c r="A3" s="4" t="s">
        <v>1200</v>
      </c>
      <c r="B3" s="13">
        <v>2</v>
      </c>
      <c r="C3" s="13" t="s">
        <v>897</v>
      </c>
      <c r="D3" s="14">
        <f>Table24[[#This Row],[G]]/Table24[[#This Row],[GP]]</f>
        <v>0.9538461538461539</v>
      </c>
      <c r="E3" s="14">
        <f>Table24[[#This Row],[A]]/Table24[[#This Row],[GP]]</f>
        <v>1.1076923076923078</v>
      </c>
      <c r="F3" s="14">
        <f>Table24[[#This Row],[PTS]]/Table24[[#This Row],[GP]]</f>
        <v>2.0615384615384613</v>
      </c>
      <c r="G3" s="14">
        <f>Table24[[#This Row],[PTS]]/Table24[[#This Row],[GP]]*Table24[[#This Row],[NHL_EQUIVALENT]]</f>
        <v>0.6184615384615384</v>
      </c>
      <c r="H3" s="4" t="s">
        <v>1421</v>
      </c>
      <c r="I3" s="4" t="e" vm="1">
        <v>#VALUE!</v>
      </c>
      <c r="J3" s="13" t="s">
        <v>699</v>
      </c>
      <c r="K3" s="13">
        <v>185</v>
      </c>
      <c r="O3" t="s">
        <v>1255</v>
      </c>
      <c r="P3" s="1">
        <v>4</v>
      </c>
      <c r="Q3" s="1" t="s">
        <v>897</v>
      </c>
      <c r="R3" s="6">
        <v>0.64912280701754388</v>
      </c>
      <c r="S3" s="6">
        <v>1.0701754385964912</v>
      </c>
      <c r="T3" s="6">
        <v>1.7192982456140351</v>
      </c>
      <c r="U3" s="6">
        <v>0.51578947368421046</v>
      </c>
      <c r="V3" s="1" t="s">
        <v>1421</v>
      </c>
      <c r="W3" s="1" t="s">
        <v>724</v>
      </c>
      <c r="X3" s="1">
        <v>207</v>
      </c>
    </row>
    <row r="4" spans="1:24" x14ac:dyDescent="0.35">
      <c r="A4" s="4" t="s">
        <v>1126</v>
      </c>
      <c r="B4" s="13">
        <v>3</v>
      </c>
      <c r="C4" s="13" t="s">
        <v>897</v>
      </c>
      <c r="D4" s="14">
        <f>Table24[[#This Row],[G]]/Table24[[#This Row],[GP]]</f>
        <v>0.29729729729729731</v>
      </c>
      <c r="E4" s="14">
        <f>Table24[[#This Row],[A]]/Table24[[#This Row],[GP]]</f>
        <v>0.70270270270270274</v>
      </c>
      <c r="F4" s="14">
        <f>Table24[[#This Row],[PTS]]/Table24[[#This Row],[GP]]</f>
        <v>1</v>
      </c>
      <c r="G4" s="14">
        <f>Table24[[#This Row],[PTS]]/Table24[[#This Row],[GP]]*Table24[[#This Row],[NHL_EQUIVALENT]]</f>
        <v>0.32</v>
      </c>
      <c r="H4" s="4" t="s">
        <v>1422</v>
      </c>
      <c r="I4" s="4" t="e" vm="2">
        <v>#VALUE!</v>
      </c>
      <c r="J4" s="13" t="s">
        <v>716</v>
      </c>
      <c r="K4" s="13">
        <v>176</v>
      </c>
      <c r="O4" t="s">
        <v>1132</v>
      </c>
      <c r="P4" s="1">
        <v>10</v>
      </c>
      <c r="Q4" s="1" t="s">
        <v>897</v>
      </c>
      <c r="R4" s="6">
        <v>0.48484848484848486</v>
      </c>
      <c r="S4" s="6">
        <v>1</v>
      </c>
      <c r="T4" s="6">
        <v>1.4848484848484849</v>
      </c>
      <c r="U4" s="6">
        <v>0.44545454545454544</v>
      </c>
      <c r="V4" s="1" t="s">
        <v>1421</v>
      </c>
      <c r="W4" s="1" t="s">
        <v>707</v>
      </c>
      <c r="X4" s="1">
        <v>170</v>
      </c>
    </row>
    <row r="5" spans="1:24" x14ac:dyDescent="0.35">
      <c r="A5" s="4" t="s">
        <v>1255</v>
      </c>
      <c r="B5" s="13">
        <v>4</v>
      </c>
      <c r="C5" s="13" t="s">
        <v>897</v>
      </c>
      <c r="D5" s="14">
        <f>Table24[[#This Row],[G]]/Table24[[#This Row],[GP]]</f>
        <v>0.64912280701754388</v>
      </c>
      <c r="E5" s="14">
        <f>Table24[[#This Row],[A]]/Table24[[#This Row],[GP]]</f>
        <v>1.0701754385964912</v>
      </c>
      <c r="F5" s="14">
        <f>Table24[[#This Row],[PTS]]/Table24[[#This Row],[GP]]</f>
        <v>1.7192982456140351</v>
      </c>
      <c r="G5" s="14">
        <f>Table24[[#This Row],[PTS]]/Table24[[#This Row],[GP]]*Table24[[#This Row],[NHL_EQUIVALENT]]</f>
        <v>0.51578947368421046</v>
      </c>
      <c r="H5" s="4" t="s">
        <v>1421</v>
      </c>
      <c r="I5" s="4" t="e" vm="1">
        <v>#VALUE!</v>
      </c>
      <c r="J5" s="13" t="s">
        <v>724</v>
      </c>
      <c r="K5" s="13">
        <v>207</v>
      </c>
      <c r="O5" t="s">
        <v>1254</v>
      </c>
      <c r="P5" s="1">
        <v>19</v>
      </c>
      <c r="Q5" s="1" t="s">
        <v>897</v>
      </c>
      <c r="R5" s="6">
        <v>0.53846153846153844</v>
      </c>
      <c r="S5" s="6">
        <v>0.98461538461538467</v>
      </c>
      <c r="T5" s="6">
        <v>1.523076923076923</v>
      </c>
      <c r="U5" s="6">
        <v>0.44169230769230766</v>
      </c>
      <c r="V5" s="1" t="s">
        <v>1421</v>
      </c>
      <c r="W5" s="1" t="s">
        <v>725</v>
      </c>
      <c r="X5" s="1">
        <v>176</v>
      </c>
    </row>
    <row r="6" spans="1:24" x14ac:dyDescent="0.35">
      <c r="A6" s="4" t="s">
        <v>1125</v>
      </c>
      <c r="B6" s="13">
        <v>5</v>
      </c>
      <c r="C6" s="13" t="s">
        <v>897</v>
      </c>
      <c r="D6" s="14">
        <f>Table24[[#This Row],[G]]/Table24[[#This Row],[GP]]</f>
        <v>0.37931034482758619</v>
      </c>
      <c r="E6" s="14">
        <f>Table24[[#This Row],[A]]/Table24[[#This Row],[GP]]</f>
        <v>0.48275862068965519</v>
      </c>
      <c r="F6" s="14">
        <f>Table24[[#This Row],[PTS]]/Table24[[#This Row],[GP]]</f>
        <v>0.86206896551724133</v>
      </c>
      <c r="G6" s="14">
        <f>Table24[[#This Row],[PTS]]/Table24[[#This Row],[GP]]*Table24[[#This Row],[NHL_EQUIVALENT]]</f>
        <v>0.35344827586206895</v>
      </c>
      <c r="H6" s="4" t="s">
        <v>1423</v>
      </c>
      <c r="I6" s="4" t="e" vm="3">
        <v>#VALUE!</v>
      </c>
      <c r="J6" s="13" t="s">
        <v>705</v>
      </c>
      <c r="K6" s="13">
        <v>196</v>
      </c>
      <c r="O6" t="s">
        <v>1298</v>
      </c>
      <c r="P6" s="1">
        <v>22</v>
      </c>
      <c r="Q6" s="1" t="s">
        <v>897</v>
      </c>
      <c r="R6" s="6">
        <v>0.41935483870967744</v>
      </c>
      <c r="S6" s="6">
        <v>1.064516129032258</v>
      </c>
      <c r="T6" s="6">
        <v>1.4838709677419355</v>
      </c>
      <c r="U6" s="6">
        <v>0.43032258064516127</v>
      </c>
      <c r="V6" s="1" t="s">
        <v>1421</v>
      </c>
      <c r="W6" s="1" t="s">
        <v>725</v>
      </c>
      <c r="X6" s="1">
        <v>187</v>
      </c>
    </row>
    <row r="7" spans="1:24" x14ac:dyDescent="0.35">
      <c r="A7" s="4" t="s">
        <v>1297</v>
      </c>
      <c r="B7" s="13">
        <v>6</v>
      </c>
      <c r="C7" s="13" t="s">
        <v>897</v>
      </c>
      <c r="D7" s="14">
        <f>Table24[[#This Row],[G]]/Table24[[#This Row],[GP]]</f>
        <v>0.58823529411764708</v>
      </c>
      <c r="E7" s="14">
        <f>Table24[[#This Row],[A]]/Table24[[#This Row],[GP]]</f>
        <v>0.58823529411764708</v>
      </c>
      <c r="F7" s="14">
        <f>Table24[[#This Row],[PTS]]/Table24[[#This Row],[GP]]</f>
        <v>1.1764705882352942</v>
      </c>
      <c r="G7" s="14">
        <f>Table24[[#This Row],[PTS]]/Table24[[#This Row],[GP]]*Table24[[#This Row],[NHL_EQUIVALENT]]</f>
        <v>0.3411764705882353</v>
      </c>
      <c r="H7" s="4" t="s">
        <v>1421</v>
      </c>
      <c r="I7" s="4" t="e" vm="1">
        <v>#VALUE!</v>
      </c>
      <c r="J7" s="13" t="s">
        <v>703</v>
      </c>
      <c r="K7" s="13">
        <v>192</v>
      </c>
      <c r="O7" t="s">
        <v>1199</v>
      </c>
      <c r="P7" s="1">
        <v>12</v>
      </c>
      <c r="Q7" s="1" t="s">
        <v>897</v>
      </c>
      <c r="R7" s="6">
        <v>0.7142857142857143</v>
      </c>
      <c r="S7" s="6">
        <v>0.75</v>
      </c>
      <c r="T7" s="6">
        <v>1.4642857142857142</v>
      </c>
      <c r="U7" s="6">
        <v>0.4246428571428571</v>
      </c>
      <c r="V7" s="1" t="s">
        <v>1421</v>
      </c>
      <c r="W7" s="1" t="s">
        <v>705</v>
      </c>
      <c r="X7" s="1">
        <v>176</v>
      </c>
    </row>
    <row r="8" spans="1:24" x14ac:dyDescent="0.35">
      <c r="A8" s="4" t="s">
        <v>1221</v>
      </c>
      <c r="B8" s="13">
        <v>7</v>
      </c>
      <c r="C8" s="13" t="s">
        <v>897</v>
      </c>
      <c r="D8" s="14">
        <f>Table24[[#This Row],[G]]/Table24[[#This Row],[GP]]</f>
        <v>0.45238095238095238</v>
      </c>
      <c r="E8" s="14">
        <f>Table24[[#This Row],[A]]/Table24[[#This Row],[GP]]</f>
        <v>0.2857142857142857</v>
      </c>
      <c r="F8" s="14">
        <f>Table24[[#This Row],[PTS]]/Table24[[#This Row],[GP]]</f>
        <v>0.73809523809523814</v>
      </c>
      <c r="G8" s="14">
        <f>Table24[[#This Row],[PTS]]/Table24[[#This Row],[GP]]*Table24[[#This Row],[NHL_EQUIVALENT]]</f>
        <v>0.30261904761904762</v>
      </c>
      <c r="H8" s="4" t="s">
        <v>1423</v>
      </c>
      <c r="I8" s="4" t="e" vm="3">
        <v>#VALUE!</v>
      </c>
      <c r="J8" s="13" t="s">
        <v>716</v>
      </c>
      <c r="K8" s="13">
        <v>161</v>
      </c>
      <c r="O8" t="s">
        <v>1123</v>
      </c>
      <c r="P8" s="1">
        <v>8</v>
      </c>
      <c r="Q8" s="1" t="s">
        <v>897</v>
      </c>
      <c r="R8" s="6">
        <v>0.625</v>
      </c>
      <c r="S8" s="6">
        <v>0.875</v>
      </c>
      <c r="T8" s="6">
        <v>1.5</v>
      </c>
      <c r="U8" s="6">
        <v>0.40500000000000003</v>
      </c>
      <c r="V8" s="1" t="s">
        <v>1421</v>
      </c>
      <c r="W8" s="1" t="s">
        <v>707</v>
      </c>
      <c r="X8" s="1">
        <v>172</v>
      </c>
    </row>
    <row r="9" spans="1:24" x14ac:dyDescent="0.35">
      <c r="A9" s="4" t="s">
        <v>1123</v>
      </c>
      <c r="B9" s="13">
        <v>8</v>
      </c>
      <c r="C9" s="13" t="s">
        <v>897</v>
      </c>
      <c r="D9" s="14">
        <f>Table24[[#This Row],[G]]/Table24[[#This Row],[GP]]</f>
        <v>0.625</v>
      </c>
      <c r="E9" s="14">
        <f>Table24[[#This Row],[A]]/Table24[[#This Row],[GP]]</f>
        <v>0.875</v>
      </c>
      <c r="F9" s="14">
        <f>Table24[[#This Row],[PTS]]/Table24[[#This Row],[GP]]</f>
        <v>1.5</v>
      </c>
      <c r="G9" s="14">
        <f>Table24[[#This Row],[PTS]]/Table24[[#This Row],[GP]]*Table24[[#This Row],[NHL_EQUIVALENT]]</f>
        <v>0.40500000000000003</v>
      </c>
      <c r="H9" s="4" t="s">
        <v>1421</v>
      </c>
      <c r="I9" s="4" t="e" vm="1">
        <v>#VALUE!</v>
      </c>
      <c r="J9" s="13" t="s">
        <v>707</v>
      </c>
      <c r="K9" s="13">
        <v>172</v>
      </c>
      <c r="O9" t="s">
        <v>906</v>
      </c>
      <c r="P9" s="1">
        <v>1</v>
      </c>
      <c r="Q9" s="1" t="s">
        <v>896</v>
      </c>
      <c r="R9" s="6">
        <v>0.41176470588235292</v>
      </c>
      <c r="S9" s="6">
        <v>0.88235294117647056</v>
      </c>
      <c r="T9" s="6">
        <v>1.2941176470588236</v>
      </c>
      <c r="U9" s="6">
        <v>0.38823529411764707</v>
      </c>
      <c r="V9" s="1" t="s">
        <v>1421</v>
      </c>
      <c r="W9" s="1" t="s">
        <v>707</v>
      </c>
      <c r="X9" s="1">
        <v>183</v>
      </c>
    </row>
    <row r="10" spans="1:24" x14ac:dyDescent="0.35">
      <c r="A10" s="4" t="s">
        <v>907</v>
      </c>
      <c r="B10" s="13">
        <v>9</v>
      </c>
      <c r="C10" s="13" t="s">
        <v>896</v>
      </c>
      <c r="D10" s="14">
        <f>Table24[[#This Row],[G]]/Table24[[#This Row],[GP]]</f>
        <v>0.16176470588235295</v>
      </c>
      <c r="E10" s="14">
        <f>Table24[[#This Row],[A]]/Table24[[#This Row],[GP]]</f>
        <v>0.63235294117647056</v>
      </c>
      <c r="F10" s="14">
        <f>Table24[[#This Row],[PTS]]/Table24[[#This Row],[GP]]</f>
        <v>0.79411764705882348</v>
      </c>
      <c r="G10" s="14">
        <f>Table24[[#This Row],[PTS]]/Table24[[#This Row],[GP]]*Table24[[#This Row],[NHL_EQUIVALENT]]</f>
        <v>0.23029411764705879</v>
      </c>
      <c r="H10" s="4" t="s">
        <v>1421</v>
      </c>
      <c r="I10" s="4" t="e" vm="1">
        <v>#VALUE!</v>
      </c>
      <c r="J10" s="13" t="s">
        <v>724</v>
      </c>
      <c r="K10" s="13">
        <v>190</v>
      </c>
      <c r="O10" t="s">
        <v>1252</v>
      </c>
      <c r="P10" s="1">
        <v>16</v>
      </c>
      <c r="Q10" s="1" t="s">
        <v>897</v>
      </c>
      <c r="R10" s="6">
        <v>0.74193548387096775</v>
      </c>
      <c r="S10" s="6">
        <v>0.69354838709677424</v>
      </c>
      <c r="T10" s="6">
        <v>1.435483870967742</v>
      </c>
      <c r="U10" s="6">
        <v>0.38758064516129037</v>
      </c>
      <c r="V10" s="1" t="s">
        <v>1421</v>
      </c>
      <c r="W10" s="1" t="s">
        <v>699</v>
      </c>
      <c r="X10" s="1">
        <v>192</v>
      </c>
    </row>
    <row r="11" spans="1:24" x14ac:dyDescent="0.35">
      <c r="A11" s="4" t="s">
        <v>1132</v>
      </c>
      <c r="B11" s="13">
        <v>10</v>
      </c>
      <c r="C11" s="13" t="s">
        <v>897</v>
      </c>
      <c r="D11" s="14">
        <f>Table24[[#This Row],[G]]/Table24[[#This Row],[GP]]</f>
        <v>0.48484848484848486</v>
      </c>
      <c r="E11" s="14">
        <f>Table24[[#This Row],[A]]/Table24[[#This Row],[GP]]</f>
        <v>1</v>
      </c>
      <c r="F11" s="14">
        <f>Table24[[#This Row],[PTS]]/Table24[[#This Row],[GP]]</f>
        <v>1.4848484848484849</v>
      </c>
      <c r="G11" s="14">
        <f>Table24[[#This Row],[PTS]]/Table24[[#This Row],[GP]]*Table24[[#This Row],[NHL_EQUIVALENT]]</f>
        <v>0.44545454545454544</v>
      </c>
      <c r="H11" s="4" t="s">
        <v>1421</v>
      </c>
      <c r="I11" s="4" t="e" vm="1">
        <v>#VALUE!</v>
      </c>
      <c r="J11" s="13" t="s">
        <v>707</v>
      </c>
      <c r="K11" s="13">
        <v>170</v>
      </c>
      <c r="O11" t="s">
        <v>1127</v>
      </c>
      <c r="P11" s="1">
        <v>15</v>
      </c>
      <c r="Q11" s="1" t="s">
        <v>897</v>
      </c>
      <c r="R11" s="6">
        <v>0.57894736842105265</v>
      </c>
      <c r="S11" s="6">
        <v>0.68421052631578949</v>
      </c>
      <c r="T11" s="6">
        <v>1.263157894736842</v>
      </c>
      <c r="U11" s="6">
        <v>0.37894736842105259</v>
      </c>
      <c r="V11" s="1" t="s">
        <v>1421</v>
      </c>
      <c r="W11" s="1" t="s">
        <v>705</v>
      </c>
      <c r="X11" s="1">
        <v>174</v>
      </c>
    </row>
    <row r="12" spans="1:24" x14ac:dyDescent="0.35">
      <c r="A12" s="4" t="s">
        <v>904</v>
      </c>
      <c r="B12" s="13">
        <v>11</v>
      </c>
      <c r="C12" s="13" t="s">
        <v>896</v>
      </c>
      <c r="D12" s="14">
        <f>Table24[[#This Row],[G]]/Table24[[#This Row],[GP]]</f>
        <v>6.9767441860465115E-2</v>
      </c>
      <c r="E12" s="14">
        <f>Table24[[#This Row],[A]]/Table24[[#This Row],[GP]]</f>
        <v>0.7441860465116279</v>
      </c>
      <c r="F12" s="14">
        <f>Table24[[#This Row],[PTS]]/Table24[[#This Row],[GP]]</f>
        <v>0.81395348837209303</v>
      </c>
      <c r="G12" s="14">
        <f>Table24[[#This Row],[PTS]]/Table24[[#This Row],[GP]]*Table24[[#This Row],[NHL_EQUIVALENT]]</f>
        <v>0.23604651162790696</v>
      </c>
      <c r="H12" s="4" t="s">
        <v>1424</v>
      </c>
      <c r="I12" s="4" t="e" vm="4">
        <v>#VALUE!</v>
      </c>
      <c r="J12" s="13" t="s">
        <v>732</v>
      </c>
      <c r="K12" s="13">
        <v>216</v>
      </c>
      <c r="O12" t="s">
        <v>1256</v>
      </c>
      <c r="P12" s="1">
        <v>25</v>
      </c>
      <c r="Q12" s="1" t="s">
        <v>897</v>
      </c>
      <c r="R12" s="6">
        <v>0.65573770491803274</v>
      </c>
      <c r="S12" s="6">
        <v>0.62295081967213117</v>
      </c>
      <c r="T12" s="6">
        <v>1.278688524590164</v>
      </c>
      <c r="U12" s="6">
        <v>0.37081967213114753</v>
      </c>
      <c r="V12" s="1" t="s">
        <v>1421</v>
      </c>
      <c r="W12" s="1" t="s">
        <v>710</v>
      </c>
      <c r="X12" s="1">
        <v>157</v>
      </c>
    </row>
    <row r="13" spans="1:24" x14ac:dyDescent="0.35">
      <c r="A13" s="4" t="s">
        <v>1199</v>
      </c>
      <c r="B13" s="13">
        <v>12</v>
      </c>
      <c r="C13" s="13" t="s">
        <v>897</v>
      </c>
      <c r="D13" s="14">
        <f>Table24[[#This Row],[G]]/Table24[[#This Row],[GP]]</f>
        <v>0.7142857142857143</v>
      </c>
      <c r="E13" s="14">
        <f>Table24[[#This Row],[A]]/Table24[[#This Row],[GP]]</f>
        <v>0.75</v>
      </c>
      <c r="F13" s="14">
        <f>Table24[[#This Row],[PTS]]/Table24[[#This Row],[GP]]</f>
        <v>1.4642857142857142</v>
      </c>
      <c r="G13" s="14">
        <f>Table24[[#This Row],[PTS]]/Table24[[#This Row],[GP]]*Table24[[#This Row],[NHL_EQUIVALENT]]</f>
        <v>0.4246428571428571</v>
      </c>
      <c r="H13" s="4" t="s">
        <v>1421</v>
      </c>
      <c r="I13" s="4" t="e" vm="1">
        <v>#VALUE!</v>
      </c>
      <c r="J13" s="13" t="s">
        <v>705</v>
      </c>
      <c r="K13" s="13">
        <v>176</v>
      </c>
      <c r="O13" t="s">
        <v>1295</v>
      </c>
      <c r="P13" s="1">
        <v>14</v>
      </c>
      <c r="Q13" s="1" t="s">
        <v>897</v>
      </c>
      <c r="R13" s="6">
        <v>0.57446808510638303</v>
      </c>
      <c r="S13" s="6">
        <v>0.65957446808510634</v>
      </c>
      <c r="T13" s="6">
        <v>1.2340425531914894</v>
      </c>
      <c r="U13" s="6">
        <v>0.3578723404255319</v>
      </c>
      <c r="V13" s="1" t="s">
        <v>1421</v>
      </c>
      <c r="W13" s="1" t="s">
        <v>717</v>
      </c>
      <c r="X13" s="1">
        <v>190</v>
      </c>
    </row>
    <row r="14" spans="1:24" x14ac:dyDescent="0.35">
      <c r="A14" s="4" t="s">
        <v>1225</v>
      </c>
      <c r="B14" s="13">
        <v>13</v>
      </c>
      <c r="C14" s="13" t="s">
        <v>897</v>
      </c>
      <c r="D14" s="14">
        <f>Table24[[#This Row],[G]]/Table24[[#This Row],[GP]]</f>
        <v>0.49230769230769234</v>
      </c>
      <c r="E14" s="14">
        <f>Table24[[#This Row],[A]]/Table24[[#This Row],[GP]]</f>
        <v>0.63076923076923075</v>
      </c>
      <c r="F14" s="14">
        <f>Table24[[#This Row],[PTS]]/Table24[[#This Row],[GP]]</f>
        <v>1.1230769230769231</v>
      </c>
      <c r="G14" s="14">
        <f>Table24[[#This Row],[PTS]]/Table24[[#This Row],[GP]]*Table24[[#This Row],[NHL_EQUIVALENT]]</f>
        <v>0.33692307692307694</v>
      </c>
      <c r="H14" s="4" t="s">
        <v>1421</v>
      </c>
      <c r="I14" s="4" t="e" vm="1">
        <v>#VALUE!</v>
      </c>
      <c r="J14" s="13" t="s">
        <v>707</v>
      </c>
      <c r="K14" s="13">
        <v>201</v>
      </c>
      <c r="O14" t="s">
        <v>1125</v>
      </c>
      <c r="P14" s="1">
        <v>5</v>
      </c>
      <c r="Q14" s="1" t="s">
        <v>897</v>
      </c>
      <c r="R14" s="6">
        <v>0.37931034482758619</v>
      </c>
      <c r="S14" s="6">
        <v>0.48275862068965519</v>
      </c>
      <c r="T14" s="6">
        <v>0.86206896551724133</v>
      </c>
      <c r="U14" s="6">
        <v>0.35344827586206895</v>
      </c>
      <c r="V14" s="1" t="s">
        <v>1423</v>
      </c>
      <c r="W14" s="1" t="s">
        <v>705</v>
      </c>
      <c r="X14" s="1">
        <v>196</v>
      </c>
    </row>
    <row r="15" spans="1:24" x14ac:dyDescent="0.35">
      <c r="A15" s="4" t="s">
        <v>1295</v>
      </c>
      <c r="B15" s="13">
        <v>14</v>
      </c>
      <c r="C15" s="13" t="s">
        <v>897</v>
      </c>
      <c r="D15" s="14">
        <f>Table24[[#This Row],[G]]/Table24[[#This Row],[GP]]</f>
        <v>0.57446808510638303</v>
      </c>
      <c r="E15" s="14">
        <f>Table24[[#This Row],[A]]/Table24[[#This Row],[GP]]</f>
        <v>0.65957446808510634</v>
      </c>
      <c r="F15" s="14">
        <f>Table24[[#This Row],[PTS]]/Table24[[#This Row],[GP]]</f>
        <v>1.2340425531914894</v>
      </c>
      <c r="G15" s="14">
        <f>Table24[[#This Row],[PTS]]/Table24[[#This Row],[GP]]*Table24[[#This Row],[NHL_EQUIVALENT]]</f>
        <v>0.3578723404255319</v>
      </c>
      <c r="H15" s="4" t="s">
        <v>1421</v>
      </c>
      <c r="I15" s="4" t="e" vm="1">
        <v>#VALUE!</v>
      </c>
      <c r="J15" s="13" t="s">
        <v>717</v>
      </c>
      <c r="K15" s="13">
        <v>190</v>
      </c>
      <c r="O15" t="s">
        <v>1226</v>
      </c>
      <c r="P15" s="1">
        <v>23</v>
      </c>
      <c r="Q15" s="1" t="s">
        <v>897</v>
      </c>
      <c r="R15" s="6">
        <v>0.4375</v>
      </c>
      <c r="S15" s="6">
        <v>0.859375</v>
      </c>
      <c r="T15" s="6">
        <v>1.296875</v>
      </c>
      <c r="U15" s="6">
        <v>0.35015625</v>
      </c>
      <c r="V15" s="1" t="s">
        <v>1421</v>
      </c>
      <c r="W15" s="1" t="s">
        <v>707</v>
      </c>
      <c r="X15" s="1">
        <v>190</v>
      </c>
    </row>
    <row r="16" spans="1:24" x14ac:dyDescent="0.35">
      <c r="A16" s="4" t="s">
        <v>1127</v>
      </c>
      <c r="B16" s="13">
        <v>15</v>
      </c>
      <c r="C16" s="13" t="s">
        <v>897</v>
      </c>
      <c r="D16" s="14">
        <f>Table24[[#This Row],[G]]/Table24[[#This Row],[GP]]</f>
        <v>0.57894736842105265</v>
      </c>
      <c r="E16" s="14">
        <f>Table24[[#This Row],[A]]/Table24[[#This Row],[GP]]</f>
        <v>0.68421052631578949</v>
      </c>
      <c r="F16" s="14">
        <f>Table24[[#This Row],[PTS]]/Table24[[#This Row],[GP]]</f>
        <v>1.263157894736842</v>
      </c>
      <c r="G16" s="14">
        <f>Table24[[#This Row],[PTS]]/Table24[[#This Row],[GP]]*Table24[[#This Row],[NHL_EQUIVALENT]]</f>
        <v>0.37894736842105259</v>
      </c>
      <c r="H16" s="4" t="s">
        <v>1421</v>
      </c>
      <c r="I16" s="4" t="e" vm="1">
        <v>#VALUE!</v>
      </c>
      <c r="J16" s="13" t="s">
        <v>705</v>
      </c>
      <c r="K16" s="13">
        <v>174</v>
      </c>
      <c r="O16" t="s">
        <v>1297</v>
      </c>
      <c r="P16" s="1">
        <v>6</v>
      </c>
      <c r="Q16" s="1" t="s">
        <v>897</v>
      </c>
      <c r="R16" s="6">
        <v>0.58823529411764708</v>
      </c>
      <c r="S16" s="6">
        <v>0.58823529411764708</v>
      </c>
      <c r="T16" s="6">
        <v>1.1764705882352942</v>
      </c>
      <c r="U16" s="6">
        <v>0.3411764705882353</v>
      </c>
      <c r="V16" s="1" t="s">
        <v>1421</v>
      </c>
      <c r="W16" s="1" t="s">
        <v>703</v>
      </c>
      <c r="X16" s="1">
        <v>192</v>
      </c>
    </row>
    <row r="17" spans="1:24" x14ac:dyDescent="0.35">
      <c r="A17" s="4" t="s">
        <v>1252</v>
      </c>
      <c r="B17" s="13">
        <v>16</v>
      </c>
      <c r="C17" s="13" t="s">
        <v>897</v>
      </c>
      <c r="D17" s="14">
        <f>Table24[[#This Row],[G]]/Table24[[#This Row],[GP]]</f>
        <v>0.74193548387096775</v>
      </c>
      <c r="E17" s="14">
        <f>Table24[[#This Row],[A]]/Table24[[#This Row],[GP]]</f>
        <v>0.69354838709677424</v>
      </c>
      <c r="F17" s="14">
        <f>Table24[[#This Row],[PTS]]/Table24[[#This Row],[GP]]</f>
        <v>1.435483870967742</v>
      </c>
      <c r="G17" s="14">
        <f>Table24[[#This Row],[PTS]]/Table24[[#This Row],[GP]]*Table24[[#This Row],[NHL_EQUIVALENT]]</f>
        <v>0.38758064516129037</v>
      </c>
      <c r="H17" s="4" t="s">
        <v>1421</v>
      </c>
      <c r="I17" s="4" t="e" vm="1">
        <v>#VALUE!</v>
      </c>
      <c r="J17" s="13" t="s">
        <v>699</v>
      </c>
      <c r="K17" s="13">
        <v>192</v>
      </c>
      <c r="O17" t="s">
        <v>1225</v>
      </c>
      <c r="P17" s="1">
        <v>13</v>
      </c>
      <c r="Q17" s="1" t="s">
        <v>897</v>
      </c>
      <c r="R17" s="6">
        <v>0.49230769230769234</v>
      </c>
      <c r="S17" s="6">
        <v>0.63076923076923075</v>
      </c>
      <c r="T17" s="6">
        <v>1.1230769230769231</v>
      </c>
      <c r="U17" s="6">
        <v>0.33692307692307694</v>
      </c>
      <c r="V17" s="1" t="s">
        <v>1421</v>
      </c>
      <c r="W17" s="1" t="s">
        <v>707</v>
      </c>
      <c r="X17" s="1">
        <v>201</v>
      </c>
    </row>
    <row r="18" spans="1:24" x14ac:dyDescent="0.35">
      <c r="A18" s="4" t="s">
        <v>1224</v>
      </c>
      <c r="B18" s="13">
        <v>17</v>
      </c>
      <c r="C18" s="13" t="s">
        <v>897</v>
      </c>
      <c r="D18" s="14">
        <f>Table24[[#This Row],[G]]/Table24[[#This Row],[GP]]</f>
        <v>0.37142857142857144</v>
      </c>
      <c r="E18" s="14">
        <f>Table24[[#This Row],[A]]/Table24[[#This Row],[GP]]</f>
        <v>0.25714285714285712</v>
      </c>
      <c r="F18" s="14">
        <f>Table24[[#This Row],[PTS]]/Table24[[#This Row],[GP]]</f>
        <v>0.62857142857142856</v>
      </c>
      <c r="G18" s="14">
        <f>Table24[[#This Row],[PTS]]/Table24[[#This Row],[GP]]*Table24[[#This Row],[NHL_EQUIVALENT]]</f>
        <v>0.20114285714285715</v>
      </c>
      <c r="H18" s="4" t="s">
        <v>1422</v>
      </c>
      <c r="I18" s="4" t="e" vm="2">
        <v>#VALUE!</v>
      </c>
      <c r="J18" s="13" t="s">
        <v>725</v>
      </c>
      <c r="K18" s="13">
        <v>172</v>
      </c>
      <c r="O18" t="s">
        <v>1126</v>
      </c>
      <c r="P18" s="1">
        <v>3</v>
      </c>
      <c r="Q18" s="1" t="s">
        <v>897</v>
      </c>
      <c r="R18" s="6">
        <v>0.29729729729729731</v>
      </c>
      <c r="S18" s="6">
        <v>0.70270270270270274</v>
      </c>
      <c r="T18" s="6">
        <v>1</v>
      </c>
      <c r="U18" s="6">
        <v>0.32</v>
      </c>
      <c r="V18" s="1" t="s">
        <v>1422</v>
      </c>
      <c r="W18" s="1" t="s">
        <v>716</v>
      </c>
      <c r="X18" s="1">
        <v>176</v>
      </c>
    </row>
    <row r="19" spans="1:24" x14ac:dyDescent="0.35">
      <c r="A19" s="4" t="s">
        <v>903</v>
      </c>
      <c r="B19" s="13">
        <v>18</v>
      </c>
      <c r="C19" s="13" t="s">
        <v>896</v>
      </c>
      <c r="D19" s="14">
        <f>Table24[[#This Row],[G]]/Table24[[#This Row],[GP]]</f>
        <v>6.25E-2</v>
      </c>
      <c r="E19" s="14">
        <f>Table24[[#This Row],[A]]/Table24[[#This Row],[GP]]</f>
        <v>0.3125</v>
      </c>
      <c r="F19" s="14">
        <f>Table24[[#This Row],[PTS]]/Table24[[#This Row],[GP]]</f>
        <v>0.375</v>
      </c>
      <c r="G19" s="14">
        <f>Table24[[#This Row],[PTS]]/Table24[[#This Row],[GP]]*Table24[[#This Row],[NHL_EQUIVALENT]]</f>
        <v>0.12</v>
      </c>
      <c r="H19" s="4" t="s">
        <v>1422</v>
      </c>
      <c r="I19" s="4" t="e" vm="2">
        <v>#VALUE!</v>
      </c>
      <c r="J19" s="13" t="s">
        <v>707</v>
      </c>
      <c r="K19" s="13">
        <v>196</v>
      </c>
      <c r="O19" t="s">
        <v>1122</v>
      </c>
      <c r="P19" s="1">
        <v>21</v>
      </c>
      <c r="Q19" s="1" t="s">
        <v>897</v>
      </c>
      <c r="R19" s="6">
        <v>0.43333333333333335</v>
      </c>
      <c r="S19" s="6">
        <v>0.6166666666666667</v>
      </c>
      <c r="T19" s="6">
        <v>1.05</v>
      </c>
      <c r="U19" s="6">
        <v>0.30449999999999999</v>
      </c>
      <c r="V19" s="1" t="s">
        <v>1421</v>
      </c>
      <c r="W19" s="1" t="s">
        <v>705</v>
      </c>
      <c r="X19" s="1">
        <v>183</v>
      </c>
    </row>
    <row r="20" spans="1:24" x14ac:dyDescent="0.35">
      <c r="A20" s="4" t="s">
        <v>1254</v>
      </c>
      <c r="B20" s="13">
        <v>19</v>
      </c>
      <c r="C20" s="13" t="s">
        <v>897</v>
      </c>
      <c r="D20" s="14">
        <f>Table24[[#This Row],[G]]/Table24[[#This Row],[GP]]</f>
        <v>0.53846153846153844</v>
      </c>
      <c r="E20" s="14">
        <f>Table24[[#This Row],[A]]/Table24[[#This Row],[GP]]</f>
        <v>0.98461538461538467</v>
      </c>
      <c r="F20" s="14">
        <f>Table24[[#This Row],[PTS]]/Table24[[#This Row],[GP]]</f>
        <v>1.523076923076923</v>
      </c>
      <c r="G20" s="14">
        <f>Table24[[#This Row],[PTS]]/Table24[[#This Row],[GP]]*Table24[[#This Row],[NHL_EQUIVALENT]]</f>
        <v>0.44169230769230766</v>
      </c>
      <c r="H20" s="4" t="s">
        <v>1421</v>
      </c>
      <c r="I20" s="4" t="e" vm="1">
        <v>#VALUE!</v>
      </c>
      <c r="J20" s="13" t="s">
        <v>725</v>
      </c>
      <c r="K20" s="13">
        <v>176</v>
      </c>
      <c r="O20" t="s">
        <v>1221</v>
      </c>
      <c r="P20" s="1">
        <v>7</v>
      </c>
      <c r="Q20" s="1" t="s">
        <v>897</v>
      </c>
      <c r="R20" s="6">
        <v>0.45238095238095238</v>
      </c>
      <c r="S20" s="6">
        <v>0.2857142857142857</v>
      </c>
      <c r="T20" s="6">
        <v>0.73809523809523814</v>
      </c>
      <c r="U20" s="6">
        <v>0.30261904761904762</v>
      </c>
      <c r="V20" s="1" t="s">
        <v>1423</v>
      </c>
      <c r="W20" s="1" t="s">
        <v>716</v>
      </c>
      <c r="X20" s="1">
        <v>161</v>
      </c>
    </row>
    <row r="21" spans="1:24" x14ac:dyDescent="0.35">
      <c r="A21" s="4" t="s">
        <v>905</v>
      </c>
      <c r="B21" s="13">
        <v>20</v>
      </c>
      <c r="C21" s="13" t="s">
        <v>896</v>
      </c>
      <c r="D21" s="14">
        <f>Table24[[#This Row],[G]]/Table24[[#This Row],[GP]]</f>
        <v>0.20895522388059701</v>
      </c>
      <c r="E21" s="14">
        <f>Table24[[#This Row],[A]]/Table24[[#This Row],[GP]]</f>
        <v>0.59701492537313428</v>
      </c>
      <c r="F21" s="14">
        <f>Table24[[#This Row],[PTS]]/Table24[[#This Row],[GP]]</f>
        <v>0.80597014925373134</v>
      </c>
      <c r="G21" s="14">
        <f>Table24[[#This Row],[PTS]]/Table24[[#This Row],[GP]]*Table24[[#This Row],[NHL_EQUIVALENT]]</f>
        <v>0.2417910447761194</v>
      </c>
      <c r="H21" s="4" t="s">
        <v>1421</v>
      </c>
      <c r="I21" s="4" t="e" vm="1">
        <v>#VALUE!</v>
      </c>
      <c r="J21" s="13" t="s">
        <v>705</v>
      </c>
      <c r="K21" s="13">
        <v>174</v>
      </c>
      <c r="O21" t="s">
        <v>898</v>
      </c>
      <c r="P21" s="1">
        <v>24</v>
      </c>
      <c r="Q21" s="1" t="s">
        <v>896</v>
      </c>
      <c r="R21" s="6">
        <v>0.40625</v>
      </c>
      <c r="S21" s="6">
        <v>0.515625</v>
      </c>
      <c r="T21" s="6">
        <v>0.921875</v>
      </c>
      <c r="U21" s="6">
        <v>0.27656249999999999</v>
      </c>
      <c r="V21" s="1" t="s">
        <v>1421</v>
      </c>
      <c r="W21" s="1" t="s">
        <v>699</v>
      </c>
      <c r="X21" s="1">
        <v>198</v>
      </c>
    </row>
    <row r="22" spans="1:24" x14ac:dyDescent="0.35">
      <c r="A22" s="4" t="s">
        <v>1122</v>
      </c>
      <c r="B22" s="13">
        <v>21</v>
      </c>
      <c r="C22" s="13" t="s">
        <v>897</v>
      </c>
      <c r="D22" s="14">
        <f>Table24[[#This Row],[G]]/Table24[[#This Row],[GP]]</f>
        <v>0.43333333333333335</v>
      </c>
      <c r="E22" s="14">
        <f>Table24[[#This Row],[A]]/Table24[[#This Row],[GP]]</f>
        <v>0.6166666666666667</v>
      </c>
      <c r="F22" s="14">
        <f>Table24[[#This Row],[PTS]]/Table24[[#This Row],[GP]]</f>
        <v>1.05</v>
      </c>
      <c r="G22" s="14">
        <f>Table24[[#This Row],[PTS]]/Table24[[#This Row],[GP]]*Table24[[#This Row],[NHL_EQUIVALENT]]</f>
        <v>0.30449999999999999</v>
      </c>
      <c r="H22" s="4" t="s">
        <v>1421</v>
      </c>
      <c r="I22" s="4" t="e" vm="1">
        <v>#VALUE!</v>
      </c>
      <c r="J22" s="13" t="s">
        <v>705</v>
      </c>
      <c r="K22" s="13">
        <v>183</v>
      </c>
      <c r="O22" t="s">
        <v>905</v>
      </c>
      <c r="P22" s="1">
        <v>20</v>
      </c>
      <c r="Q22" s="1" t="s">
        <v>896</v>
      </c>
      <c r="R22" s="6">
        <v>0.20895522388059701</v>
      </c>
      <c r="S22" s="6">
        <v>0.59701492537313428</v>
      </c>
      <c r="T22" s="6">
        <v>0.80597014925373134</v>
      </c>
      <c r="U22" s="6">
        <v>0.2417910447761194</v>
      </c>
      <c r="V22" s="1" t="s">
        <v>1421</v>
      </c>
      <c r="W22" s="1" t="s">
        <v>705</v>
      </c>
      <c r="X22" s="1">
        <v>174</v>
      </c>
    </row>
    <row r="23" spans="1:24" x14ac:dyDescent="0.35">
      <c r="A23" s="4" t="s">
        <v>1298</v>
      </c>
      <c r="B23" s="13">
        <v>22</v>
      </c>
      <c r="C23" s="13" t="s">
        <v>897</v>
      </c>
      <c r="D23" s="14">
        <f>Table24[[#This Row],[G]]/Table24[[#This Row],[GP]]</f>
        <v>0.41935483870967744</v>
      </c>
      <c r="E23" s="14">
        <f>Table24[[#This Row],[A]]/Table24[[#This Row],[GP]]</f>
        <v>1.064516129032258</v>
      </c>
      <c r="F23" s="14">
        <f>Table24[[#This Row],[PTS]]/Table24[[#This Row],[GP]]</f>
        <v>1.4838709677419355</v>
      </c>
      <c r="G23" s="14">
        <f>Table24[[#This Row],[PTS]]/Table24[[#This Row],[GP]]*Table24[[#This Row],[NHL_EQUIVALENT]]</f>
        <v>0.43032258064516127</v>
      </c>
      <c r="H23" s="4" t="s">
        <v>1421</v>
      </c>
      <c r="I23" s="4" t="e" vm="1">
        <v>#VALUE!</v>
      </c>
      <c r="J23" s="13" t="s">
        <v>725</v>
      </c>
      <c r="K23" s="13">
        <v>187</v>
      </c>
      <c r="O23" t="s">
        <v>904</v>
      </c>
      <c r="P23" s="1">
        <v>11</v>
      </c>
      <c r="Q23" s="1" t="s">
        <v>896</v>
      </c>
      <c r="R23" s="6">
        <v>6.9767441860465115E-2</v>
      </c>
      <c r="S23" s="6">
        <v>0.7441860465116279</v>
      </c>
      <c r="T23" s="6">
        <v>0.81395348837209303</v>
      </c>
      <c r="U23" s="6">
        <v>0.23604651162790696</v>
      </c>
      <c r="V23" s="1" t="s">
        <v>1424</v>
      </c>
      <c r="W23" s="1" t="s">
        <v>732</v>
      </c>
      <c r="X23" s="1">
        <v>216</v>
      </c>
    </row>
    <row r="24" spans="1:24" x14ac:dyDescent="0.35">
      <c r="A24" s="4" t="s">
        <v>1226</v>
      </c>
      <c r="B24" s="13">
        <v>23</v>
      </c>
      <c r="C24" s="13" t="s">
        <v>897</v>
      </c>
      <c r="D24" s="14">
        <f>Table24[[#This Row],[G]]/Table24[[#This Row],[GP]]</f>
        <v>0.4375</v>
      </c>
      <c r="E24" s="14">
        <f>Table24[[#This Row],[A]]/Table24[[#This Row],[GP]]</f>
        <v>0.859375</v>
      </c>
      <c r="F24" s="14">
        <f>Table24[[#This Row],[PTS]]/Table24[[#This Row],[GP]]</f>
        <v>1.296875</v>
      </c>
      <c r="G24" s="14">
        <f>Table24[[#This Row],[PTS]]/Table24[[#This Row],[GP]]*Table24[[#This Row],[NHL_EQUIVALENT]]</f>
        <v>0.35015625</v>
      </c>
      <c r="H24" s="4" t="s">
        <v>1421</v>
      </c>
      <c r="I24" s="4" t="e" vm="1">
        <v>#VALUE!</v>
      </c>
      <c r="J24" s="13" t="s">
        <v>707</v>
      </c>
      <c r="K24" s="13">
        <v>190</v>
      </c>
      <c r="O24" t="s">
        <v>907</v>
      </c>
      <c r="P24" s="1">
        <v>9</v>
      </c>
      <c r="Q24" s="1" t="s">
        <v>896</v>
      </c>
      <c r="R24" s="6">
        <v>0.16176470588235295</v>
      </c>
      <c r="S24" s="6">
        <v>0.63235294117647056</v>
      </c>
      <c r="T24" s="6">
        <v>0.79411764705882348</v>
      </c>
      <c r="U24" s="6">
        <v>0.23029411764705879</v>
      </c>
      <c r="V24" s="1" t="s">
        <v>1421</v>
      </c>
      <c r="W24" s="1" t="s">
        <v>724</v>
      </c>
      <c r="X24" s="1">
        <v>190</v>
      </c>
    </row>
    <row r="25" spans="1:24" x14ac:dyDescent="0.35">
      <c r="A25" s="4" t="s">
        <v>898</v>
      </c>
      <c r="B25" s="13">
        <v>24</v>
      </c>
      <c r="C25" s="13" t="s">
        <v>896</v>
      </c>
      <c r="D25" s="14">
        <f>Table24[[#This Row],[G]]/Table24[[#This Row],[GP]]</f>
        <v>0.40625</v>
      </c>
      <c r="E25" s="14">
        <f>Table24[[#This Row],[A]]/Table24[[#This Row],[GP]]</f>
        <v>0.515625</v>
      </c>
      <c r="F25" s="14">
        <f>Table24[[#This Row],[PTS]]/Table24[[#This Row],[GP]]</f>
        <v>0.921875</v>
      </c>
      <c r="G25" s="14">
        <f>Table24[[#This Row],[PTS]]/Table24[[#This Row],[GP]]*Table24[[#This Row],[NHL_EQUIVALENT]]</f>
        <v>0.27656249999999999</v>
      </c>
      <c r="H25" s="4" t="s">
        <v>1421</v>
      </c>
      <c r="I25" s="4" t="e" vm="1">
        <v>#VALUE!</v>
      </c>
      <c r="J25" s="13" t="s">
        <v>699</v>
      </c>
      <c r="K25" s="13">
        <v>198</v>
      </c>
      <c r="O25" t="s">
        <v>1224</v>
      </c>
      <c r="P25" s="1">
        <v>17</v>
      </c>
      <c r="Q25" s="1" t="s">
        <v>897</v>
      </c>
      <c r="R25" s="6">
        <v>0.37142857142857144</v>
      </c>
      <c r="S25" s="6">
        <v>0.25714285714285712</v>
      </c>
      <c r="T25" s="6">
        <v>0.62857142857142856</v>
      </c>
      <c r="U25" s="6">
        <v>0.20114285714285715</v>
      </c>
      <c r="V25" s="1" t="s">
        <v>1422</v>
      </c>
      <c r="W25" s="1" t="s">
        <v>725</v>
      </c>
      <c r="X25" s="1">
        <v>172</v>
      </c>
    </row>
    <row r="26" spans="1:24" x14ac:dyDescent="0.35">
      <c r="A26" s="4" t="s">
        <v>1256</v>
      </c>
      <c r="B26" s="13">
        <v>25</v>
      </c>
      <c r="C26" s="13" t="s">
        <v>897</v>
      </c>
      <c r="D26" s="14">
        <f>Table24[[#This Row],[G]]/Table24[[#This Row],[GP]]</f>
        <v>0.65573770491803274</v>
      </c>
      <c r="E26" s="14">
        <f>Table24[[#This Row],[A]]/Table24[[#This Row],[GP]]</f>
        <v>0.62295081967213117</v>
      </c>
      <c r="F26" s="14">
        <f>Table24[[#This Row],[PTS]]/Table24[[#This Row],[GP]]</f>
        <v>1.278688524590164</v>
      </c>
      <c r="G26" s="14">
        <f>Table24[[#This Row],[PTS]]/Table24[[#This Row],[GP]]*Table24[[#This Row],[NHL_EQUIVALENT]]</f>
        <v>0.37081967213114753</v>
      </c>
      <c r="H26" s="4" t="s">
        <v>1421</v>
      </c>
      <c r="I26" s="4" t="e" vm="1">
        <v>#VALUE!</v>
      </c>
      <c r="J26" s="13" t="s">
        <v>710</v>
      </c>
      <c r="K26" s="13">
        <v>157</v>
      </c>
      <c r="O26" t="s">
        <v>903</v>
      </c>
      <c r="P26" s="1">
        <v>18</v>
      </c>
      <c r="Q26" s="1" t="s">
        <v>896</v>
      </c>
      <c r="R26" s="6">
        <v>6.25E-2</v>
      </c>
      <c r="S26" s="6">
        <v>0.3125</v>
      </c>
      <c r="T26" s="6">
        <v>0.375</v>
      </c>
      <c r="U26" s="6">
        <v>0.12</v>
      </c>
      <c r="V26" s="1" t="s">
        <v>1422</v>
      </c>
      <c r="W26" s="1" t="s">
        <v>707</v>
      </c>
      <c r="X26" s="1">
        <v>196</v>
      </c>
    </row>
  </sheetData>
  <sortState xmlns:xlrd2="http://schemas.microsoft.com/office/spreadsheetml/2017/richdata2" ref="O2:X26">
    <sortCondition descending="1" ref="U2:U26"/>
  </sortState>
  <conditionalFormatting sqref="D2:D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F52D-FC80-4DEA-9D3F-753234A9B013}">
  <dimension ref="A1:I11"/>
  <sheetViews>
    <sheetView workbookViewId="0">
      <selection sqref="A1:C11"/>
    </sheetView>
  </sheetViews>
  <sheetFormatPr defaultRowHeight="14.5" x14ac:dyDescent="0.35"/>
  <cols>
    <col min="1" max="1" width="16.1796875" bestFit="1" customWidth="1"/>
  </cols>
  <sheetData>
    <row r="1" spans="1:9" x14ac:dyDescent="0.35">
      <c r="A1" t="s">
        <v>1420</v>
      </c>
      <c r="B1" t="s">
        <v>1477</v>
      </c>
      <c r="C1" t="s">
        <v>1488</v>
      </c>
      <c r="G1" t="s">
        <v>1420</v>
      </c>
      <c r="H1" t="s">
        <v>1478</v>
      </c>
      <c r="I1" t="s">
        <v>1488</v>
      </c>
    </row>
    <row r="2" spans="1:9" x14ac:dyDescent="0.35">
      <c r="A2" t="s">
        <v>1200</v>
      </c>
      <c r="B2" s="6">
        <v>0.9538461538461539</v>
      </c>
      <c r="C2" s="6">
        <v>0.6184615384615384</v>
      </c>
      <c r="G2" t="s">
        <v>1200</v>
      </c>
      <c r="H2">
        <v>1.1076923076923078</v>
      </c>
      <c r="I2">
        <v>0.6184615384615384</v>
      </c>
    </row>
    <row r="3" spans="1:9" x14ac:dyDescent="0.35">
      <c r="A3" t="s">
        <v>1255</v>
      </c>
      <c r="B3" s="6">
        <v>0.64912280701754388</v>
      </c>
      <c r="C3" s="6">
        <v>0.51578947368421046</v>
      </c>
      <c r="G3" t="s">
        <v>1255</v>
      </c>
      <c r="H3">
        <v>1.0701754385964912</v>
      </c>
      <c r="I3">
        <v>0.51578947368421046</v>
      </c>
    </row>
    <row r="4" spans="1:9" x14ac:dyDescent="0.35">
      <c r="A4" t="s">
        <v>1132</v>
      </c>
      <c r="B4" s="6">
        <v>0.48484848484848486</v>
      </c>
      <c r="C4" s="6">
        <v>0.44545454545454544</v>
      </c>
      <c r="G4" t="s">
        <v>1132</v>
      </c>
      <c r="H4">
        <v>1</v>
      </c>
      <c r="I4">
        <v>0.44545454545454544</v>
      </c>
    </row>
    <row r="5" spans="1:9" x14ac:dyDescent="0.35">
      <c r="A5" t="s">
        <v>1254</v>
      </c>
      <c r="B5" s="6">
        <v>0.53846153846153844</v>
      </c>
      <c r="C5" s="6">
        <v>0.44169230769230766</v>
      </c>
      <c r="G5" t="s">
        <v>1254</v>
      </c>
      <c r="H5">
        <v>0.98461538461538467</v>
      </c>
      <c r="I5">
        <v>0.44169230769230766</v>
      </c>
    </row>
    <row r="6" spans="1:9" x14ac:dyDescent="0.35">
      <c r="A6" t="s">
        <v>1298</v>
      </c>
      <c r="B6" s="6">
        <v>0.41935483870967744</v>
      </c>
      <c r="C6" s="6">
        <v>0.43032258064516127</v>
      </c>
      <c r="G6" t="s">
        <v>1298</v>
      </c>
      <c r="H6">
        <v>1.064516129032258</v>
      </c>
      <c r="I6">
        <v>0.43032258064516127</v>
      </c>
    </row>
    <row r="7" spans="1:9" x14ac:dyDescent="0.35">
      <c r="A7" t="s">
        <v>1199</v>
      </c>
      <c r="B7" s="6">
        <v>0.7142857142857143</v>
      </c>
      <c r="C7" s="6">
        <v>0.4246428571428571</v>
      </c>
      <c r="G7" t="s">
        <v>1199</v>
      </c>
      <c r="H7">
        <v>0.75</v>
      </c>
      <c r="I7">
        <v>0.4246428571428571</v>
      </c>
    </row>
    <row r="8" spans="1:9" x14ac:dyDescent="0.35">
      <c r="A8" t="s">
        <v>1123</v>
      </c>
      <c r="B8" s="6">
        <v>0.625</v>
      </c>
      <c r="C8" s="6">
        <v>0.40500000000000003</v>
      </c>
      <c r="G8" t="s">
        <v>1123</v>
      </c>
      <c r="H8">
        <v>0.875</v>
      </c>
      <c r="I8">
        <v>0.40500000000000003</v>
      </c>
    </row>
    <row r="9" spans="1:9" x14ac:dyDescent="0.35">
      <c r="A9" t="s">
        <v>906</v>
      </c>
      <c r="B9" s="6">
        <v>0.41176470588235292</v>
      </c>
      <c r="C9" s="6">
        <v>0.38823529411764707</v>
      </c>
      <c r="G9" t="s">
        <v>906</v>
      </c>
      <c r="H9">
        <v>0.88235294117647056</v>
      </c>
      <c r="I9">
        <v>0.38823529411764707</v>
      </c>
    </row>
    <row r="10" spans="1:9" x14ac:dyDescent="0.35">
      <c r="A10" t="s">
        <v>1252</v>
      </c>
      <c r="B10" s="6">
        <v>0.74193548387096775</v>
      </c>
      <c r="C10" s="6">
        <v>0.38758064516129037</v>
      </c>
      <c r="G10" t="s">
        <v>1252</v>
      </c>
      <c r="H10">
        <v>0.69354838709677424</v>
      </c>
      <c r="I10">
        <v>0.38758064516129037</v>
      </c>
    </row>
    <row r="11" spans="1:9" x14ac:dyDescent="0.35">
      <c r="A11" t="s">
        <v>1127</v>
      </c>
      <c r="B11" s="6">
        <v>0.57894736842105265</v>
      </c>
      <c r="C11" s="6">
        <v>0.37894736842105259</v>
      </c>
      <c r="G11" t="s">
        <v>1127</v>
      </c>
      <c r="H11">
        <v>0.68421052631578949</v>
      </c>
      <c r="I11">
        <v>0.37894736842105259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E31C-D28E-472D-9CF1-616BF50F83BE}">
  <dimension ref="A1:AF531"/>
  <sheetViews>
    <sheetView zoomScale="80" zoomScaleNormal="80" workbookViewId="0">
      <selection activeCell="U11" sqref="C1:U11"/>
    </sheetView>
  </sheetViews>
  <sheetFormatPr defaultRowHeight="14.5" x14ac:dyDescent="0.35"/>
  <cols>
    <col min="2" max="2" width="9.08984375" customWidth="1"/>
    <col min="3" max="3" width="24.26953125" bestFit="1" customWidth="1"/>
    <col min="4" max="4" width="10.26953125" style="1" customWidth="1"/>
    <col min="5" max="5" width="10.7265625" style="1" customWidth="1"/>
    <col min="6" max="6" width="27.08984375" bestFit="1" customWidth="1"/>
    <col min="7" max="7" width="16.453125" bestFit="1" customWidth="1"/>
    <col min="8" max="8" width="17.453125" style="1" customWidth="1"/>
    <col min="9" max="13" width="8.7265625" style="1"/>
    <col min="14" max="14" width="9" style="1" bestFit="1" customWidth="1"/>
    <col min="15" max="15" width="8.81640625" style="1" bestFit="1" customWidth="1"/>
    <col min="16" max="16" width="10.81640625" style="1" bestFit="1" customWidth="1"/>
    <col min="17" max="17" width="10.81640625" style="1" customWidth="1"/>
    <col min="18" max="18" width="12.90625" style="1" bestFit="1" customWidth="1"/>
    <col min="19" max="19" width="12.90625" style="1" customWidth="1"/>
    <col min="20" max="20" width="19.6328125" style="1" bestFit="1" customWidth="1"/>
    <col min="21" max="21" width="10.453125" style="1" bestFit="1" customWidth="1"/>
    <col min="22" max="22" width="16.7265625" style="1" customWidth="1"/>
    <col min="23" max="23" width="14.26953125" style="1" customWidth="1"/>
    <col min="24" max="24" width="8.7265625" style="1"/>
    <col min="25" max="25" width="10.54296875" style="1" bestFit="1" customWidth="1"/>
    <col min="26" max="26" width="14" bestFit="1" customWidth="1"/>
    <col min="28" max="28" width="22.81640625" customWidth="1"/>
    <col min="29" max="29" width="13.1796875" bestFit="1" customWidth="1"/>
    <col min="30" max="30" width="11.6328125" style="1" bestFit="1" customWidth="1"/>
    <col min="31" max="31" width="12" style="1" bestFit="1" customWidth="1"/>
    <col min="32" max="32" width="12.26953125" style="1" bestFit="1" customWidth="1"/>
  </cols>
  <sheetData>
    <row r="1" spans="1:32" x14ac:dyDescent="0.35">
      <c r="A1" t="s">
        <v>0</v>
      </c>
      <c r="B1" t="s">
        <v>1</v>
      </c>
      <c r="C1" t="s">
        <v>1420</v>
      </c>
      <c r="D1" s="1" t="s">
        <v>1469</v>
      </c>
      <c r="E1" s="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1477</v>
      </c>
      <c r="O1" s="1" t="s">
        <v>1478</v>
      </c>
      <c r="P1" s="1" t="s">
        <v>1479</v>
      </c>
      <c r="Q1" s="1" t="s">
        <v>1480</v>
      </c>
      <c r="R1" s="1" t="s">
        <v>1485</v>
      </c>
      <c r="S1" s="1" t="s">
        <v>1486</v>
      </c>
      <c r="T1" s="1" t="s">
        <v>1487</v>
      </c>
      <c r="U1" s="1" t="s">
        <v>1488</v>
      </c>
      <c r="V1" s="1" t="s">
        <v>1489</v>
      </c>
      <c r="W1" s="1" t="s">
        <v>1490</v>
      </c>
      <c r="X1" s="1" t="s">
        <v>1475</v>
      </c>
      <c r="Y1" s="1" t="s">
        <v>1476</v>
      </c>
      <c r="Z1" t="s">
        <v>12</v>
      </c>
      <c r="AA1" t="s">
        <v>1440</v>
      </c>
      <c r="AB1" t="s">
        <v>1441</v>
      </c>
      <c r="AC1" t="s">
        <v>1481</v>
      </c>
      <c r="AD1" s="1" t="s">
        <v>1482</v>
      </c>
      <c r="AE1" s="1" t="s">
        <v>1483</v>
      </c>
      <c r="AF1" s="1" t="s">
        <v>1484</v>
      </c>
    </row>
    <row r="2" spans="1:32" x14ac:dyDescent="0.35">
      <c r="A2">
        <v>2025</v>
      </c>
      <c r="C2" t="s">
        <v>906</v>
      </c>
      <c r="D2" s="1">
        <v>1</v>
      </c>
      <c r="E2" s="1" t="s">
        <v>896</v>
      </c>
      <c r="F2" t="s">
        <v>84</v>
      </c>
      <c r="G2" t="s">
        <v>15</v>
      </c>
      <c r="H2" s="1">
        <v>0.3</v>
      </c>
      <c r="I2" s="1">
        <v>17</v>
      </c>
      <c r="J2" s="1">
        <v>7</v>
      </c>
      <c r="K2" s="1">
        <v>15</v>
      </c>
      <c r="L2" s="1">
        <v>22</v>
      </c>
      <c r="M2" s="1">
        <v>8</v>
      </c>
      <c r="N2" s="6">
        <f>Table2[[#This Row],[G]]/Table2[[#This Row],[GP]]</f>
        <v>0.41176470588235292</v>
      </c>
      <c r="O2" s="6">
        <f>Table2[[#This Row],[A]]/Table2[[#This Row],[GP]]</f>
        <v>0.88235294117647056</v>
      </c>
      <c r="P2" s="6">
        <f>Table2[[#This Row],[PTS]]/Table2[[#This Row],[GP]]</f>
        <v>1.2941176470588236</v>
      </c>
      <c r="Q2" s="6">
        <f>Table2[[#This Row],[PIM]]/Table2[[#This Row],[GP]]</f>
        <v>0.47058823529411764</v>
      </c>
      <c r="R2" s="6">
        <f>(Table2[[#This Row],[G]]^2)/(Table2[[#This Row],[G]]^2+Table2[[#This Row],[A]]^2)</f>
        <v>0.17883211678832117</v>
      </c>
      <c r="S2" s="6">
        <f>Table2[[#This Row],[PIM]]/Table2[[#This Row],[PTS]]</f>
        <v>0.36363636363636365</v>
      </c>
      <c r="T2" s="6">
        <f>Table2[[#This Row],[PTS]]/Table2[[#This Row],[PIM]]</f>
        <v>2.75</v>
      </c>
      <c r="U2" s="6">
        <f>Table2[[#This Row],[PTS]]/Table2[[#This Row],[GP]]*Table2[[#This Row],[NHL_EQUIVALENT]]</f>
        <v>0.38823529411764707</v>
      </c>
      <c r="V2" s="6">
        <f>Table2[[#This Row],[G]]/Table2[[#This Row],[PTS]]</f>
        <v>0.31818181818181818</v>
      </c>
      <c r="W2" s="6">
        <f>Table2[[#This Row],[A]]/Table2[[#This Row],[PTS]]</f>
        <v>0.68181818181818177</v>
      </c>
      <c r="X2" s="1">
        <v>0</v>
      </c>
      <c r="Y2" s="1">
        <v>0</v>
      </c>
      <c r="Z2" t="s">
        <v>1421</v>
      </c>
      <c r="AA2" t="e" vm="1">
        <v>#VALUE!</v>
      </c>
      <c r="AB2" t="s">
        <v>735</v>
      </c>
      <c r="AC2" s="5">
        <v>39330</v>
      </c>
      <c r="AD2" s="1" t="s">
        <v>707</v>
      </c>
      <c r="AE2" s="1">
        <v>183</v>
      </c>
      <c r="AF2" s="1" t="s">
        <v>700</v>
      </c>
    </row>
    <row r="3" spans="1:32" x14ac:dyDescent="0.35">
      <c r="A3">
        <v>2025</v>
      </c>
      <c r="C3" t="s">
        <v>1200</v>
      </c>
      <c r="D3" s="1">
        <v>2</v>
      </c>
      <c r="E3" s="1" t="s">
        <v>897</v>
      </c>
      <c r="F3" t="s">
        <v>65</v>
      </c>
      <c r="G3" t="s">
        <v>15</v>
      </c>
      <c r="H3" s="1">
        <v>0.3</v>
      </c>
      <c r="I3" s="1">
        <v>65</v>
      </c>
      <c r="J3" s="1">
        <v>62</v>
      </c>
      <c r="K3" s="1">
        <v>72</v>
      </c>
      <c r="L3" s="1">
        <v>134</v>
      </c>
      <c r="M3" s="1">
        <v>45</v>
      </c>
      <c r="N3" s="6">
        <f>Table2[[#This Row],[G]]/Table2[[#This Row],[GP]]</f>
        <v>0.9538461538461539</v>
      </c>
      <c r="O3" s="6">
        <f>Table2[[#This Row],[A]]/Table2[[#This Row],[GP]]</f>
        <v>1.1076923076923078</v>
      </c>
      <c r="P3" s="6">
        <f>Table2[[#This Row],[PTS]]/Table2[[#This Row],[GP]]</f>
        <v>2.0615384615384613</v>
      </c>
      <c r="Q3" s="6">
        <f>Table2[[#This Row],[PIM]]/Table2[[#This Row],[GP]]</f>
        <v>0.69230769230769229</v>
      </c>
      <c r="R3" s="6">
        <f>(Table2[[#This Row],[G]]^2)/(Table2[[#This Row],[G]]^2+Table2[[#This Row],[A]]^2)</f>
        <v>0.42578644217988482</v>
      </c>
      <c r="S3" s="6">
        <f>Table2[[#This Row],[PIM]]/Table2[[#This Row],[PTS]]</f>
        <v>0.33582089552238809</v>
      </c>
      <c r="T3" s="6">
        <f>Table2[[#This Row],[PTS]]/Table2[[#This Row],[PIM]]</f>
        <v>2.9777777777777779</v>
      </c>
      <c r="U3" s="6">
        <f>Table2[[#This Row],[PTS]]/Table2[[#This Row],[GP]]*Table2[[#This Row],[NHL_EQUIVALENT]]</f>
        <v>0.6184615384615384</v>
      </c>
      <c r="V3" s="6">
        <f>Table2[[#This Row],[G]]/Table2[[#This Row],[PTS]]</f>
        <v>0.46268656716417911</v>
      </c>
      <c r="W3" s="6">
        <f>Table2[[#This Row],[A]]/Table2[[#This Row],[PTS]]</f>
        <v>0.53731343283582089</v>
      </c>
      <c r="X3" s="1">
        <v>0</v>
      </c>
      <c r="Y3" s="1">
        <v>0</v>
      </c>
      <c r="Z3" t="s">
        <v>1421</v>
      </c>
      <c r="AA3" t="e" vm="1">
        <v>#VALUE!</v>
      </c>
      <c r="AB3" t="s">
        <v>731</v>
      </c>
      <c r="AC3" s="5">
        <v>39129</v>
      </c>
      <c r="AD3" s="1" t="s">
        <v>699</v>
      </c>
      <c r="AE3" s="1">
        <v>185</v>
      </c>
      <c r="AF3" s="1" t="s">
        <v>700</v>
      </c>
    </row>
    <row r="4" spans="1:32" x14ac:dyDescent="0.35">
      <c r="A4">
        <v>2025</v>
      </c>
      <c r="C4" t="s">
        <v>1126</v>
      </c>
      <c r="D4" s="1">
        <v>3</v>
      </c>
      <c r="E4" s="1" t="s">
        <v>897</v>
      </c>
      <c r="F4" t="s">
        <v>45</v>
      </c>
      <c r="G4" t="s">
        <v>26</v>
      </c>
      <c r="H4" s="1">
        <v>0.32</v>
      </c>
      <c r="I4" s="1">
        <v>37</v>
      </c>
      <c r="J4" s="1">
        <v>11</v>
      </c>
      <c r="K4" s="1">
        <v>26</v>
      </c>
      <c r="L4" s="1">
        <v>37</v>
      </c>
      <c r="M4" s="1">
        <v>24</v>
      </c>
      <c r="N4" s="6">
        <f>Table2[[#This Row],[G]]/Table2[[#This Row],[GP]]</f>
        <v>0.29729729729729731</v>
      </c>
      <c r="O4" s="6">
        <f>Table2[[#This Row],[A]]/Table2[[#This Row],[GP]]</f>
        <v>0.70270270270270274</v>
      </c>
      <c r="P4" s="6">
        <f>Table2[[#This Row],[PTS]]/Table2[[#This Row],[GP]]</f>
        <v>1</v>
      </c>
      <c r="Q4" s="6">
        <f>Table2[[#This Row],[PIM]]/Table2[[#This Row],[GP]]</f>
        <v>0.64864864864864868</v>
      </c>
      <c r="R4" s="6">
        <f>(Table2[[#This Row],[G]]^2)/(Table2[[#This Row],[G]]^2+Table2[[#This Row],[A]]^2)</f>
        <v>0.15181932245922208</v>
      </c>
      <c r="S4" s="6">
        <f>Table2[[#This Row],[PIM]]/Table2[[#This Row],[PTS]]</f>
        <v>0.64864864864864868</v>
      </c>
      <c r="T4" s="6">
        <f>Table2[[#This Row],[PTS]]/Table2[[#This Row],[PIM]]</f>
        <v>1.5416666666666667</v>
      </c>
      <c r="U4" s="6">
        <f>Table2[[#This Row],[PTS]]/Table2[[#This Row],[GP]]*Table2[[#This Row],[NHL_EQUIVALENT]]</f>
        <v>0.32</v>
      </c>
      <c r="V4" s="6">
        <f>Table2[[#This Row],[G]]/Table2[[#This Row],[PTS]]</f>
        <v>0.29729729729729731</v>
      </c>
      <c r="W4" s="6">
        <f>Table2[[#This Row],[A]]/Table2[[#This Row],[PTS]]</f>
        <v>0.70270270270270274</v>
      </c>
      <c r="X4" s="1">
        <v>0</v>
      </c>
      <c r="Y4" s="1">
        <v>0</v>
      </c>
      <c r="Z4" t="s">
        <v>1422</v>
      </c>
      <c r="AA4" t="e" vm="2">
        <v>#VALUE!</v>
      </c>
      <c r="AB4" t="s">
        <v>722</v>
      </c>
      <c r="AC4" s="5">
        <v>39024</v>
      </c>
      <c r="AD4" s="1" t="s">
        <v>716</v>
      </c>
      <c r="AE4" s="1">
        <v>176</v>
      </c>
      <c r="AF4" s="1" t="s">
        <v>700</v>
      </c>
    </row>
    <row r="5" spans="1:32" x14ac:dyDescent="0.35">
      <c r="A5">
        <v>2025</v>
      </c>
      <c r="C5" t="s">
        <v>1255</v>
      </c>
      <c r="D5" s="1">
        <v>4</v>
      </c>
      <c r="E5" s="1" t="s">
        <v>897</v>
      </c>
      <c r="F5" t="s">
        <v>51</v>
      </c>
      <c r="G5" t="s">
        <v>15</v>
      </c>
      <c r="H5" s="1">
        <v>0.3</v>
      </c>
      <c r="I5" s="1">
        <v>57</v>
      </c>
      <c r="J5" s="1">
        <v>37</v>
      </c>
      <c r="K5" s="1">
        <v>61</v>
      </c>
      <c r="L5" s="1">
        <v>98</v>
      </c>
      <c r="M5" s="1">
        <v>74</v>
      </c>
      <c r="N5" s="6">
        <f>Table2[[#This Row],[G]]/Table2[[#This Row],[GP]]</f>
        <v>0.64912280701754388</v>
      </c>
      <c r="O5" s="6">
        <f>Table2[[#This Row],[A]]/Table2[[#This Row],[GP]]</f>
        <v>1.0701754385964912</v>
      </c>
      <c r="P5" s="6">
        <f>Table2[[#This Row],[PTS]]/Table2[[#This Row],[GP]]</f>
        <v>1.7192982456140351</v>
      </c>
      <c r="Q5" s="6">
        <f>Table2[[#This Row],[PIM]]/Table2[[#This Row],[GP]]</f>
        <v>1.2982456140350878</v>
      </c>
      <c r="R5" s="6">
        <f>(Table2[[#This Row],[G]]^2)/(Table2[[#This Row],[G]]^2+Table2[[#This Row],[A]]^2)</f>
        <v>0.26895874263261299</v>
      </c>
      <c r="S5" s="6">
        <f>Table2[[#This Row],[PIM]]/Table2[[#This Row],[PTS]]</f>
        <v>0.75510204081632648</v>
      </c>
      <c r="T5" s="6">
        <f>Table2[[#This Row],[PTS]]/Table2[[#This Row],[PIM]]</f>
        <v>1.3243243243243243</v>
      </c>
      <c r="U5" s="6">
        <f>Table2[[#This Row],[PTS]]/Table2[[#This Row],[GP]]*Table2[[#This Row],[NHL_EQUIVALENT]]</f>
        <v>0.51578947368421046</v>
      </c>
      <c r="V5" s="6">
        <f>Table2[[#This Row],[G]]/Table2[[#This Row],[PTS]]</f>
        <v>0.37755102040816324</v>
      </c>
      <c r="W5" s="6">
        <f>Table2[[#This Row],[A]]/Table2[[#This Row],[PTS]]</f>
        <v>0.62244897959183676</v>
      </c>
      <c r="X5" s="1">
        <v>0</v>
      </c>
      <c r="Y5" s="1">
        <v>0</v>
      </c>
      <c r="Z5" t="s">
        <v>1421</v>
      </c>
      <c r="AA5" t="e" vm="1">
        <v>#VALUE!</v>
      </c>
      <c r="AB5" t="s">
        <v>729</v>
      </c>
      <c r="AC5" s="5">
        <v>39016</v>
      </c>
      <c r="AD5" s="1" t="s">
        <v>724</v>
      </c>
      <c r="AE5" s="1">
        <v>207</v>
      </c>
      <c r="AF5" s="1" t="s">
        <v>690</v>
      </c>
    </row>
    <row r="6" spans="1:32" x14ac:dyDescent="0.35">
      <c r="A6">
        <v>2025</v>
      </c>
      <c r="C6" t="s">
        <v>1125</v>
      </c>
      <c r="D6" s="1">
        <v>5</v>
      </c>
      <c r="E6" s="1" t="s">
        <v>897</v>
      </c>
      <c r="F6" t="s">
        <v>1491</v>
      </c>
      <c r="G6" t="s">
        <v>37</v>
      </c>
      <c r="H6" s="1">
        <v>0.41</v>
      </c>
      <c r="I6" s="1">
        <v>29</v>
      </c>
      <c r="J6" s="1">
        <v>11</v>
      </c>
      <c r="K6" s="1">
        <v>14</v>
      </c>
      <c r="L6" s="1">
        <v>25</v>
      </c>
      <c r="M6" s="1">
        <v>16</v>
      </c>
      <c r="N6" s="6">
        <f>Table2[[#This Row],[G]]/Table2[[#This Row],[GP]]</f>
        <v>0.37931034482758619</v>
      </c>
      <c r="O6" s="6">
        <f>Table2[[#This Row],[A]]/Table2[[#This Row],[GP]]</f>
        <v>0.48275862068965519</v>
      </c>
      <c r="P6" s="6">
        <f>Table2[[#This Row],[PTS]]/Table2[[#This Row],[GP]]</f>
        <v>0.86206896551724133</v>
      </c>
      <c r="Q6" s="6">
        <f>Table2[[#This Row],[PIM]]/Table2[[#This Row],[GP]]</f>
        <v>0.55172413793103448</v>
      </c>
      <c r="R6" s="6">
        <f>(Table2[[#This Row],[G]]^2)/(Table2[[#This Row],[G]]^2+Table2[[#This Row],[A]]^2)</f>
        <v>0.38170347003154576</v>
      </c>
      <c r="S6" s="6">
        <f>Table2[[#This Row],[PIM]]/Table2[[#This Row],[PTS]]</f>
        <v>0.64</v>
      </c>
      <c r="T6" s="6">
        <f>Table2[[#This Row],[PTS]]/Table2[[#This Row],[PIM]]</f>
        <v>1.5625</v>
      </c>
      <c r="U6" s="6">
        <f>Table2[[#This Row],[PTS]]/Table2[[#This Row],[GP]]*Table2[[#This Row],[NHL_EQUIVALENT]]</f>
        <v>0.35344827586206895</v>
      </c>
      <c r="V6" s="6">
        <f>Table2[[#This Row],[G]]/Table2[[#This Row],[PTS]]</f>
        <v>0.44</v>
      </c>
      <c r="W6" s="6">
        <f>Table2[[#This Row],[A]]/Table2[[#This Row],[PTS]]</f>
        <v>0.56000000000000005</v>
      </c>
      <c r="X6" s="1">
        <v>0</v>
      </c>
      <c r="Y6" s="1">
        <v>0</v>
      </c>
      <c r="Z6" t="s">
        <v>1423</v>
      </c>
      <c r="AA6" t="e" vm="3">
        <v>#VALUE!</v>
      </c>
      <c r="AB6" t="s">
        <v>41</v>
      </c>
      <c r="AC6" s="5">
        <v>39209</v>
      </c>
      <c r="AD6" s="1" t="s">
        <v>705</v>
      </c>
      <c r="AE6" s="1">
        <v>196</v>
      </c>
      <c r="AF6" s="1" t="s">
        <v>700</v>
      </c>
    </row>
    <row r="7" spans="1:32" x14ac:dyDescent="0.35">
      <c r="A7">
        <v>2025</v>
      </c>
      <c r="C7" t="s">
        <v>1297</v>
      </c>
      <c r="D7" s="1">
        <v>6</v>
      </c>
      <c r="E7" s="1" t="s">
        <v>897</v>
      </c>
      <c r="F7" t="s">
        <v>64</v>
      </c>
      <c r="G7" t="s">
        <v>20</v>
      </c>
      <c r="H7" s="1">
        <v>0.28999999999999998</v>
      </c>
      <c r="I7" s="1">
        <v>17</v>
      </c>
      <c r="J7" s="1">
        <v>10</v>
      </c>
      <c r="K7" s="1">
        <v>10</v>
      </c>
      <c r="L7" s="1">
        <v>20</v>
      </c>
      <c r="M7" s="1">
        <v>40</v>
      </c>
      <c r="N7" s="6">
        <f>Table2[[#This Row],[G]]/Table2[[#This Row],[GP]]</f>
        <v>0.58823529411764708</v>
      </c>
      <c r="O7" s="6">
        <f>Table2[[#This Row],[A]]/Table2[[#This Row],[GP]]</f>
        <v>0.58823529411764708</v>
      </c>
      <c r="P7" s="6">
        <f>Table2[[#This Row],[PTS]]/Table2[[#This Row],[GP]]</f>
        <v>1.1764705882352942</v>
      </c>
      <c r="Q7" s="6">
        <f>Table2[[#This Row],[PIM]]/Table2[[#This Row],[GP]]</f>
        <v>2.3529411764705883</v>
      </c>
      <c r="R7" s="6">
        <f>(Table2[[#This Row],[G]]^2)/(Table2[[#This Row],[G]]^2+Table2[[#This Row],[A]]^2)</f>
        <v>0.5</v>
      </c>
      <c r="S7" s="6">
        <f>Table2[[#This Row],[PIM]]/Table2[[#This Row],[PTS]]</f>
        <v>2</v>
      </c>
      <c r="T7" s="6">
        <f>Table2[[#This Row],[PTS]]/Table2[[#This Row],[PIM]]</f>
        <v>0.5</v>
      </c>
      <c r="U7" s="6">
        <f>Table2[[#This Row],[PTS]]/Table2[[#This Row],[GP]]*Table2[[#This Row],[NHL_EQUIVALENT]]</f>
        <v>0.3411764705882353</v>
      </c>
      <c r="V7" s="6">
        <f>Table2[[#This Row],[G]]/Table2[[#This Row],[PTS]]</f>
        <v>0.5</v>
      </c>
      <c r="W7" s="6">
        <f>Table2[[#This Row],[A]]/Table2[[#This Row],[PTS]]</f>
        <v>0.5</v>
      </c>
      <c r="X7" s="1">
        <v>0</v>
      </c>
      <c r="Y7" s="1">
        <v>0</v>
      </c>
      <c r="Z7" t="s">
        <v>1421</v>
      </c>
      <c r="AA7" t="e" vm="1">
        <v>#VALUE!</v>
      </c>
      <c r="AB7" t="s">
        <v>730</v>
      </c>
      <c r="AC7" s="5">
        <v>38992</v>
      </c>
      <c r="AD7" s="1" t="s">
        <v>703</v>
      </c>
      <c r="AE7" s="1">
        <v>192</v>
      </c>
      <c r="AF7" s="1" t="s">
        <v>690</v>
      </c>
    </row>
    <row r="8" spans="1:32" x14ac:dyDescent="0.35">
      <c r="A8">
        <v>2025</v>
      </c>
      <c r="C8" t="s">
        <v>1221</v>
      </c>
      <c r="D8" s="1">
        <v>7</v>
      </c>
      <c r="E8" s="1" t="s">
        <v>897</v>
      </c>
      <c r="F8" t="s">
        <v>1491</v>
      </c>
      <c r="G8" t="s">
        <v>37</v>
      </c>
      <c r="H8" s="1">
        <v>0.41</v>
      </c>
      <c r="I8" s="1">
        <v>42</v>
      </c>
      <c r="J8" s="1">
        <v>19</v>
      </c>
      <c r="K8" s="1">
        <v>12</v>
      </c>
      <c r="L8" s="1">
        <v>31</v>
      </c>
      <c r="M8" s="1">
        <v>37</v>
      </c>
      <c r="N8" s="6">
        <f>Table2[[#This Row],[G]]/Table2[[#This Row],[GP]]</f>
        <v>0.45238095238095238</v>
      </c>
      <c r="O8" s="6">
        <f>Table2[[#This Row],[A]]/Table2[[#This Row],[GP]]</f>
        <v>0.2857142857142857</v>
      </c>
      <c r="P8" s="6">
        <f>Table2[[#This Row],[PTS]]/Table2[[#This Row],[GP]]</f>
        <v>0.73809523809523814</v>
      </c>
      <c r="Q8" s="6">
        <f>Table2[[#This Row],[PIM]]/Table2[[#This Row],[GP]]</f>
        <v>0.88095238095238093</v>
      </c>
      <c r="R8" s="6">
        <f>(Table2[[#This Row],[G]]^2)/(Table2[[#This Row],[G]]^2+Table2[[#This Row],[A]]^2)</f>
        <v>0.71485148514851482</v>
      </c>
      <c r="S8" s="6">
        <f>Table2[[#This Row],[PIM]]/Table2[[#This Row],[PTS]]</f>
        <v>1.1935483870967742</v>
      </c>
      <c r="T8" s="6">
        <f>Table2[[#This Row],[PTS]]/Table2[[#This Row],[PIM]]</f>
        <v>0.83783783783783783</v>
      </c>
      <c r="U8" s="6">
        <f>Table2[[#This Row],[PTS]]/Table2[[#This Row],[GP]]*Table2[[#This Row],[NHL_EQUIVALENT]]</f>
        <v>0.30261904761904762</v>
      </c>
      <c r="V8" s="6">
        <f>Table2[[#This Row],[G]]/Table2[[#This Row],[PTS]]</f>
        <v>0.61290322580645162</v>
      </c>
      <c r="W8" s="6">
        <f>Table2[[#This Row],[A]]/Table2[[#This Row],[PTS]]</f>
        <v>0.38709677419354838</v>
      </c>
      <c r="X8" s="1">
        <v>0</v>
      </c>
      <c r="Y8" s="1">
        <v>0</v>
      </c>
      <c r="Z8" t="s">
        <v>1423</v>
      </c>
      <c r="AA8" t="e" vm="3">
        <v>#VALUE!</v>
      </c>
      <c r="AB8" t="s">
        <v>35</v>
      </c>
      <c r="AC8" s="5">
        <v>38993</v>
      </c>
      <c r="AD8" s="1" t="s">
        <v>716</v>
      </c>
      <c r="AE8" s="1">
        <v>161</v>
      </c>
      <c r="AF8" s="1" t="s">
        <v>690</v>
      </c>
    </row>
    <row r="9" spans="1:32" x14ac:dyDescent="0.35">
      <c r="A9">
        <v>2025</v>
      </c>
      <c r="C9" t="s">
        <v>1123</v>
      </c>
      <c r="D9" s="1">
        <v>8</v>
      </c>
      <c r="E9" s="1" t="s">
        <v>897</v>
      </c>
      <c r="F9" t="s">
        <v>34</v>
      </c>
      <c r="G9" t="s">
        <v>31</v>
      </c>
      <c r="H9" s="1">
        <v>0.27</v>
      </c>
      <c r="I9" s="1">
        <v>56</v>
      </c>
      <c r="J9" s="1">
        <v>35</v>
      </c>
      <c r="K9" s="1">
        <v>49</v>
      </c>
      <c r="L9" s="1">
        <v>84</v>
      </c>
      <c r="M9" s="1">
        <v>39</v>
      </c>
      <c r="N9" s="6">
        <f>Table2[[#This Row],[G]]/Table2[[#This Row],[GP]]</f>
        <v>0.625</v>
      </c>
      <c r="O9" s="6">
        <f>Table2[[#This Row],[A]]/Table2[[#This Row],[GP]]</f>
        <v>0.875</v>
      </c>
      <c r="P9" s="6">
        <f>Table2[[#This Row],[PTS]]/Table2[[#This Row],[GP]]</f>
        <v>1.5</v>
      </c>
      <c r="Q9" s="6">
        <f>Table2[[#This Row],[PIM]]/Table2[[#This Row],[GP]]</f>
        <v>0.6964285714285714</v>
      </c>
      <c r="R9" s="6">
        <f>(Table2[[#This Row],[G]]^2)/(Table2[[#This Row],[G]]^2+Table2[[#This Row],[A]]^2)</f>
        <v>0.33783783783783783</v>
      </c>
      <c r="S9" s="6">
        <f>Table2[[#This Row],[PIM]]/Table2[[#This Row],[PTS]]</f>
        <v>0.4642857142857143</v>
      </c>
      <c r="T9" s="6">
        <f>Table2[[#This Row],[PTS]]/Table2[[#This Row],[PIM]]</f>
        <v>2.1538461538461537</v>
      </c>
      <c r="U9" s="6">
        <f>Table2[[#This Row],[PTS]]/Table2[[#This Row],[GP]]*Table2[[#This Row],[NHL_EQUIVALENT]]</f>
        <v>0.40500000000000003</v>
      </c>
      <c r="V9" s="6">
        <f>Table2[[#This Row],[G]]/Table2[[#This Row],[PTS]]</f>
        <v>0.41666666666666669</v>
      </c>
      <c r="W9" s="6">
        <f>Table2[[#This Row],[A]]/Table2[[#This Row],[PTS]]</f>
        <v>0.58333333333333337</v>
      </c>
      <c r="X9" s="1">
        <v>0</v>
      </c>
      <c r="Y9" s="1">
        <v>0</v>
      </c>
      <c r="Z9" t="s">
        <v>1421</v>
      </c>
      <c r="AA9" t="e" vm="1">
        <v>#VALUE!</v>
      </c>
      <c r="AB9" t="s">
        <v>713</v>
      </c>
      <c r="AC9" s="5">
        <v>39183</v>
      </c>
      <c r="AD9" s="1" t="s">
        <v>707</v>
      </c>
      <c r="AE9" s="1">
        <v>172</v>
      </c>
      <c r="AF9" s="1" t="s">
        <v>700</v>
      </c>
    </row>
    <row r="10" spans="1:32" x14ac:dyDescent="0.35">
      <c r="A10">
        <v>2025</v>
      </c>
      <c r="C10" t="s">
        <v>907</v>
      </c>
      <c r="D10" s="1">
        <v>9</v>
      </c>
      <c r="E10" s="1" t="s">
        <v>896</v>
      </c>
      <c r="F10" t="s">
        <v>88</v>
      </c>
      <c r="G10" t="s">
        <v>20</v>
      </c>
      <c r="H10" s="1">
        <v>0.28999999999999998</v>
      </c>
      <c r="I10" s="1">
        <v>68</v>
      </c>
      <c r="J10" s="1">
        <v>11</v>
      </c>
      <c r="K10" s="1">
        <v>43</v>
      </c>
      <c r="L10" s="1">
        <v>54</v>
      </c>
      <c r="M10" s="1">
        <v>48</v>
      </c>
      <c r="N10" s="6">
        <f>Table2[[#This Row],[G]]/Table2[[#This Row],[GP]]</f>
        <v>0.16176470588235295</v>
      </c>
      <c r="O10" s="6">
        <f>Table2[[#This Row],[A]]/Table2[[#This Row],[GP]]</f>
        <v>0.63235294117647056</v>
      </c>
      <c r="P10" s="6">
        <f>Table2[[#This Row],[PTS]]/Table2[[#This Row],[GP]]</f>
        <v>0.79411764705882348</v>
      </c>
      <c r="Q10" s="6">
        <f>Table2[[#This Row],[PIM]]/Table2[[#This Row],[GP]]</f>
        <v>0.70588235294117652</v>
      </c>
      <c r="R10" s="6">
        <f>(Table2[[#This Row],[G]]^2)/(Table2[[#This Row],[G]]^2+Table2[[#This Row],[A]]^2)</f>
        <v>6.1421319796954317E-2</v>
      </c>
      <c r="S10" s="6">
        <f>Table2[[#This Row],[PIM]]/Table2[[#This Row],[PTS]]</f>
        <v>0.88888888888888884</v>
      </c>
      <c r="T10" s="6">
        <f>Table2[[#This Row],[PTS]]/Table2[[#This Row],[PIM]]</f>
        <v>1.125</v>
      </c>
      <c r="U10" s="6">
        <f>Table2[[#This Row],[PTS]]/Table2[[#This Row],[GP]]*Table2[[#This Row],[NHL_EQUIVALENT]]</f>
        <v>0.23029411764705879</v>
      </c>
      <c r="V10" s="6">
        <f>Table2[[#This Row],[G]]/Table2[[#This Row],[PTS]]</f>
        <v>0.20370370370370369</v>
      </c>
      <c r="W10" s="6">
        <f>Table2[[#This Row],[A]]/Table2[[#This Row],[PTS]]</f>
        <v>0.79629629629629628</v>
      </c>
      <c r="X10" s="1">
        <v>0</v>
      </c>
      <c r="Y10" s="1">
        <v>0</v>
      </c>
      <c r="Z10" t="s">
        <v>1421</v>
      </c>
      <c r="AA10" t="e" vm="1">
        <v>#VALUE!</v>
      </c>
      <c r="AB10" t="s">
        <v>87</v>
      </c>
      <c r="AC10" s="5">
        <v>39215</v>
      </c>
      <c r="AD10" s="1" t="s">
        <v>724</v>
      </c>
      <c r="AE10" s="1">
        <v>190</v>
      </c>
      <c r="AF10" s="1" t="s">
        <v>700</v>
      </c>
    </row>
    <row r="11" spans="1:32" x14ac:dyDescent="0.35">
      <c r="A11">
        <v>2025</v>
      </c>
      <c r="C11" t="s">
        <v>1132</v>
      </c>
      <c r="D11" s="1">
        <v>10</v>
      </c>
      <c r="E11" s="1" t="s">
        <v>897</v>
      </c>
      <c r="F11" t="s">
        <v>74</v>
      </c>
      <c r="G11" t="s">
        <v>15</v>
      </c>
      <c r="H11" s="1">
        <v>0.3</v>
      </c>
      <c r="I11" s="1">
        <v>66</v>
      </c>
      <c r="J11" s="1">
        <v>32</v>
      </c>
      <c r="K11" s="1">
        <v>66</v>
      </c>
      <c r="L11" s="1">
        <v>98</v>
      </c>
      <c r="M11" s="1">
        <v>18</v>
      </c>
      <c r="N11" s="6">
        <f>Table2[[#This Row],[G]]/Table2[[#This Row],[GP]]</f>
        <v>0.48484848484848486</v>
      </c>
      <c r="O11" s="6">
        <f>Table2[[#This Row],[A]]/Table2[[#This Row],[GP]]</f>
        <v>1</v>
      </c>
      <c r="P11" s="6">
        <f>Table2[[#This Row],[PTS]]/Table2[[#This Row],[GP]]</f>
        <v>1.4848484848484849</v>
      </c>
      <c r="Q11" s="6">
        <f>Table2[[#This Row],[PIM]]/Table2[[#This Row],[GP]]</f>
        <v>0.27272727272727271</v>
      </c>
      <c r="R11" s="6">
        <f>(Table2[[#This Row],[G]]^2)/(Table2[[#This Row],[G]]^2+Table2[[#This Row],[A]]^2)</f>
        <v>0.19033457249070632</v>
      </c>
      <c r="S11" s="6">
        <f>Table2[[#This Row],[PIM]]/Table2[[#This Row],[PTS]]</f>
        <v>0.18367346938775511</v>
      </c>
      <c r="T11" s="6">
        <f>Table2[[#This Row],[PTS]]/Table2[[#This Row],[PIM]]</f>
        <v>5.4444444444444446</v>
      </c>
      <c r="U11" s="6">
        <f>Table2[[#This Row],[PTS]]/Table2[[#This Row],[GP]]*Table2[[#This Row],[NHL_EQUIVALENT]]</f>
        <v>0.44545454545454544</v>
      </c>
      <c r="V11" s="6">
        <f>Table2[[#This Row],[G]]/Table2[[#This Row],[PTS]]</f>
        <v>0.32653061224489793</v>
      </c>
      <c r="W11" s="6">
        <f>Table2[[#This Row],[A]]/Table2[[#This Row],[PTS]]</f>
        <v>0.67346938775510201</v>
      </c>
      <c r="X11" s="1">
        <v>0</v>
      </c>
      <c r="Y11" s="1">
        <v>0</v>
      </c>
      <c r="Z11" t="s">
        <v>1421</v>
      </c>
      <c r="AA11" t="e" vm="1">
        <v>#VALUE!</v>
      </c>
      <c r="AB11" t="s">
        <v>73</v>
      </c>
      <c r="AC11" s="5">
        <v>39249</v>
      </c>
      <c r="AD11" s="1" t="s">
        <v>707</v>
      </c>
      <c r="AE11" s="1">
        <v>170</v>
      </c>
      <c r="AF11" s="1" t="s">
        <v>690</v>
      </c>
    </row>
    <row r="12" spans="1:32" x14ac:dyDescent="0.35">
      <c r="A12">
        <v>2025</v>
      </c>
      <c r="C12" t="s">
        <v>904</v>
      </c>
      <c r="D12" s="1">
        <v>11</v>
      </c>
      <c r="E12" s="1" t="s">
        <v>896</v>
      </c>
      <c r="F12" t="s">
        <v>33</v>
      </c>
      <c r="G12" t="s">
        <v>20</v>
      </c>
      <c r="H12" s="1">
        <v>0.28999999999999998</v>
      </c>
      <c r="I12" s="1">
        <v>43</v>
      </c>
      <c r="J12" s="1">
        <v>3</v>
      </c>
      <c r="K12" s="1">
        <v>32</v>
      </c>
      <c r="L12" s="1">
        <v>35</v>
      </c>
      <c r="M12" s="1">
        <v>46</v>
      </c>
      <c r="N12" s="6">
        <f>Table2[[#This Row],[G]]/Table2[[#This Row],[GP]]</f>
        <v>6.9767441860465115E-2</v>
      </c>
      <c r="O12" s="6">
        <f>Table2[[#This Row],[A]]/Table2[[#This Row],[GP]]</f>
        <v>0.7441860465116279</v>
      </c>
      <c r="P12" s="6">
        <f>Table2[[#This Row],[PTS]]/Table2[[#This Row],[GP]]</f>
        <v>0.81395348837209303</v>
      </c>
      <c r="Q12" s="6">
        <f>Table2[[#This Row],[PIM]]/Table2[[#This Row],[GP]]</f>
        <v>1.069767441860465</v>
      </c>
      <c r="R12" s="6">
        <f>(Table2[[#This Row],[G]]^2)/(Table2[[#This Row],[G]]^2+Table2[[#This Row],[A]]^2)</f>
        <v>8.7124878993223628E-3</v>
      </c>
      <c r="S12" s="6">
        <f>Table2[[#This Row],[PIM]]/Table2[[#This Row],[PTS]]</f>
        <v>1.3142857142857143</v>
      </c>
      <c r="T12" s="6">
        <f>Table2[[#This Row],[PTS]]/Table2[[#This Row],[PIM]]</f>
        <v>0.76086956521739135</v>
      </c>
      <c r="U12" s="6">
        <f>Table2[[#This Row],[PTS]]/Table2[[#This Row],[GP]]*Table2[[#This Row],[NHL_EQUIVALENT]]</f>
        <v>0.23604651162790696</v>
      </c>
      <c r="V12" s="6">
        <f>Table2[[#This Row],[G]]/Table2[[#This Row],[PTS]]</f>
        <v>8.5714285714285715E-2</v>
      </c>
      <c r="W12" s="6">
        <f>Table2[[#This Row],[A]]/Table2[[#This Row],[PTS]]</f>
        <v>0.91428571428571426</v>
      </c>
      <c r="X12" s="1">
        <v>0</v>
      </c>
      <c r="Y12" s="1">
        <v>0</v>
      </c>
      <c r="Z12" t="s">
        <v>1424</v>
      </c>
      <c r="AA12" t="e" vm="4">
        <v>#VALUE!</v>
      </c>
      <c r="AB12" t="s">
        <v>67</v>
      </c>
      <c r="AC12" s="5">
        <v>39242</v>
      </c>
      <c r="AD12" s="1" t="s">
        <v>732</v>
      </c>
      <c r="AE12" s="1">
        <v>216</v>
      </c>
      <c r="AF12" s="1" t="s">
        <v>690</v>
      </c>
    </row>
    <row r="13" spans="1:32" x14ac:dyDescent="0.35">
      <c r="A13">
        <v>2025</v>
      </c>
      <c r="C13" t="s">
        <v>1199</v>
      </c>
      <c r="D13" s="1">
        <v>12</v>
      </c>
      <c r="E13" s="1" t="s">
        <v>897</v>
      </c>
      <c r="F13" t="s">
        <v>19</v>
      </c>
      <c r="G13" t="s">
        <v>20</v>
      </c>
      <c r="H13" s="1">
        <v>0.28999999999999998</v>
      </c>
      <c r="I13" s="1">
        <v>56</v>
      </c>
      <c r="J13" s="1">
        <v>40</v>
      </c>
      <c r="K13" s="1">
        <v>42</v>
      </c>
      <c r="L13" s="1">
        <v>82</v>
      </c>
      <c r="M13" s="1">
        <v>77</v>
      </c>
      <c r="N13" s="6">
        <f>Table2[[#This Row],[G]]/Table2[[#This Row],[GP]]</f>
        <v>0.7142857142857143</v>
      </c>
      <c r="O13" s="6">
        <f>Table2[[#This Row],[A]]/Table2[[#This Row],[GP]]</f>
        <v>0.75</v>
      </c>
      <c r="P13" s="6">
        <f>Table2[[#This Row],[PTS]]/Table2[[#This Row],[GP]]</f>
        <v>1.4642857142857142</v>
      </c>
      <c r="Q13" s="6">
        <f>Table2[[#This Row],[PIM]]/Table2[[#This Row],[GP]]</f>
        <v>1.375</v>
      </c>
      <c r="R13" s="6">
        <f>(Table2[[#This Row],[G]]^2)/(Table2[[#This Row],[G]]^2+Table2[[#This Row],[A]]^2)</f>
        <v>0.47562425683709869</v>
      </c>
      <c r="S13" s="6">
        <f>Table2[[#This Row],[PIM]]/Table2[[#This Row],[PTS]]</f>
        <v>0.93902439024390238</v>
      </c>
      <c r="T13" s="6">
        <f>Table2[[#This Row],[PTS]]/Table2[[#This Row],[PIM]]</f>
        <v>1.0649350649350648</v>
      </c>
      <c r="U13" s="6">
        <f>Table2[[#This Row],[PTS]]/Table2[[#This Row],[GP]]*Table2[[#This Row],[NHL_EQUIVALENT]]</f>
        <v>0.4246428571428571</v>
      </c>
      <c r="V13" s="6">
        <f>Table2[[#This Row],[G]]/Table2[[#This Row],[PTS]]</f>
        <v>0.48780487804878048</v>
      </c>
      <c r="W13" s="6">
        <f>Table2[[#This Row],[A]]/Table2[[#This Row],[PTS]]</f>
        <v>0.51219512195121952</v>
      </c>
      <c r="X13" s="1">
        <v>0</v>
      </c>
      <c r="Y13" s="1">
        <v>0</v>
      </c>
      <c r="Z13" t="s">
        <v>1421</v>
      </c>
      <c r="AA13" t="e" vm="1">
        <v>#VALUE!</v>
      </c>
      <c r="AB13" t="s">
        <v>18</v>
      </c>
      <c r="AC13" s="5">
        <v>39025</v>
      </c>
      <c r="AD13" s="1" t="s">
        <v>705</v>
      </c>
      <c r="AE13" s="1">
        <v>176</v>
      </c>
      <c r="AF13" s="1" t="s">
        <v>700</v>
      </c>
    </row>
    <row r="14" spans="1:32" x14ac:dyDescent="0.35">
      <c r="A14">
        <v>2025</v>
      </c>
      <c r="C14" t="s">
        <v>1225</v>
      </c>
      <c r="D14" s="1">
        <v>13</v>
      </c>
      <c r="E14" s="1" t="s">
        <v>897</v>
      </c>
      <c r="F14" t="s">
        <v>84</v>
      </c>
      <c r="G14" t="s">
        <v>15</v>
      </c>
      <c r="H14" s="1">
        <v>0.3</v>
      </c>
      <c r="I14" s="1">
        <v>65</v>
      </c>
      <c r="J14" s="1">
        <v>32</v>
      </c>
      <c r="K14" s="1">
        <v>41</v>
      </c>
      <c r="L14" s="1">
        <v>73</v>
      </c>
      <c r="M14" s="1">
        <v>57</v>
      </c>
      <c r="N14" s="6">
        <f>Table2[[#This Row],[G]]/Table2[[#This Row],[GP]]</f>
        <v>0.49230769230769234</v>
      </c>
      <c r="O14" s="6">
        <f>Table2[[#This Row],[A]]/Table2[[#This Row],[GP]]</f>
        <v>0.63076923076923075</v>
      </c>
      <c r="P14" s="6">
        <f>Table2[[#This Row],[PTS]]/Table2[[#This Row],[GP]]</f>
        <v>1.1230769230769231</v>
      </c>
      <c r="Q14" s="6">
        <f>Table2[[#This Row],[PIM]]/Table2[[#This Row],[GP]]</f>
        <v>0.87692307692307692</v>
      </c>
      <c r="R14" s="6">
        <f>(Table2[[#This Row],[G]]^2)/(Table2[[#This Row],[G]]^2+Table2[[#This Row],[A]]^2)</f>
        <v>0.37855822550831791</v>
      </c>
      <c r="S14" s="6">
        <f>Table2[[#This Row],[PIM]]/Table2[[#This Row],[PTS]]</f>
        <v>0.78082191780821919</v>
      </c>
      <c r="T14" s="6">
        <f>Table2[[#This Row],[PTS]]/Table2[[#This Row],[PIM]]</f>
        <v>1.2807017543859649</v>
      </c>
      <c r="U14" s="6">
        <f>Table2[[#This Row],[PTS]]/Table2[[#This Row],[GP]]*Table2[[#This Row],[NHL_EQUIVALENT]]</f>
        <v>0.33692307692307694</v>
      </c>
      <c r="V14" s="6">
        <f>Table2[[#This Row],[G]]/Table2[[#This Row],[PTS]]</f>
        <v>0.43835616438356162</v>
      </c>
      <c r="W14" s="6">
        <f>Table2[[#This Row],[A]]/Table2[[#This Row],[PTS]]</f>
        <v>0.56164383561643838</v>
      </c>
      <c r="X14" s="1">
        <v>0</v>
      </c>
      <c r="Y14" s="1">
        <v>0</v>
      </c>
      <c r="Z14" t="s">
        <v>1421</v>
      </c>
      <c r="AA14" t="e" vm="1">
        <v>#VALUE!</v>
      </c>
      <c r="AB14" t="s">
        <v>89</v>
      </c>
      <c r="AC14" s="5">
        <v>38982</v>
      </c>
      <c r="AD14" s="1" t="s">
        <v>707</v>
      </c>
      <c r="AE14" s="1">
        <v>201</v>
      </c>
      <c r="AF14" s="1" t="s">
        <v>700</v>
      </c>
    </row>
    <row r="15" spans="1:32" x14ac:dyDescent="0.35">
      <c r="A15">
        <v>2025</v>
      </c>
      <c r="C15" t="s">
        <v>1295</v>
      </c>
      <c r="D15" s="1">
        <v>14</v>
      </c>
      <c r="E15" s="1" t="s">
        <v>897</v>
      </c>
      <c r="F15" t="s">
        <v>59</v>
      </c>
      <c r="G15" t="s">
        <v>20</v>
      </c>
      <c r="H15" s="1">
        <v>0.28999999999999998</v>
      </c>
      <c r="I15" s="1">
        <v>47</v>
      </c>
      <c r="J15" s="1">
        <v>27</v>
      </c>
      <c r="K15" s="1">
        <v>31</v>
      </c>
      <c r="L15" s="1">
        <v>58</v>
      </c>
      <c r="M15" s="1">
        <v>4</v>
      </c>
      <c r="N15" s="6">
        <f>Table2[[#This Row],[G]]/Table2[[#This Row],[GP]]</f>
        <v>0.57446808510638303</v>
      </c>
      <c r="O15" s="6">
        <f>Table2[[#This Row],[A]]/Table2[[#This Row],[GP]]</f>
        <v>0.65957446808510634</v>
      </c>
      <c r="P15" s="6">
        <f>Table2[[#This Row],[PTS]]/Table2[[#This Row],[GP]]</f>
        <v>1.2340425531914894</v>
      </c>
      <c r="Q15" s="6">
        <f>Table2[[#This Row],[PIM]]/Table2[[#This Row],[GP]]</f>
        <v>8.5106382978723402E-2</v>
      </c>
      <c r="R15" s="6">
        <f>(Table2[[#This Row],[G]]^2)/(Table2[[#This Row],[G]]^2+Table2[[#This Row],[A]]^2)</f>
        <v>0.43136094674556213</v>
      </c>
      <c r="S15" s="6">
        <f>Table2[[#This Row],[PIM]]/Table2[[#This Row],[PTS]]</f>
        <v>6.8965517241379309E-2</v>
      </c>
      <c r="T15" s="6">
        <f>Table2[[#This Row],[PTS]]/Table2[[#This Row],[PIM]]</f>
        <v>14.5</v>
      </c>
      <c r="U15" s="6">
        <f>Table2[[#This Row],[PTS]]/Table2[[#This Row],[GP]]*Table2[[#This Row],[NHL_EQUIVALENT]]</f>
        <v>0.3578723404255319</v>
      </c>
      <c r="V15" s="6">
        <f>Table2[[#This Row],[G]]/Table2[[#This Row],[PTS]]</f>
        <v>0.46551724137931033</v>
      </c>
      <c r="W15" s="6">
        <f>Table2[[#This Row],[A]]/Table2[[#This Row],[PTS]]</f>
        <v>0.53448275862068961</v>
      </c>
      <c r="X15" s="1">
        <v>0</v>
      </c>
      <c r="Y15" s="1">
        <v>0</v>
      </c>
      <c r="Z15" t="s">
        <v>1421</v>
      </c>
      <c r="AA15" t="e" vm="1">
        <v>#VALUE!</v>
      </c>
      <c r="AB15" t="s">
        <v>727</v>
      </c>
      <c r="AC15" s="5">
        <v>39063</v>
      </c>
      <c r="AD15" s="1" t="s">
        <v>717</v>
      </c>
      <c r="AE15" s="1">
        <v>190</v>
      </c>
      <c r="AF15" s="1" t="s">
        <v>700</v>
      </c>
    </row>
    <row r="16" spans="1:32" x14ac:dyDescent="0.35">
      <c r="A16">
        <v>2025</v>
      </c>
      <c r="C16" t="s">
        <v>1127</v>
      </c>
      <c r="D16" s="1">
        <v>15</v>
      </c>
      <c r="E16" s="1" t="s">
        <v>897</v>
      </c>
      <c r="F16" t="s">
        <v>62</v>
      </c>
      <c r="G16" t="s">
        <v>15</v>
      </c>
      <c r="H16" s="1">
        <v>0.3</v>
      </c>
      <c r="I16" s="1">
        <v>57</v>
      </c>
      <c r="J16" s="1">
        <v>33</v>
      </c>
      <c r="K16" s="1">
        <v>39</v>
      </c>
      <c r="L16" s="1">
        <v>72</v>
      </c>
      <c r="M16" s="1">
        <v>68</v>
      </c>
      <c r="N16" s="6">
        <f>Table2[[#This Row],[G]]/Table2[[#This Row],[GP]]</f>
        <v>0.57894736842105265</v>
      </c>
      <c r="O16" s="6">
        <f>Table2[[#This Row],[A]]/Table2[[#This Row],[GP]]</f>
        <v>0.68421052631578949</v>
      </c>
      <c r="P16" s="6">
        <f>Table2[[#This Row],[PTS]]/Table2[[#This Row],[GP]]</f>
        <v>1.263157894736842</v>
      </c>
      <c r="Q16" s="6">
        <f>Table2[[#This Row],[PIM]]/Table2[[#This Row],[GP]]</f>
        <v>1.1929824561403508</v>
      </c>
      <c r="R16" s="6">
        <f>(Table2[[#This Row],[G]]^2)/(Table2[[#This Row],[G]]^2+Table2[[#This Row],[A]]^2)</f>
        <v>0.41724137931034483</v>
      </c>
      <c r="S16" s="6">
        <f>Table2[[#This Row],[PIM]]/Table2[[#This Row],[PTS]]</f>
        <v>0.94444444444444442</v>
      </c>
      <c r="T16" s="6">
        <f>Table2[[#This Row],[PTS]]/Table2[[#This Row],[PIM]]</f>
        <v>1.0588235294117647</v>
      </c>
      <c r="U16" s="6">
        <f>Table2[[#This Row],[PTS]]/Table2[[#This Row],[GP]]*Table2[[#This Row],[NHL_EQUIVALENT]]</f>
        <v>0.37894736842105259</v>
      </c>
      <c r="V16" s="6">
        <f>Table2[[#This Row],[G]]/Table2[[#This Row],[PTS]]</f>
        <v>0.45833333333333331</v>
      </c>
      <c r="W16" s="6">
        <f>Table2[[#This Row],[A]]/Table2[[#This Row],[PTS]]</f>
        <v>0.54166666666666663</v>
      </c>
      <c r="X16" s="1">
        <v>0</v>
      </c>
      <c r="Y16" s="1">
        <v>0</v>
      </c>
      <c r="Z16" t="s">
        <v>1421</v>
      </c>
      <c r="AA16" t="e" vm="1">
        <v>#VALUE!</v>
      </c>
      <c r="AB16" t="s">
        <v>61</v>
      </c>
      <c r="AC16" s="5">
        <v>39157</v>
      </c>
      <c r="AD16" s="1" t="s">
        <v>705</v>
      </c>
      <c r="AE16" s="1">
        <v>174</v>
      </c>
      <c r="AF16" s="1" t="s">
        <v>690</v>
      </c>
    </row>
    <row r="17" spans="1:32" x14ac:dyDescent="0.35">
      <c r="A17">
        <v>2025</v>
      </c>
      <c r="C17" t="s">
        <v>1252</v>
      </c>
      <c r="D17" s="1">
        <v>16</v>
      </c>
      <c r="E17" s="1" t="s">
        <v>897</v>
      </c>
      <c r="F17" t="s">
        <v>30</v>
      </c>
      <c r="G17" t="s">
        <v>31</v>
      </c>
      <c r="H17" s="1">
        <v>0.27</v>
      </c>
      <c r="I17" s="1">
        <v>62</v>
      </c>
      <c r="J17" s="1">
        <v>46</v>
      </c>
      <c r="K17" s="1">
        <v>43</v>
      </c>
      <c r="L17" s="1">
        <v>89</v>
      </c>
      <c r="M17" s="1">
        <v>61</v>
      </c>
      <c r="N17" s="6">
        <f>Table2[[#This Row],[G]]/Table2[[#This Row],[GP]]</f>
        <v>0.74193548387096775</v>
      </c>
      <c r="O17" s="6">
        <f>Table2[[#This Row],[A]]/Table2[[#This Row],[GP]]</f>
        <v>0.69354838709677424</v>
      </c>
      <c r="P17" s="6">
        <f>Table2[[#This Row],[PTS]]/Table2[[#This Row],[GP]]</f>
        <v>1.435483870967742</v>
      </c>
      <c r="Q17" s="6">
        <f>Table2[[#This Row],[PIM]]/Table2[[#This Row],[GP]]</f>
        <v>0.9838709677419355</v>
      </c>
      <c r="R17" s="6">
        <f>(Table2[[#This Row],[G]]^2)/(Table2[[#This Row],[G]]^2+Table2[[#This Row],[A]]^2)</f>
        <v>0.53366960907944516</v>
      </c>
      <c r="S17" s="6">
        <f>Table2[[#This Row],[PIM]]/Table2[[#This Row],[PTS]]</f>
        <v>0.6853932584269663</v>
      </c>
      <c r="T17" s="6">
        <f>Table2[[#This Row],[PTS]]/Table2[[#This Row],[PIM]]</f>
        <v>1.459016393442623</v>
      </c>
      <c r="U17" s="6">
        <f>Table2[[#This Row],[PTS]]/Table2[[#This Row],[GP]]*Table2[[#This Row],[NHL_EQUIVALENT]]</f>
        <v>0.38758064516129037</v>
      </c>
      <c r="V17" s="6">
        <f>Table2[[#This Row],[G]]/Table2[[#This Row],[PTS]]</f>
        <v>0.5168539325842697</v>
      </c>
      <c r="W17" s="6">
        <f>Table2[[#This Row],[A]]/Table2[[#This Row],[PTS]]</f>
        <v>0.48314606741573035</v>
      </c>
      <c r="X17" s="1">
        <v>0</v>
      </c>
      <c r="Y17" s="1">
        <v>0</v>
      </c>
      <c r="Z17" t="s">
        <v>1421</v>
      </c>
      <c r="AA17" t="e" vm="1">
        <v>#VALUE!</v>
      </c>
      <c r="AB17" t="s">
        <v>29</v>
      </c>
      <c r="AC17" s="5">
        <v>39046</v>
      </c>
      <c r="AD17" s="1" t="s">
        <v>699</v>
      </c>
      <c r="AE17" s="1">
        <v>192</v>
      </c>
      <c r="AF17" s="1" t="s">
        <v>690</v>
      </c>
    </row>
    <row r="18" spans="1:32" x14ac:dyDescent="0.35">
      <c r="A18">
        <v>2025</v>
      </c>
      <c r="C18" t="s">
        <v>1224</v>
      </c>
      <c r="D18" s="1">
        <v>17</v>
      </c>
      <c r="E18" s="1" t="s">
        <v>897</v>
      </c>
      <c r="F18" t="s">
        <v>76</v>
      </c>
      <c r="G18" t="s">
        <v>26</v>
      </c>
      <c r="H18" s="1">
        <v>0.32</v>
      </c>
      <c r="I18" s="1">
        <v>35</v>
      </c>
      <c r="J18" s="1">
        <v>13</v>
      </c>
      <c r="K18" s="1">
        <v>9</v>
      </c>
      <c r="L18" s="1">
        <v>22</v>
      </c>
      <c r="M18" s="1">
        <v>6</v>
      </c>
      <c r="N18" s="6">
        <f>Table2[[#This Row],[G]]/Table2[[#This Row],[GP]]</f>
        <v>0.37142857142857144</v>
      </c>
      <c r="O18" s="6">
        <f>Table2[[#This Row],[A]]/Table2[[#This Row],[GP]]</f>
        <v>0.25714285714285712</v>
      </c>
      <c r="P18" s="6">
        <f>Table2[[#This Row],[PTS]]/Table2[[#This Row],[GP]]</f>
        <v>0.62857142857142856</v>
      </c>
      <c r="Q18" s="6">
        <f>Table2[[#This Row],[PIM]]/Table2[[#This Row],[GP]]</f>
        <v>0.17142857142857143</v>
      </c>
      <c r="R18" s="6">
        <f>(Table2[[#This Row],[G]]^2)/(Table2[[#This Row],[G]]^2+Table2[[#This Row],[A]]^2)</f>
        <v>0.67600000000000005</v>
      </c>
      <c r="S18" s="6">
        <f>Table2[[#This Row],[PIM]]/Table2[[#This Row],[PTS]]</f>
        <v>0.27272727272727271</v>
      </c>
      <c r="T18" s="6">
        <f>Table2[[#This Row],[PTS]]/Table2[[#This Row],[PIM]]</f>
        <v>3.6666666666666665</v>
      </c>
      <c r="U18" s="6">
        <f>Table2[[#This Row],[PTS]]/Table2[[#This Row],[GP]]*Table2[[#This Row],[NHL_EQUIVALENT]]</f>
        <v>0.20114285714285715</v>
      </c>
      <c r="V18" s="6">
        <f>Table2[[#This Row],[G]]/Table2[[#This Row],[PTS]]</f>
        <v>0.59090909090909094</v>
      </c>
      <c r="W18" s="6">
        <f>Table2[[#This Row],[A]]/Table2[[#This Row],[PTS]]</f>
        <v>0.40909090909090912</v>
      </c>
      <c r="X18" s="1">
        <v>0</v>
      </c>
      <c r="Y18" s="1">
        <v>0</v>
      </c>
      <c r="Z18" t="s">
        <v>1422</v>
      </c>
      <c r="AA18" t="e" vm="2">
        <v>#VALUE!</v>
      </c>
      <c r="AB18" t="s">
        <v>75</v>
      </c>
      <c r="AC18" s="5">
        <v>39092</v>
      </c>
      <c r="AD18" s="1" t="s">
        <v>725</v>
      </c>
      <c r="AE18" s="1">
        <v>172</v>
      </c>
      <c r="AF18" s="1" t="s">
        <v>700</v>
      </c>
    </row>
    <row r="19" spans="1:32" x14ac:dyDescent="0.35">
      <c r="A19">
        <v>2025</v>
      </c>
      <c r="C19" t="s">
        <v>903</v>
      </c>
      <c r="D19" s="1">
        <v>18</v>
      </c>
      <c r="E19" s="1" t="s">
        <v>896</v>
      </c>
      <c r="F19" t="s">
        <v>47</v>
      </c>
      <c r="G19" t="s">
        <v>26</v>
      </c>
      <c r="H19" s="1">
        <v>0.32</v>
      </c>
      <c r="I19" s="1">
        <v>32</v>
      </c>
      <c r="J19" s="1">
        <v>2</v>
      </c>
      <c r="K19" s="1">
        <v>10</v>
      </c>
      <c r="L19" s="1">
        <v>12</v>
      </c>
      <c r="M19" s="1">
        <v>27</v>
      </c>
      <c r="N19" s="6">
        <f>Table2[[#This Row],[G]]/Table2[[#This Row],[GP]]</f>
        <v>6.25E-2</v>
      </c>
      <c r="O19" s="6">
        <f>Table2[[#This Row],[A]]/Table2[[#This Row],[GP]]</f>
        <v>0.3125</v>
      </c>
      <c r="P19" s="6">
        <f>Table2[[#This Row],[PTS]]/Table2[[#This Row],[GP]]</f>
        <v>0.375</v>
      </c>
      <c r="Q19" s="6">
        <f>Table2[[#This Row],[PIM]]/Table2[[#This Row],[GP]]</f>
        <v>0.84375</v>
      </c>
      <c r="R19" s="6">
        <f>(Table2[[#This Row],[G]]^2)/(Table2[[#This Row],[G]]^2+Table2[[#This Row],[A]]^2)</f>
        <v>3.8461538461538464E-2</v>
      </c>
      <c r="S19" s="6">
        <f>Table2[[#This Row],[PIM]]/Table2[[#This Row],[PTS]]</f>
        <v>2.25</v>
      </c>
      <c r="T19" s="6">
        <f>Table2[[#This Row],[PTS]]/Table2[[#This Row],[PIM]]</f>
        <v>0.44444444444444442</v>
      </c>
      <c r="U19" s="6">
        <f>Table2[[#This Row],[PTS]]/Table2[[#This Row],[GP]]*Table2[[#This Row],[NHL_EQUIVALENT]]</f>
        <v>0.12</v>
      </c>
      <c r="V19" s="6">
        <f>Table2[[#This Row],[G]]/Table2[[#This Row],[PTS]]</f>
        <v>0.16666666666666666</v>
      </c>
      <c r="W19" s="6">
        <f>Table2[[#This Row],[A]]/Table2[[#This Row],[PTS]]</f>
        <v>0.83333333333333337</v>
      </c>
      <c r="X19" s="1">
        <v>0</v>
      </c>
      <c r="Y19" s="1">
        <v>0</v>
      </c>
      <c r="Z19" t="s">
        <v>1422</v>
      </c>
      <c r="AA19" t="e" vm="2">
        <v>#VALUE!</v>
      </c>
      <c r="AB19" t="s">
        <v>46</v>
      </c>
      <c r="AC19" s="5">
        <v>39004</v>
      </c>
      <c r="AD19" s="1" t="s">
        <v>707</v>
      </c>
      <c r="AE19" s="1">
        <v>196</v>
      </c>
      <c r="AF19" s="1" t="s">
        <v>690</v>
      </c>
    </row>
    <row r="20" spans="1:32" x14ac:dyDescent="0.35">
      <c r="A20">
        <v>2025</v>
      </c>
      <c r="C20" t="s">
        <v>1254</v>
      </c>
      <c r="D20" s="1">
        <v>19</v>
      </c>
      <c r="E20" s="1" t="s">
        <v>897</v>
      </c>
      <c r="F20" t="s">
        <v>56</v>
      </c>
      <c r="G20" t="s">
        <v>20</v>
      </c>
      <c r="H20" s="1">
        <v>0.28999999999999998</v>
      </c>
      <c r="I20" s="1">
        <v>65</v>
      </c>
      <c r="J20" s="1">
        <v>35</v>
      </c>
      <c r="K20" s="1">
        <v>64</v>
      </c>
      <c r="L20" s="1">
        <v>99</v>
      </c>
      <c r="M20" s="1">
        <v>39</v>
      </c>
      <c r="N20" s="6">
        <f>Table2[[#This Row],[G]]/Table2[[#This Row],[GP]]</f>
        <v>0.53846153846153844</v>
      </c>
      <c r="O20" s="6">
        <f>Table2[[#This Row],[A]]/Table2[[#This Row],[GP]]</f>
        <v>0.98461538461538467</v>
      </c>
      <c r="P20" s="6">
        <f>Table2[[#This Row],[PTS]]/Table2[[#This Row],[GP]]</f>
        <v>1.523076923076923</v>
      </c>
      <c r="Q20" s="6">
        <f>Table2[[#This Row],[PIM]]/Table2[[#This Row],[GP]]</f>
        <v>0.6</v>
      </c>
      <c r="R20" s="6">
        <f>(Table2[[#This Row],[G]]^2)/(Table2[[#This Row],[G]]^2+Table2[[#This Row],[A]]^2)</f>
        <v>0.23021988348054878</v>
      </c>
      <c r="S20" s="6">
        <f>Table2[[#This Row],[PIM]]/Table2[[#This Row],[PTS]]</f>
        <v>0.39393939393939392</v>
      </c>
      <c r="T20" s="6">
        <f>Table2[[#This Row],[PTS]]/Table2[[#This Row],[PIM]]</f>
        <v>2.5384615384615383</v>
      </c>
      <c r="U20" s="6">
        <f>Table2[[#This Row],[PTS]]/Table2[[#This Row],[GP]]*Table2[[#This Row],[NHL_EQUIVALENT]]</f>
        <v>0.44169230769230766</v>
      </c>
      <c r="V20" s="6">
        <f>Table2[[#This Row],[G]]/Table2[[#This Row],[PTS]]</f>
        <v>0.35353535353535354</v>
      </c>
      <c r="W20" s="6">
        <f>Table2[[#This Row],[A]]/Table2[[#This Row],[PTS]]</f>
        <v>0.64646464646464652</v>
      </c>
      <c r="X20" s="1">
        <v>0</v>
      </c>
      <c r="Y20" s="1">
        <v>0</v>
      </c>
      <c r="Z20" t="s">
        <v>1421</v>
      </c>
      <c r="AA20" t="e" vm="1">
        <v>#VALUE!</v>
      </c>
      <c r="AB20" t="s">
        <v>55</v>
      </c>
      <c r="AC20" s="5">
        <v>39191</v>
      </c>
      <c r="AD20" s="1" t="s">
        <v>725</v>
      </c>
      <c r="AE20" s="1">
        <v>176</v>
      </c>
      <c r="AF20" s="1" t="s">
        <v>690</v>
      </c>
    </row>
    <row r="21" spans="1:32" x14ac:dyDescent="0.35">
      <c r="A21">
        <v>2025</v>
      </c>
      <c r="C21" t="s">
        <v>905</v>
      </c>
      <c r="D21" s="1">
        <v>20</v>
      </c>
      <c r="E21" s="1" t="s">
        <v>896</v>
      </c>
      <c r="F21" t="s">
        <v>80</v>
      </c>
      <c r="G21" t="s">
        <v>15</v>
      </c>
      <c r="H21" s="1">
        <v>0.3</v>
      </c>
      <c r="I21" s="1">
        <v>67</v>
      </c>
      <c r="J21" s="1">
        <v>14</v>
      </c>
      <c r="K21" s="1">
        <v>40</v>
      </c>
      <c r="L21" s="1">
        <v>54</v>
      </c>
      <c r="M21" s="1">
        <v>44</v>
      </c>
      <c r="N21" s="6">
        <f>Table2[[#This Row],[G]]/Table2[[#This Row],[GP]]</f>
        <v>0.20895522388059701</v>
      </c>
      <c r="O21" s="6">
        <f>Table2[[#This Row],[A]]/Table2[[#This Row],[GP]]</f>
        <v>0.59701492537313428</v>
      </c>
      <c r="P21" s="6">
        <f>Table2[[#This Row],[PTS]]/Table2[[#This Row],[GP]]</f>
        <v>0.80597014925373134</v>
      </c>
      <c r="Q21" s="6">
        <f>Table2[[#This Row],[PIM]]/Table2[[#This Row],[GP]]</f>
        <v>0.65671641791044777</v>
      </c>
      <c r="R21" s="6">
        <f>(Table2[[#This Row],[G]]^2)/(Table2[[#This Row],[G]]^2+Table2[[#This Row],[A]]^2)</f>
        <v>0.10913140311804009</v>
      </c>
      <c r="S21" s="6">
        <f>Table2[[#This Row],[PIM]]/Table2[[#This Row],[PTS]]</f>
        <v>0.81481481481481477</v>
      </c>
      <c r="T21" s="6">
        <f>Table2[[#This Row],[PTS]]/Table2[[#This Row],[PIM]]</f>
        <v>1.2272727272727273</v>
      </c>
      <c r="U21" s="6">
        <f>Table2[[#This Row],[PTS]]/Table2[[#This Row],[GP]]*Table2[[#This Row],[NHL_EQUIVALENT]]</f>
        <v>0.2417910447761194</v>
      </c>
      <c r="V21" s="6">
        <f>Table2[[#This Row],[G]]/Table2[[#This Row],[PTS]]</f>
        <v>0.25925925925925924</v>
      </c>
      <c r="W21" s="6">
        <f>Table2[[#This Row],[A]]/Table2[[#This Row],[PTS]]</f>
        <v>0.7407407407407407</v>
      </c>
      <c r="X21" s="1">
        <v>0</v>
      </c>
      <c r="Y21" s="1">
        <v>0</v>
      </c>
      <c r="Z21" t="s">
        <v>1421</v>
      </c>
      <c r="AA21" t="e" vm="1">
        <v>#VALUE!</v>
      </c>
      <c r="AB21" t="s">
        <v>79</v>
      </c>
      <c r="AC21" s="5">
        <v>39180</v>
      </c>
      <c r="AD21" s="1" t="s">
        <v>705</v>
      </c>
      <c r="AE21" s="1">
        <v>174</v>
      </c>
      <c r="AF21" s="1" t="s">
        <v>700</v>
      </c>
    </row>
    <row r="22" spans="1:32" x14ac:dyDescent="0.35">
      <c r="A22">
        <v>2025</v>
      </c>
      <c r="C22" t="s">
        <v>1122</v>
      </c>
      <c r="D22" s="1">
        <v>21</v>
      </c>
      <c r="E22" s="1" t="s">
        <v>897</v>
      </c>
      <c r="F22" t="s">
        <v>33</v>
      </c>
      <c r="G22" t="s">
        <v>20</v>
      </c>
      <c r="H22" s="1">
        <v>0.28999999999999998</v>
      </c>
      <c r="I22" s="1">
        <v>60</v>
      </c>
      <c r="J22" s="1">
        <v>26</v>
      </c>
      <c r="K22" s="1">
        <v>37</v>
      </c>
      <c r="L22" s="1">
        <v>63</v>
      </c>
      <c r="M22" s="1">
        <v>18</v>
      </c>
      <c r="N22" s="6">
        <f>Table2[[#This Row],[G]]/Table2[[#This Row],[GP]]</f>
        <v>0.43333333333333335</v>
      </c>
      <c r="O22" s="6">
        <f>Table2[[#This Row],[A]]/Table2[[#This Row],[GP]]</f>
        <v>0.6166666666666667</v>
      </c>
      <c r="P22" s="6">
        <f>Table2[[#This Row],[PTS]]/Table2[[#This Row],[GP]]</f>
        <v>1.05</v>
      </c>
      <c r="Q22" s="6">
        <f>Table2[[#This Row],[PIM]]/Table2[[#This Row],[GP]]</f>
        <v>0.3</v>
      </c>
      <c r="R22" s="6">
        <f>(Table2[[#This Row],[G]]^2)/(Table2[[#This Row],[G]]^2+Table2[[#This Row],[A]]^2)</f>
        <v>0.33056234718826405</v>
      </c>
      <c r="S22" s="6">
        <f>Table2[[#This Row],[PIM]]/Table2[[#This Row],[PTS]]</f>
        <v>0.2857142857142857</v>
      </c>
      <c r="T22" s="6">
        <f>Table2[[#This Row],[PTS]]/Table2[[#This Row],[PIM]]</f>
        <v>3.5</v>
      </c>
      <c r="U22" s="6">
        <f>Table2[[#This Row],[PTS]]/Table2[[#This Row],[GP]]*Table2[[#This Row],[NHL_EQUIVALENT]]</f>
        <v>0.30449999999999999</v>
      </c>
      <c r="V22" s="6">
        <f>Table2[[#This Row],[G]]/Table2[[#This Row],[PTS]]</f>
        <v>0.41269841269841268</v>
      </c>
      <c r="W22" s="6">
        <f>Table2[[#This Row],[A]]/Table2[[#This Row],[PTS]]</f>
        <v>0.58730158730158732</v>
      </c>
      <c r="X22" s="1">
        <v>0</v>
      </c>
      <c r="Y22" s="1">
        <v>0</v>
      </c>
      <c r="Z22" t="s">
        <v>1421</v>
      </c>
      <c r="AA22" t="e" vm="1">
        <v>#VALUE!</v>
      </c>
      <c r="AB22" t="s">
        <v>32</v>
      </c>
      <c r="AC22" s="5">
        <v>39122</v>
      </c>
      <c r="AD22" s="1" t="s">
        <v>705</v>
      </c>
      <c r="AE22" s="1">
        <v>183</v>
      </c>
      <c r="AF22" s="1" t="s">
        <v>690</v>
      </c>
    </row>
    <row r="23" spans="1:32" x14ac:dyDescent="0.35">
      <c r="A23">
        <v>2025</v>
      </c>
      <c r="C23" t="s">
        <v>1298</v>
      </c>
      <c r="D23" s="1">
        <v>22</v>
      </c>
      <c r="E23" s="1" t="s">
        <v>897</v>
      </c>
      <c r="F23" t="s">
        <v>82</v>
      </c>
      <c r="G23" t="s">
        <v>20</v>
      </c>
      <c r="H23" s="1">
        <v>0.28999999999999998</v>
      </c>
      <c r="I23" s="1">
        <v>62</v>
      </c>
      <c r="J23" s="1">
        <v>26</v>
      </c>
      <c r="K23" s="1">
        <v>66</v>
      </c>
      <c r="L23" s="1">
        <v>92</v>
      </c>
      <c r="M23" s="1">
        <v>44</v>
      </c>
      <c r="N23" s="6">
        <f>Table2[[#This Row],[G]]/Table2[[#This Row],[GP]]</f>
        <v>0.41935483870967744</v>
      </c>
      <c r="O23" s="6">
        <f>Table2[[#This Row],[A]]/Table2[[#This Row],[GP]]</f>
        <v>1.064516129032258</v>
      </c>
      <c r="P23" s="6">
        <f>Table2[[#This Row],[PTS]]/Table2[[#This Row],[GP]]</f>
        <v>1.4838709677419355</v>
      </c>
      <c r="Q23" s="6">
        <f>Table2[[#This Row],[PIM]]/Table2[[#This Row],[GP]]</f>
        <v>0.70967741935483875</v>
      </c>
      <c r="R23" s="6">
        <f>(Table2[[#This Row],[G]]^2)/(Table2[[#This Row],[G]]^2+Table2[[#This Row],[A]]^2)</f>
        <v>0.1343402225755167</v>
      </c>
      <c r="S23" s="6">
        <f>Table2[[#This Row],[PIM]]/Table2[[#This Row],[PTS]]</f>
        <v>0.47826086956521741</v>
      </c>
      <c r="T23" s="6">
        <f>Table2[[#This Row],[PTS]]/Table2[[#This Row],[PIM]]</f>
        <v>2.0909090909090908</v>
      </c>
      <c r="U23" s="6">
        <f>Table2[[#This Row],[PTS]]/Table2[[#This Row],[GP]]*Table2[[#This Row],[NHL_EQUIVALENT]]</f>
        <v>0.43032258064516127</v>
      </c>
      <c r="V23" s="6">
        <f>Table2[[#This Row],[G]]/Table2[[#This Row],[PTS]]</f>
        <v>0.28260869565217389</v>
      </c>
      <c r="W23" s="6">
        <f>Table2[[#This Row],[A]]/Table2[[#This Row],[PTS]]</f>
        <v>0.71739130434782605</v>
      </c>
      <c r="X23" s="1">
        <v>0</v>
      </c>
      <c r="Y23" s="1">
        <v>0</v>
      </c>
      <c r="Z23" t="s">
        <v>1421</v>
      </c>
      <c r="AA23" t="e" vm="1">
        <v>#VALUE!</v>
      </c>
      <c r="AB23" t="s">
        <v>81</v>
      </c>
      <c r="AC23" s="5">
        <v>39178</v>
      </c>
      <c r="AD23" s="1" t="s">
        <v>725</v>
      </c>
      <c r="AE23" s="1">
        <v>187</v>
      </c>
      <c r="AF23" s="1" t="s">
        <v>700</v>
      </c>
    </row>
    <row r="24" spans="1:32" x14ac:dyDescent="0.35">
      <c r="A24">
        <v>2025</v>
      </c>
      <c r="C24" t="s">
        <v>1226</v>
      </c>
      <c r="D24" s="1">
        <v>23</v>
      </c>
      <c r="E24" s="1" t="s">
        <v>897</v>
      </c>
      <c r="F24" t="s">
        <v>93</v>
      </c>
      <c r="G24" t="s">
        <v>31</v>
      </c>
      <c r="H24" s="1">
        <v>0.27</v>
      </c>
      <c r="I24" s="1">
        <v>64</v>
      </c>
      <c r="J24" s="1">
        <v>28</v>
      </c>
      <c r="K24" s="1">
        <v>55</v>
      </c>
      <c r="L24" s="1">
        <v>83</v>
      </c>
      <c r="M24" s="1">
        <v>32</v>
      </c>
      <c r="N24" s="6">
        <f>Table2[[#This Row],[G]]/Table2[[#This Row],[GP]]</f>
        <v>0.4375</v>
      </c>
      <c r="O24" s="6">
        <f>Table2[[#This Row],[A]]/Table2[[#This Row],[GP]]</f>
        <v>0.859375</v>
      </c>
      <c r="P24" s="6">
        <f>Table2[[#This Row],[PTS]]/Table2[[#This Row],[GP]]</f>
        <v>1.296875</v>
      </c>
      <c r="Q24" s="6">
        <f>Table2[[#This Row],[PIM]]/Table2[[#This Row],[GP]]</f>
        <v>0.5</v>
      </c>
      <c r="R24" s="6">
        <f>(Table2[[#This Row],[G]]^2)/(Table2[[#This Row],[G]]^2+Table2[[#This Row],[A]]^2)</f>
        <v>0.20582830139144132</v>
      </c>
      <c r="S24" s="6">
        <f>Table2[[#This Row],[PIM]]/Table2[[#This Row],[PTS]]</f>
        <v>0.38554216867469882</v>
      </c>
      <c r="T24" s="6">
        <f>Table2[[#This Row],[PTS]]/Table2[[#This Row],[PIM]]</f>
        <v>2.59375</v>
      </c>
      <c r="U24" s="6">
        <f>Table2[[#This Row],[PTS]]/Table2[[#This Row],[GP]]*Table2[[#This Row],[NHL_EQUIVALENT]]</f>
        <v>0.35015625</v>
      </c>
      <c r="V24" s="6">
        <f>Table2[[#This Row],[G]]/Table2[[#This Row],[PTS]]</f>
        <v>0.33734939759036142</v>
      </c>
      <c r="W24" s="6">
        <f>Table2[[#This Row],[A]]/Table2[[#This Row],[PTS]]</f>
        <v>0.66265060240963858</v>
      </c>
      <c r="X24" s="1">
        <v>0</v>
      </c>
      <c r="Y24" s="1">
        <v>0</v>
      </c>
      <c r="Z24" t="s">
        <v>1421</v>
      </c>
      <c r="AA24" t="e" vm="1">
        <v>#VALUE!</v>
      </c>
      <c r="AB24" t="s">
        <v>92</v>
      </c>
      <c r="AC24" s="5">
        <v>38993</v>
      </c>
      <c r="AD24" s="1" t="s">
        <v>707</v>
      </c>
      <c r="AE24" s="1">
        <v>190</v>
      </c>
      <c r="AF24" s="1" t="s">
        <v>700</v>
      </c>
    </row>
    <row r="25" spans="1:32" x14ac:dyDescent="0.35">
      <c r="A25">
        <v>2025</v>
      </c>
      <c r="C25" t="s">
        <v>898</v>
      </c>
      <c r="D25" s="1">
        <v>24</v>
      </c>
      <c r="E25" s="1" t="s">
        <v>896</v>
      </c>
      <c r="F25" t="s">
        <v>14</v>
      </c>
      <c r="G25" t="s">
        <v>15</v>
      </c>
      <c r="H25" s="1">
        <v>0.3</v>
      </c>
      <c r="I25" s="1">
        <v>64</v>
      </c>
      <c r="J25" s="1">
        <v>26</v>
      </c>
      <c r="K25" s="1">
        <v>33</v>
      </c>
      <c r="L25" s="1">
        <v>59</v>
      </c>
      <c r="M25" s="1">
        <v>88</v>
      </c>
      <c r="N25" s="6">
        <f>Table2[[#This Row],[G]]/Table2[[#This Row],[GP]]</f>
        <v>0.40625</v>
      </c>
      <c r="O25" s="6">
        <f>Table2[[#This Row],[A]]/Table2[[#This Row],[GP]]</f>
        <v>0.515625</v>
      </c>
      <c r="P25" s="6">
        <f>Table2[[#This Row],[PTS]]/Table2[[#This Row],[GP]]</f>
        <v>0.921875</v>
      </c>
      <c r="Q25" s="6">
        <f>Table2[[#This Row],[PIM]]/Table2[[#This Row],[GP]]</f>
        <v>1.375</v>
      </c>
      <c r="R25" s="6">
        <f>(Table2[[#This Row],[G]]^2)/(Table2[[#This Row],[G]]^2+Table2[[#This Row],[A]]^2)</f>
        <v>0.3830028328611898</v>
      </c>
      <c r="S25" s="6">
        <f>Table2[[#This Row],[PIM]]/Table2[[#This Row],[PTS]]</f>
        <v>1.4915254237288136</v>
      </c>
      <c r="T25" s="6">
        <f>Table2[[#This Row],[PTS]]/Table2[[#This Row],[PIM]]</f>
        <v>0.67045454545454541</v>
      </c>
      <c r="U25" s="6">
        <f>Table2[[#This Row],[PTS]]/Table2[[#This Row],[GP]]*Table2[[#This Row],[NHL_EQUIVALENT]]</f>
        <v>0.27656249999999999</v>
      </c>
      <c r="V25" s="6">
        <f>Table2[[#This Row],[G]]/Table2[[#This Row],[PTS]]</f>
        <v>0.44067796610169491</v>
      </c>
      <c r="W25" s="6">
        <f>Table2[[#This Row],[A]]/Table2[[#This Row],[PTS]]</f>
        <v>0.55932203389830504</v>
      </c>
      <c r="X25" s="1">
        <v>0</v>
      </c>
      <c r="Y25" s="1">
        <v>0</v>
      </c>
      <c r="Z25" t="s">
        <v>1421</v>
      </c>
      <c r="AA25" t="e" vm="1">
        <v>#VALUE!</v>
      </c>
      <c r="AB25" t="s">
        <v>13</v>
      </c>
      <c r="AC25" s="5">
        <v>38981</v>
      </c>
      <c r="AD25" s="1" t="s">
        <v>699</v>
      </c>
      <c r="AE25" s="1">
        <v>198</v>
      </c>
      <c r="AF25" s="1" t="s">
        <v>700</v>
      </c>
    </row>
    <row r="26" spans="1:32" x14ac:dyDescent="0.35">
      <c r="A26">
        <v>2025</v>
      </c>
      <c r="C26" t="s">
        <v>1256</v>
      </c>
      <c r="D26" s="1">
        <v>25</v>
      </c>
      <c r="E26" s="1" t="s">
        <v>897</v>
      </c>
      <c r="F26" t="s">
        <v>86</v>
      </c>
      <c r="G26" t="s">
        <v>20</v>
      </c>
      <c r="H26" s="1">
        <v>0.28999999999999998</v>
      </c>
      <c r="I26" s="1">
        <v>61</v>
      </c>
      <c r="J26" s="1">
        <v>40</v>
      </c>
      <c r="K26" s="1">
        <v>38</v>
      </c>
      <c r="L26" s="1">
        <v>78</v>
      </c>
      <c r="M26" s="1">
        <v>44</v>
      </c>
      <c r="N26" s="6">
        <f>Table2[[#This Row],[G]]/Table2[[#This Row],[GP]]</f>
        <v>0.65573770491803274</v>
      </c>
      <c r="O26" s="6">
        <f>Table2[[#This Row],[A]]/Table2[[#This Row],[GP]]</f>
        <v>0.62295081967213117</v>
      </c>
      <c r="P26" s="6">
        <f>Table2[[#This Row],[PTS]]/Table2[[#This Row],[GP]]</f>
        <v>1.278688524590164</v>
      </c>
      <c r="Q26" s="6">
        <f>Table2[[#This Row],[PIM]]/Table2[[#This Row],[GP]]</f>
        <v>0.72131147540983609</v>
      </c>
      <c r="R26" s="6">
        <f>(Table2[[#This Row],[G]]^2)/(Table2[[#This Row],[G]]^2+Table2[[#This Row],[A]]^2)</f>
        <v>0.52562417871222078</v>
      </c>
      <c r="S26" s="6">
        <f>Table2[[#This Row],[PIM]]/Table2[[#This Row],[PTS]]</f>
        <v>0.5641025641025641</v>
      </c>
      <c r="T26" s="6">
        <f>Table2[[#This Row],[PTS]]/Table2[[#This Row],[PIM]]</f>
        <v>1.7727272727272727</v>
      </c>
      <c r="U26" s="6">
        <f>Table2[[#This Row],[PTS]]/Table2[[#This Row],[GP]]*Table2[[#This Row],[NHL_EQUIVALENT]]</f>
        <v>0.37081967213114753</v>
      </c>
      <c r="V26" s="6">
        <f>Table2[[#This Row],[G]]/Table2[[#This Row],[PTS]]</f>
        <v>0.51282051282051277</v>
      </c>
      <c r="W26" s="6">
        <f>Table2[[#This Row],[A]]/Table2[[#This Row],[PTS]]</f>
        <v>0.48717948717948717</v>
      </c>
      <c r="X26" s="1">
        <v>0</v>
      </c>
      <c r="Y26" s="1">
        <v>0</v>
      </c>
      <c r="Z26" t="s">
        <v>1421</v>
      </c>
      <c r="AA26" t="e" vm="1">
        <v>#VALUE!</v>
      </c>
      <c r="AB26" t="s">
        <v>85</v>
      </c>
      <c r="AC26" s="5">
        <v>39101</v>
      </c>
      <c r="AD26" s="1" t="s">
        <v>710</v>
      </c>
      <c r="AE26" s="1">
        <v>157</v>
      </c>
      <c r="AF26" s="1" t="s">
        <v>690</v>
      </c>
    </row>
    <row r="27" spans="1:32" x14ac:dyDescent="0.35">
      <c r="A27">
        <v>2025</v>
      </c>
      <c r="C27" t="s">
        <v>1472</v>
      </c>
      <c r="D27" s="1">
        <v>26</v>
      </c>
      <c r="E27" s="1" t="s">
        <v>897</v>
      </c>
      <c r="F27" t="s">
        <v>44</v>
      </c>
      <c r="G27" t="s">
        <v>43</v>
      </c>
      <c r="H27" s="1">
        <v>0.27</v>
      </c>
      <c r="I27" s="1">
        <v>40</v>
      </c>
      <c r="J27" s="1">
        <v>18</v>
      </c>
      <c r="K27" s="1">
        <v>24</v>
      </c>
      <c r="L27" s="1">
        <v>42</v>
      </c>
      <c r="M27" s="1">
        <v>18</v>
      </c>
      <c r="N27" s="6">
        <f>Table2[[#This Row],[G]]/Table2[[#This Row],[GP]]</f>
        <v>0.45</v>
      </c>
      <c r="O27" s="6">
        <f>Table2[[#This Row],[A]]/Table2[[#This Row],[GP]]</f>
        <v>0.6</v>
      </c>
      <c r="P27" s="6">
        <f>Table2[[#This Row],[PTS]]/Table2[[#This Row],[GP]]</f>
        <v>1.05</v>
      </c>
      <c r="Q27" s="6">
        <f>Table2[[#This Row],[PIM]]/Table2[[#This Row],[GP]]</f>
        <v>0.45</v>
      </c>
      <c r="R27" s="6">
        <f>(Table2[[#This Row],[G]]^2)/(Table2[[#This Row],[G]]^2+Table2[[#This Row],[A]]^2)</f>
        <v>0.36</v>
      </c>
      <c r="S27" s="6">
        <f>Table2[[#This Row],[PIM]]/Table2[[#This Row],[PTS]]</f>
        <v>0.42857142857142855</v>
      </c>
      <c r="T27" s="6">
        <f>Table2[[#This Row],[PTS]]/Table2[[#This Row],[PIM]]</f>
        <v>2.3333333333333335</v>
      </c>
      <c r="U27" s="6">
        <f>Table2[[#This Row],[PTS]]/Table2[[#This Row],[GP]]*Table2[[#This Row],[NHL_EQUIVALENT]]</f>
        <v>0.28350000000000003</v>
      </c>
      <c r="V27" s="6">
        <f>Table2[[#This Row],[G]]/Table2[[#This Row],[PTS]]</f>
        <v>0.42857142857142855</v>
      </c>
      <c r="W27" s="6">
        <f>Table2[[#This Row],[A]]/Table2[[#This Row],[PTS]]</f>
        <v>0.5714285714285714</v>
      </c>
      <c r="X27" s="1">
        <v>0</v>
      </c>
      <c r="Y27" s="1">
        <v>0</v>
      </c>
      <c r="Z27" t="s">
        <v>1423</v>
      </c>
      <c r="AA27" t="e" vm="3">
        <v>#VALUE!</v>
      </c>
      <c r="AB27" t="s">
        <v>721</v>
      </c>
      <c r="AC27" s="5">
        <v>39235</v>
      </c>
      <c r="AD27" s="1" t="s">
        <v>699</v>
      </c>
      <c r="AE27" s="1">
        <v>185</v>
      </c>
      <c r="AF27" s="1" t="s">
        <v>700</v>
      </c>
    </row>
    <row r="28" spans="1:32" x14ac:dyDescent="0.35">
      <c r="A28">
        <v>2025</v>
      </c>
      <c r="C28" t="s">
        <v>902</v>
      </c>
      <c r="D28" s="1">
        <v>27</v>
      </c>
      <c r="E28" s="1" t="s">
        <v>896</v>
      </c>
      <c r="F28" t="s">
        <v>39</v>
      </c>
      <c r="G28" t="s">
        <v>20</v>
      </c>
      <c r="H28" s="1">
        <v>0.28999999999999998</v>
      </c>
      <c r="I28" s="1">
        <v>64</v>
      </c>
      <c r="J28" s="1">
        <v>10</v>
      </c>
      <c r="K28" s="1">
        <v>23</v>
      </c>
      <c r="L28" s="1">
        <v>33</v>
      </c>
      <c r="M28" s="1">
        <v>36</v>
      </c>
      <c r="N28" s="6">
        <f>Table2[[#This Row],[G]]/Table2[[#This Row],[GP]]</f>
        <v>0.15625</v>
      </c>
      <c r="O28" s="6">
        <f>Table2[[#This Row],[A]]/Table2[[#This Row],[GP]]</f>
        <v>0.359375</v>
      </c>
      <c r="P28" s="6">
        <f>Table2[[#This Row],[PTS]]/Table2[[#This Row],[GP]]</f>
        <v>0.515625</v>
      </c>
      <c r="Q28" s="6">
        <f>Table2[[#This Row],[PIM]]/Table2[[#This Row],[GP]]</f>
        <v>0.5625</v>
      </c>
      <c r="R28" s="6">
        <f>(Table2[[#This Row],[G]]^2)/(Table2[[#This Row],[G]]^2+Table2[[#This Row],[A]]^2)</f>
        <v>0.1589825119236884</v>
      </c>
      <c r="S28" s="6">
        <f>Table2[[#This Row],[PIM]]/Table2[[#This Row],[PTS]]</f>
        <v>1.0909090909090908</v>
      </c>
      <c r="T28" s="6">
        <f>Table2[[#This Row],[PTS]]/Table2[[#This Row],[PIM]]</f>
        <v>0.91666666666666663</v>
      </c>
      <c r="U28" s="6">
        <f>Table2[[#This Row],[PTS]]/Table2[[#This Row],[GP]]*Table2[[#This Row],[NHL_EQUIVALENT]]</f>
        <v>0.14953124999999998</v>
      </c>
      <c r="V28" s="6">
        <f>Table2[[#This Row],[G]]/Table2[[#This Row],[PTS]]</f>
        <v>0.30303030303030304</v>
      </c>
      <c r="W28" s="6">
        <f>Table2[[#This Row],[A]]/Table2[[#This Row],[PTS]]</f>
        <v>0.69696969696969702</v>
      </c>
      <c r="X28" s="1">
        <v>0</v>
      </c>
      <c r="Y28" s="1">
        <v>0</v>
      </c>
      <c r="Z28" t="s">
        <v>1422</v>
      </c>
      <c r="AA28" t="e" vm="2">
        <v>#VALUE!</v>
      </c>
      <c r="AB28" t="s">
        <v>38</v>
      </c>
      <c r="AC28" s="5">
        <v>39272</v>
      </c>
      <c r="AD28" s="1" t="s">
        <v>717</v>
      </c>
      <c r="AE28" s="1">
        <v>209</v>
      </c>
      <c r="AF28" s="1" t="s">
        <v>690</v>
      </c>
    </row>
    <row r="29" spans="1:32" x14ac:dyDescent="0.35">
      <c r="A29">
        <v>2025</v>
      </c>
      <c r="C29" t="s">
        <v>900</v>
      </c>
      <c r="D29" s="1">
        <v>28</v>
      </c>
      <c r="E29" s="1" t="s">
        <v>896</v>
      </c>
      <c r="F29" t="s">
        <v>25</v>
      </c>
      <c r="G29" t="s">
        <v>26</v>
      </c>
      <c r="H29" s="1">
        <v>0.32</v>
      </c>
      <c r="I29" s="1">
        <v>40</v>
      </c>
      <c r="J29" s="1">
        <v>3</v>
      </c>
      <c r="K29" s="1">
        <v>10</v>
      </c>
      <c r="L29" s="1">
        <v>13</v>
      </c>
      <c r="M29" s="1">
        <v>33</v>
      </c>
      <c r="N29" s="6">
        <f>Table2[[#This Row],[G]]/Table2[[#This Row],[GP]]</f>
        <v>7.4999999999999997E-2</v>
      </c>
      <c r="O29" s="6">
        <f>Table2[[#This Row],[A]]/Table2[[#This Row],[GP]]</f>
        <v>0.25</v>
      </c>
      <c r="P29" s="6">
        <f>Table2[[#This Row],[PTS]]/Table2[[#This Row],[GP]]</f>
        <v>0.32500000000000001</v>
      </c>
      <c r="Q29" s="6">
        <f>Table2[[#This Row],[PIM]]/Table2[[#This Row],[GP]]</f>
        <v>0.82499999999999996</v>
      </c>
      <c r="R29" s="6">
        <f>(Table2[[#This Row],[G]]^2)/(Table2[[#This Row],[G]]^2+Table2[[#This Row],[A]]^2)</f>
        <v>8.2568807339449546E-2</v>
      </c>
      <c r="S29" s="6">
        <f>Table2[[#This Row],[PIM]]/Table2[[#This Row],[PTS]]</f>
        <v>2.5384615384615383</v>
      </c>
      <c r="T29" s="6">
        <f>Table2[[#This Row],[PTS]]/Table2[[#This Row],[PIM]]</f>
        <v>0.39393939393939392</v>
      </c>
      <c r="U29" s="6">
        <f>Table2[[#This Row],[PTS]]/Table2[[#This Row],[GP]]*Table2[[#This Row],[NHL_EQUIVALENT]]</f>
        <v>0.10400000000000001</v>
      </c>
      <c r="V29" s="6">
        <f>Table2[[#This Row],[G]]/Table2[[#This Row],[PTS]]</f>
        <v>0.23076923076923078</v>
      </c>
      <c r="W29" s="6">
        <f>Table2[[#This Row],[A]]/Table2[[#This Row],[PTS]]</f>
        <v>0.76923076923076927</v>
      </c>
      <c r="X29" s="1">
        <v>0</v>
      </c>
      <c r="Y29" s="1">
        <v>0</v>
      </c>
      <c r="Z29" t="s">
        <v>1423</v>
      </c>
      <c r="AA29" t="e" vm="3">
        <v>#VALUE!</v>
      </c>
      <c r="AB29" t="s">
        <v>24</v>
      </c>
      <c r="AC29" s="5">
        <v>39099</v>
      </c>
      <c r="AD29" s="1" t="s">
        <v>707</v>
      </c>
      <c r="AE29" s="1">
        <v>183</v>
      </c>
      <c r="AF29" s="1" t="s">
        <v>700</v>
      </c>
    </row>
    <row r="30" spans="1:32" x14ac:dyDescent="0.35">
      <c r="A30">
        <v>2025</v>
      </c>
      <c r="C30" t="s">
        <v>1133</v>
      </c>
      <c r="D30" s="1">
        <v>29</v>
      </c>
      <c r="E30" s="1" t="s">
        <v>897</v>
      </c>
      <c r="F30" t="s">
        <v>83</v>
      </c>
      <c r="G30" t="s">
        <v>23</v>
      </c>
      <c r="H30" s="1">
        <v>0.27</v>
      </c>
      <c r="I30" s="1">
        <v>27</v>
      </c>
      <c r="J30" s="1">
        <v>19</v>
      </c>
      <c r="K30" s="1">
        <v>11</v>
      </c>
      <c r="L30" s="1">
        <v>30</v>
      </c>
      <c r="M30" s="1">
        <v>70</v>
      </c>
      <c r="N30" s="6">
        <f>Table2[[#This Row],[G]]/Table2[[#This Row],[GP]]</f>
        <v>0.70370370370370372</v>
      </c>
      <c r="O30" s="6">
        <f>Table2[[#This Row],[A]]/Table2[[#This Row],[GP]]</f>
        <v>0.40740740740740738</v>
      </c>
      <c r="P30" s="6">
        <f>Table2[[#This Row],[PTS]]/Table2[[#This Row],[GP]]</f>
        <v>1.1111111111111112</v>
      </c>
      <c r="Q30" s="6">
        <f>Table2[[#This Row],[PIM]]/Table2[[#This Row],[GP]]</f>
        <v>2.5925925925925926</v>
      </c>
      <c r="R30" s="6">
        <f>(Table2[[#This Row],[G]]^2)/(Table2[[#This Row],[G]]^2+Table2[[#This Row],[A]]^2)</f>
        <v>0.74896265560165975</v>
      </c>
      <c r="S30" s="6">
        <f>Table2[[#This Row],[PIM]]/Table2[[#This Row],[PTS]]</f>
        <v>2.3333333333333335</v>
      </c>
      <c r="T30" s="6">
        <f>Table2[[#This Row],[PTS]]/Table2[[#This Row],[PIM]]</f>
        <v>0.42857142857142855</v>
      </c>
      <c r="U30" s="6">
        <f>Table2[[#This Row],[PTS]]/Table2[[#This Row],[GP]]*Table2[[#This Row],[NHL_EQUIVALENT]]</f>
        <v>0.30000000000000004</v>
      </c>
      <c r="V30" s="6">
        <f>Table2[[#This Row],[G]]/Table2[[#This Row],[PTS]]</f>
        <v>0.6333333333333333</v>
      </c>
      <c r="W30" s="6">
        <f>Table2[[#This Row],[A]]/Table2[[#This Row],[PTS]]</f>
        <v>0.36666666666666664</v>
      </c>
      <c r="X30" s="1">
        <v>0</v>
      </c>
      <c r="Y30" s="1">
        <v>0</v>
      </c>
      <c r="Z30" t="s">
        <v>1425</v>
      </c>
      <c r="AA30" t="e" vm="5">
        <v>#VALUE!</v>
      </c>
      <c r="AB30" t="s">
        <v>734</v>
      </c>
      <c r="AC30" s="5">
        <v>39197</v>
      </c>
      <c r="AD30" s="1" t="s">
        <v>705</v>
      </c>
      <c r="AE30" s="1">
        <v>201</v>
      </c>
      <c r="AF30" s="1" t="s">
        <v>700</v>
      </c>
    </row>
    <row r="31" spans="1:32" x14ac:dyDescent="0.35">
      <c r="A31">
        <v>2025</v>
      </c>
      <c r="C31" t="s">
        <v>1129</v>
      </c>
      <c r="D31" s="1">
        <v>30</v>
      </c>
      <c r="E31" s="1" t="s">
        <v>897</v>
      </c>
      <c r="F31" t="s">
        <v>16</v>
      </c>
      <c r="G31" t="s">
        <v>17</v>
      </c>
      <c r="H31" s="1">
        <v>0.28000000000000003</v>
      </c>
      <c r="I31" s="1">
        <v>64</v>
      </c>
      <c r="J31" s="1">
        <v>27</v>
      </c>
      <c r="K31" s="1">
        <v>32</v>
      </c>
      <c r="L31" s="1">
        <v>59</v>
      </c>
      <c r="M31" s="1">
        <v>8</v>
      </c>
      <c r="N31" s="6">
        <f>Table2[[#This Row],[G]]/Table2[[#This Row],[GP]]</f>
        <v>0.421875</v>
      </c>
      <c r="O31" s="6">
        <f>Table2[[#This Row],[A]]/Table2[[#This Row],[GP]]</f>
        <v>0.5</v>
      </c>
      <c r="P31" s="6">
        <f>Table2[[#This Row],[PTS]]/Table2[[#This Row],[GP]]</f>
        <v>0.921875</v>
      </c>
      <c r="Q31" s="6">
        <f>Table2[[#This Row],[PIM]]/Table2[[#This Row],[GP]]</f>
        <v>0.125</v>
      </c>
      <c r="R31" s="6">
        <f>(Table2[[#This Row],[G]]^2)/(Table2[[#This Row],[G]]^2+Table2[[#This Row],[A]]^2)</f>
        <v>0.41585852823730746</v>
      </c>
      <c r="S31" s="6">
        <f>Table2[[#This Row],[PIM]]/Table2[[#This Row],[PTS]]</f>
        <v>0.13559322033898305</v>
      </c>
      <c r="T31" s="6">
        <f>Table2[[#This Row],[PTS]]/Table2[[#This Row],[PIM]]</f>
        <v>7.375</v>
      </c>
      <c r="U31" s="6">
        <f>Table2[[#This Row],[PTS]]/Table2[[#This Row],[GP]]*Table2[[#This Row],[NHL_EQUIVALENT]]</f>
        <v>0.25812500000000005</v>
      </c>
      <c r="V31" s="6">
        <f>Table2[[#This Row],[G]]/Table2[[#This Row],[PTS]]</f>
        <v>0.4576271186440678</v>
      </c>
      <c r="W31" s="6">
        <f>Table2[[#This Row],[A]]/Table2[[#This Row],[PTS]]</f>
        <v>0.5423728813559322</v>
      </c>
      <c r="X31" s="1">
        <v>0</v>
      </c>
      <c r="Y31" s="1">
        <v>0</v>
      </c>
      <c r="Z31" t="s">
        <v>1422</v>
      </c>
      <c r="AA31" t="e" vm="2">
        <v>#VALUE!</v>
      </c>
      <c r="AB31" t="s">
        <v>66</v>
      </c>
      <c r="AC31" s="5">
        <v>39165</v>
      </c>
      <c r="AD31" s="1" t="s">
        <v>707</v>
      </c>
      <c r="AE31" s="1">
        <v>174</v>
      </c>
      <c r="AF31" s="1" t="s">
        <v>700</v>
      </c>
    </row>
    <row r="32" spans="1:32" x14ac:dyDescent="0.35">
      <c r="A32">
        <v>2025</v>
      </c>
      <c r="C32" t="s">
        <v>1201</v>
      </c>
      <c r="D32" s="1">
        <v>31</v>
      </c>
      <c r="E32" s="1" t="s">
        <v>897</v>
      </c>
      <c r="F32" t="s">
        <v>16</v>
      </c>
      <c r="G32" t="s">
        <v>17</v>
      </c>
      <c r="H32" s="1">
        <v>0.28000000000000003</v>
      </c>
      <c r="I32" s="1">
        <v>56</v>
      </c>
      <c r="J32" s="1">
        <v>22</v>
      </c>
      <c r="K32" s="1">
        <v>31</v>
      </c>
      <c r="L32" s="1">
        <v>53</v>
      </c>
      <c r="M32" s="1">
        <v>36</v>
      </c>
      <c r="N32" s="6">
        <f>Table2[[#This Row],[G]]/Table2[[#This Row],[GP]]</f>
        <v>0.39285714285714285</v>
      </c>
      <c r="O32" s="6">
        <f>Table2[[#This Row],[A]]/Table2[[#This Row],[GP]]</f>
        <v>0.5535714285714286</v>
      </c>
      <c r="P32" s="6">
        <f>Table2[[#This Row],[PTS]]/Table2[[#This Row],[GP]]</f>
        <v>0.9464285714285714</v>
      </c>
      <c r="Q32" s="6">
        <f>Table2[[#This Row],[PIM]]/Table2[[#This Row],[GP]]</f>
        <v>0.6428571428571429</v>
      </c>
      <c r="R32" s="6">
        <f>(Table2[[#This Row],[G]]^2)/(Table2[[#This Row],[G]]^2+Table2[[#This Row],[A]]^2)</f>
        <v>0.33494809688581317</v>
      </c>
      <c r="S32" s="6">
        <f>Table2[[#This Row],[PIM]]/Table2[[#This Row],[PTS]]</f>
        <v>0.67924528301886788</v>
      </c>
      <c r="T32" s="6">
        <f>Table2[[#This Row],[PTS]]/Table2[[#This Row],[PIM]]</f>
        <v>1.4722222222222223</v>
      </c>
      <c r="U32" s="6">
        <f>Table2[[#This Row],[PTS]]/Table2[[#This Row],[GP]]*Table2[[#This Row],[NHL_EQUIVALENT]]</f>
        <v>0.26500000000000001</v>
      </c>
      <c r="V32" s="6">
        <f>Table2[[#This Row],[G]]/Table2[[#This Row],[PTS]]</f>
        <v>0.41509433962264153</v>
      </c>
      <c r="W32" s="6">
        <f>Table2[[#This Row],[A]]/Table2[[#This Row],[PTS]]</f>
        <v>0.58490566037735847</v>
      </c>
      <c r="X32" s="1">
        <v>0</v>
      </c>
      <c r="Y32" s="1">
        <v>0</v>
      </c>
      <c r="Z32" t="s">
        <v>1422</v>
      </c>
      <c r="AA32" t="e" vm="2">
        <v>#VALUE!</v>
      </c>
      <c r="AB32" t="s">
        <v>68</v>
      </c>
      <c r="AC32" s="5">
        <v>39316</v>
      </c>
      <c r="AD32" s="1" t="s">
        <v>699</v>
      </c>
      <c r="AE32" s="1">
        <v>198</v>
      </c>
      <c r="AF32" s="1" t="s">
        <v>700</v>
      </c>
    </row>
    <row r="33" spans="1:32" x14ac:dyDescent="0.35">
      <c r="A33">
        <v>2025</v>
      </c>
      <c r="C33" t="s">
        <v>1059</v>
      </c>
      <c r="D33" s="1">
        <v>32</v>
      </c>
      <c r="E33" s="1" t="s">
        <v>8</v>
      </c>
      <c r="F33" t="s">
        <v>78</v>
      </c>
      <c r="G33" t="s">
        <v>20</v>
      </c>
      <c r="H33" s="1">
        <v>0.28999999999999998</v>
      </c>
      <c r="I33" s="1">
        <v>51</v>
      </c>
      <c r="J33" s="1">
        <v>0</v>
      </c>
      <c r="K33" s="1">
        <v>0</v>
      </c>
      <c r="L33" s="1">
        <v>0</v>
      </c>
      <c r="M33" s="1">
        <v>0</v>
      </c>
      <c r="N33" s="6">
        <f>Table2[[#This Row],[G]]/Table2[[#This Row],[GP]]</f>
        <v>0</v>
      </c>
      <c r="O33" s="6">
        <f>Table2[[#This Row],[A]]/Table2[[#This Row],[GP]]</f>
        <v>0</v>
      </c>
      <c r="P33" s="6">
        <f>Table2[[#This Row],[PTS]]/Table2[[#This Row],[GP]]</f>
        <v>0</v>
      </c>
      <c r="Q33" s="6">
        <f>Table2[[#This Row],[PIM]]/Table2[[#This Row],[GP]]</f>
        <v>0</v>
      </c>
      <c r="R33" s="6">
        <v>0</v>
      </c>
      <c r="S33" s="6">
        <v>0</v>
      </c>
      <c r="T33" s="6">
        <v>0</v>
      </c>
      <c r="U33" s="6">
        <f>Table2[[#This Row],[PTS]]/Table2[[#This Row],[GP]]*Table2[[#This Row],[NHL_EQUIVALENT]]</f>
        <v>0</v>
      </c>
      <c r="V33" s="6">
        <v>0</v>
      </c>
      <c r="W33" s="6">
        <v>0</v>
      </c>
      <c r="X33" s="1">
        <v>3</v>
      </c>
      <c r="Y33" s="1">
        <v>0.90100000000000002</v>
      </c>
      <c r="Z33" t="s">
        <v>1421</v>
      </c>
      <c r="AA33" t="e" vm="1">
        <v>#VALUE!</v>
      </c>
      <c r="AB33" t="s">
        <v>77</v>
      </c>
      <c r="AC33" s="5">
        <v>39048</v>
      </c>
      <c r="AD33" s="1" t="s">
        <v>703</v>
      </c>
      <c r="AE33" s="1">
        <v>192</v>
      </c>
      <c r="AF33" s="1" t="s">
        <v>690</v>
      </c>
    </row>
    <row r="34" spans="1:32" x14ac:dyDescent="0.35">
      <c r="A34">
        <v>2025</v>
      </c>
      <c r="C34" t="s">
        <v>1130</v>
      </c>
      <c r="D34" s="1">
        <v>33</v>
      </c>
      <c r="E34" s="1" t="s">
        <v>897</v>
      </c>
      <c r="F34" t="s">
        <v>70</v>
      </c>
      <c r="G34" t="s">
        <v>15</v>
      </c>
      <c r="H34" s="1">
        <v>0.3</v>
      </c>
      <c r="I34" s="1">
        <v>65</v>
      </c>
      <c r="J34" s="1">
        <v>25</v>
      </c>
      <c r="K34" s="1">
        <v>39</v>
      </c>
      <c r="L34" s="1">
        <v>64</v>
      </c>
      <c r="M34" s="1">
        <v>74</v>
      </c>
      <c r="N34" s="6">
        <f>Table2[[#This Row],[G]]/Table2[[#This Row],[GP]]</f>
        <v>0.38461538461538464</v>
      </c>
      <c r="O34" s="6">
        <f>Table2[[#This Row],[A]]/Table2[[#This Row],[GP]]</f>
        <v>0.6</v>
      </c>
      <c r="P34" s="6">
        <f>Table2[[#This Row],[PTS]]/Table2[[#This Row],[GP]]</f>
        <v>0.98461538461538467</v>
      </c>
      <c r="Q34" s="6">
        <f>Table2[[#This Row],[PIM]]/Table2[[#This Row],[GP]]</f>
        <v>1.1384615384615384</v>
      </c>
      <c r="R34" s="6">
        <f>(Table2[[#This Row],[G]]^2)/(Table2[[#This Row],[G]]^2+Table2[[#This Row],[A]]^2)</f>
        <v>0.29123951537744641</v>
      </c>
      <c r="S34" s="6">
        <f>Table2[[#This Row],[PIM]]/Table2[[#This Row],[PTS]]</f>
        <v>1.15625</v>
      </c>
      <c r="T34" s="6">
        <f>Table2[[#This Row],[PTS]]/Table2[[#This Row],[PIM]]</f>
        <v>0.86486486486486491</v>
      </c>
      <c r="U34" s="6">
        <f>Table2[[#This Row],[PTS]]/Table2[[#This Row],[GP]]*Table2[[#This Row],[NHL_EQUIVALENT]]</f>
        <v>0.29538461538461541</v>
      </c>
      <c r="V34" s="6">
        <f>Table2[[#This Row],[G]]/Table2[[#This Row],[PTS]]</f>
        <v>0.390625</v>
      </c>
      <c r="W34" s="6">
        <f>Table2[[#This Row],[A]]/Table2[[#This Row],[PTS]]</f>
        <v>0.609375</v>
      </c>
      <c r="X34" s="1">
        <v>0</v>
      </c>
      <c r="Y34" s="1">
        <v>0</v>
      </c>
      <c r="Z34" t="s">
        <v>1421</v>
      </c>
      <c r="AA34" t="e" vm="1">
        <v>#VALUE!</v>
      </c>
      <c r="AB34" t="s">
        <v>69</v>
      </c>
      <c r="AC34" s="5">
        <v>39094</v>
      </c>
      <c r="AD34" s="1" t="s">
        <v>717</v>
      </c>
      <c r="AE34" s="1">
        <v>183</v>
      </c>
      <c r="AF34" s="1" t="s">
        <v>700</v>
      </c>
    </row>
    <row r="35" spans="1:32" x14ac:dyDescent="0.35">
      <c r="A35">
        <v>2025</v>
      </c>
      <c r="C35" t="s">
        <v>1257</v>
      </c>
      <c r="D35" s="1">
        <v>34</v>
      </c>
      <c r="E35" s="1" t="s">
        <v>897</v>
      </c>
      <c r="F35" t="s">
        <v>91</v>
      </c>
      <c r="G35" t="s">
        <v>26</v>
      </c>
      <c r="H35" s="1">
        <v>0.32</v>
      </c>
      <c r="I35" s="1">
        <v>37</v>
      </c>
      <c r="J35" s="1">
        <v>6</v>
      </c>
      <c r="K35" s="1">
        <v>10</v>
      </c>
      <c r="L35" s="1">
        <v>16</v>
      </c>
      <c r="M35" s="1">
        <v>30</v>
      </c>
      <c r="N35" s="6">
        <f>Table2[[#This Row],[G]]/Table2[[#This Row],[GP]]</f>
        <v>0.16216216216216217</v>
      </c>
      <c r="O35" s="6">
        <f>Table2[[#This Row],[A]]/Table2[[#This Row],[GP]]</f>
        <v>0.27027027027027029</v>
      </c>
      <c r="P35" s="6">
        <f>Table2[[#This Row],[PTS]]/Table2[[#This Row],[GP]]</f>
        <v>0.43243243243243246</v>
      </c>
      <c r="Q35" s="6">
        <f>Table2[[#This Row],[PIM]]/Table2[[#This Row],[GP]]</f>
        <v>0.81081081081081086</v>
      </c>
      <c r="R35" s="6">
        <f>(Table2[[#This Row],[G]]^2)/(Table2[[#This Row],[G]]^2+Table2[[#This Row],[A]]^2)</f>
        <v>0.26470588235294118</v>
      </c>
      <c r="S35" s="6">
        <f>Table2[[#This Row],[PIM]]/Table2[[#This Row],[PTS]]</f>
        <v>1.875</v>
      </c>
      <c r="T35" s="6">
        <f>Table2[[#This Row],[PTS]]/Table2[[#This Row],[PIM]]</f>
        <v>0.53333333333333333</v>
      </c>
      <c r="U35" s="6">
        <f>Table2[[#This Row],[PTS]]/Table2[[#This Row],[GP]]*Table2[[#This Row],[NHL_EQUIVALENT]]</f>
        <v>0.13837837837837838</v>
      </c>
      <c r="V35" s="6">
        <f>Table2[[#This Row],[G]]/Table2[[#This Row],[PTS]]</f>
        <v>0.375</v>
      </c>
      <c r="W35" s="6">
        <f>Table2[[#This Row],[A]]/Table2[[#This Row],[PTS]]</f>
        <v>0.625</v>
      </c>
      <c r="X35" s="1">
        <v>0</v>
      </c>
      <c r="Y35" s="1">
        <v>0</v>
      </c>
      <c r="Z35" t="s">
        <v>1422</v>
      </c>
      <c r="AA35" t="e" vm="2">
        <v>#VALUE!</v>
      </c>
      <c r="AB35" t="s">
        <v>90</v>
      </c>
      <c r="AC35" s="5">
        <v>39001</v>
      </c>
      <c r="AD35" s="1" t="s">
        <v>707</v>
      </c>
      <c r="AE35" s="1">
        <v>216</v>
      </c>
      <c r="AF35" s="1" t="s">
        <v>690</v>
      </c>
    </row>
    <row r="36" spans="1:32" x14ac:dyDescent="0.35">
      <c r="A36">
        <v>2025</v>
      </c>
      <c r="C36" t="s">
        <v>1128</v>
      </c>
      <c r="D36" s="1">
        <v>35</v>
      </c>
      <c r="E36" s="1" t="s">
        <v>897</v>
      </c>
      <c r="F36" t="s">
        <v>16</v>
      </c>
      <c r="G36" t="s">
        <v>17</v>
      </c>
      <c r="H36" s="1">
        <v>0.28000000000000003</v>
      </c>
      <c r="I36" s="1">
        <v>60</v>
      </c>
      <c r="J36" s="1">
        <v>27</v>
      </c>
      <c r="K36" s="1">
        <v>34</v>
      </c>
      <c r="L36" s="1">
        <v>61</v>
      </c>
      <c r="M36" s="1">
        <v>61</v>
      </c>
      <c r="N36" s="6">
        <f>Table2[[#This Row],[G]]/Table2[[#This Row],[GP]]</f>
        <v>0.45</v>
      </c>
      <c r="O36" s="6">
        <f>Table2[[#This Row],[A]]/Table2[[#This Row],[GP]]</f>
        <v>0.56666666666666665</v>
      </c>
      <c r="P36" s="6">
        <f>Table2[[#This Row],[PTS]]/Table2[[#This Row],[GP]]</f>
        <v>1.0166666666666666</v>
      </c>
      <c r="Q36" s="6">
        <f>Table2[[#This Row],[PIM]]/Table2[[#This Row],[GP]]</f>
        <v>1.0166666666666666</v>
      </c>
      <c r="R36" s="6">
        <f>(Table2[[#This Row],[G]]^2)/(Table2[[#This Row],[G]]^2+Table2[[#This Row],[A]]^2)</f>
        <v>0.38673740053050398</v>
      </c>
      <c r="S36" s="6">
        <f>Table2[[#This Row],[PIM]]/Table2[[#This Row],[PTS]]</f>
        <v>1</v>
      </c>
      <c r="T36" s="6">
        <f>Table2[[#This Row],[PTS]]/Table2[[#This Row],[PIM]]</f>
        <v>1</v>
      </c>
      <c r="U36" s="6">
        <f>Table2[[#This Row],[PTS]]/Table2[[#This Row],[GP]]*Table2[[#This Row],[NHL_EQUIVALENT]]</f>
        <v>0.28466666666666668</v>
      </c>
      <c r="V36" s="6">
        <f>Table2[[#This Row],[G]]/Table2[[#This Row],[PTS]]</f>
        <v>0.44262295081967212</v>
      </c>
      <c r="W36" s="6">
        <f>Table2[[#This Row],[A]]/Table2[[#This Row],[PTS]]</f>
        <v>0.55737704918032782</v>
      </c>
      <c r="X36" s="1">
        <v>0</v>
      </c>
      <c r="Y36" s="1">
        <v>0</v>
      </c>
      <c r="Z36" t="s">
        <v>1422</v>
      </c>
      <c r="AA36" t="e" vm="2">
        <v>#VALUE!</v>
      </c>
      <c r="AB36" t="s">
        <v>63</v>
      </c>
      <c r="AC36" s="5">
        <v>39157</v>
      </c>
      <c r="AD36" s="1" t="s">
        <v>705</v>
      </c>
      <c r="AE36" s="1">
        <v>198</v>
      </c>
      <c r="AF36" s="1" t="s">
        <v>690</v>
      </c>
    </row>
    <row r="37" spans="1:32" x14ac:dyDescent="0.35">
      <c r="A37">
        <v>2025</v>
      </c>
      <c r="C37" t="s">
        <v>1253</v>
      </c>
      <c r="D37" s="1">
        <v>36</v>
      </c>
      <c r="E37" s="1" t="s">
        <v>897</v>
      </c>
      <c r="F37" t="s">
        <v>1493</v>
      </c>
      <c r="G37" t="s">
        <v>43</v>
      </c>
      <c r="H37" s="1">
        <v>0.27</v>
      </c>
      <c r="I37" s="1">
        <v>40</v>
      </c>
      <c r="J37" s="1">
        <v>23</v>
      </c>
      <c r="K37" s="1">
        <v>34</v>
      </c>
      <c r="L37" s="1">
        <v>57</v>
      </c>
      <c r="M37" s="1">
        <v>18</v>
      </c>
      <c r="N37" s="6">
        <f>Table2[[#This Row],[G]]/Table2[[#This Row],[GP]]</f>
        <v>0.57499999999999996</v>
      </c>
      <c r="O37" s="6">
        <f>Table2[[#This Row],[A]]/Table2[[#This Row],[GP]]</f>
        <v>0.85</v>
      </c>
      <c r="P37" s="6">
        <f>Table2[[#This Row],[PTS]]/Table2[[#This Row],[GP]]</f>
        <v>1.425</v>
      </c>
      <c r="Q37" s="6">
        <f>Table2[[#This Row],[PIM]]/Table2[[#This Row],[GP]]</f>
        <v>0.45</v>
      </c>
      <c r="R37" s="6">
        <f>(Table2[[#This Row],[G]]^2)/(Table2[[#This Row],[G]]^2+Table2[[#This Row],[A]]^2)</f>
        <v>0.31394658753709198</v>
      </c>
      <c r="S37" s="6">
        <f>Table2[[#This Row],[PIM]]/Table2[[#This Row],[PTS]]</f>
        <v>0.31578947368421051</v>
      </c>
      <c r="T37" s="6">
        <f>Table2[[#This Row],[PTS]]/Table2[[#This Row],[PIM]]</f>
        <v>3.1666666666666665</v>
      </c>
      <c r="U37" s="6">
        <f>Table2[[#This Row],[PTS]]/Table2[[#This Row],[GP]]*Table2[[#This Row],[NHL_EQUIVALENT]]</f>
        <v>0.38475000000000004</v>
      </c>
      <c r="V37" s="6">
        <f>Table2[[#This Row],[G]]/Table2[[#This Row],[PTS]]</f>
        <v>0.40350877192982454</v>
      </c>
      <c r="W37" s="6">
        <f>Table2[[#This Row],[A]]/Table2[[#This Row],[PTS]]</f>
        <v>0.59649122807017541</v>
      </c>
      <c r="X37" s="1">
        <v>0</v>
      </c>
      <c r="Y37" s="1">
        <v>0</v>
      </c>
      <c r="Z37" t="s">
        <v>1423</v>
      </c>
      <c r="AA37" t="e" vm="3">
        <v>#VALUE!</v>
      </c>
      <c r="AB37" t="s">
        <v>48</v>
      </c>
      <c r="AC37" s="5">
        <v>39114</v>
      </c>
      <c r="AD37" s="1" t="s">
        <v>724</v>
      </c>
      <c r="AE37" s="1">
        <v>185</v>
      </c>
      <c r="AF37" s="1" t="s">
        <v>690</v>
      </c>
    </row>
    <row r="38" spans="1:32" x14ac:dyDescent="0.35">
      <c r="A38">
        <v>2025</v>
      </c>
      <c r="C38" t="s">
        <v>1131</v>
      </c>
      <c r="D38" s="1">
        <v>37</v>
      </c>
      <c r="E38" s="1" t="s">
        <v>897</v>
      </c>
      <c r="F38" t="s">
        <v>1492</v>
      </c>
      <c r="G38" t="s">
        <v>43</v>
      </c>
      <c r="H38" s="1">
        <v>0.27</v>
      </c>
      <c r="I38" s="1">
        <v>37</v>
      </c>
      <c r="J38" s="1">
        <v>12</v>
      </c>
      <c r="K38" s="1">
        <v>26</v>
      </c>
      <c r="L38" s="1">
        <v>38</v>
      </c>
      <c r="M38" s="1">
        <v>56</v>
      </c>
      <c r="N38" s="6">
        <f>Table2[[#This Row],[G]]/Table2[[#This Row],[GP]]</f>
        <v>0.32432432432432434</v>
      </c>
      <c r="O38" s="6">
        <f>Table2[[#This Row],[A]]/Table2[[#This Row],[GP]]</f>
        <v>0.70270270270270274</v>
      </c>
      <c r="P38" s="6">
        <f>Table2[[#This Row],[PTS]]/Table2[[#This Row],[GP]]</f>
        <v>1.027027027027027</v>
      </c>
      <c r="Q38" s="6">
        <f>Table2[[#This Row],[PIM]]/Table2[[#This Row],[GP]]</f>
        <v>1.5135135135135136</v>
      </c>
      <c r="R38" s="6">
        <f>(Table2[[#This Row],[G]]^2)/(Table2[[#This Row],[G]]^2+Table2[[#This Row],[A]]^2)</f>
        <v>0.17560975609756097</v>
      </c>
      <c r="S38" s="6">
        <f>Table2[[#This Row],[PIM]]/Table2[[#This Row],[PTS]]</f>
        <v>1.4736842105263157</v>
      </c>
      <c r="T38" s="6">
        <f>Table2[[#This Row],[PTS]]/Table2[[#This Row],[PIM]]</f>
        <v>0.6785714285714286</v>
      </c>
      <c r="U38" s="6">
        <f>Table2[[#This Row],[PTS]]/Table2[[#This Row],[GP]]*Table2[[#This Row],[NHL_EQUIVALENT]]</f>
        <v>0.2772972972972973</v>
      </c>
      <c r="V38" s="6">
        <f>Table2[[#This Row],[G]]/Table2[[#This Row],[PTS]]</f>
        <v>0.31578947368421051</v>
      </c>
      <c r="W38" s="6">
        <f>Table2[[#This Row],[A]]/Table2[[#This Row],[PTS]]</f>
        <v>0.68421052631578949</v>
      </c>
      <c r="X38" s="1">
        <v>0</v>
      </c>
      <c r="Y38" s="1">
        <v>0</v>
      </c>
      <c r="Z38" t="s">
        <v>1423</v>
      </c>
      <c r="AA38" t="e" vm="3">
        <v>#VALUE!</v>
      </c>
      <c r="AB38" t="s">
        <v>71</v>
      </c>
      <c r="AC38" s="5">
        <v>39213</v>
      </c>
      <c r="AD38" s="1" t="s">
        <v>705</v>
      </c>
      <c r="AE38" s="1">
        <v>154</v>
      </c>
      <c r="AF38" s="1" t="s">
        <v>690</v>
      </c>
    </row>
    <row r="39" spans="1:32" x14ac:dyDescent="0.35">
      <c r="A39">
        <v>2025</v>
      </c>
      <c r="C39" t="s">
        <v>1296</v>
      </c>
      <c r="D39" s="1">
        <v>38</v>
      </c>
      <c r="E39" s="1" t="s">
        <v>897</v>
      </c>
      <c r="F39" t="s">
        <v>60</v>
      </c>
      <c r="G39" t="s">
        <v>23</v>
      </c>
      <c r="H39" s="1">
        <v>0.27</v>
      </c>
      <c r="I39" s="1">
        <v>58</v>
      </c>
      <c r="J39" s="1">
        <v>31</v>
      </c>
      <c r="K39" s="1">
        <v>37</v>
      </c>
      <c r="L39" s="1">
        <v>68</v>
      </c>
      <c r="M39" s="1">
        <v>18</v>
      </c>
      <c r="N39" s="6">
        <f>Table2[[#This Row],[G]]/Table2[[#This Row],[GP]]</f>
        <v>0.53448275862068961</v>
      </c>
      <c r="O39" s="6">
        <f>Table2[[#This Row],[A]]/Table2[[#This Row],[GP]]</f>
        <v>0.63793103448275867</v>
      </c>
      <c r="P39" s="6">
        <f>Table2[[#This Row],[PTS]]/Table2[[#This Row],[GP]]</f>
        <v>1.1724137931034482</v>
      </c>
      <c r="Q39" s="6">
        <f>Table2[[#This Row],[PIM]]/Table2[[#This Row],[GP]]</f>
        <v>0.31034482758620691</v>
      </c>
      <c r="R39" s="6">
        <f>(Table2[[#This Row],[G]]^2)/(Table2[[#This Row],[G]]^2+Table2[[#This Row],[A]]^2)</f>
        <v>0.41244635193133045</v>
      </c>
      <c r="S39" s="6">
        <f>Table2[[#This Row],[PIM]]/Table2[[#This Row],[PTS]]</f>
        <v>0.26470588235294118</v>
      </c>
      <c r="T39" s="6">
        <f>Table2[[#This Row],[PTS]]/Table2[[#This Row],[PIM]]</f>
        <v>3.7777777777777777</v>
      </c>
      <c r="U39" s="6">
        <f>Table2[[#This Row],[PTS]]/Table2[[#This Row],[GP]]*Table2[[#This Row],[NHL_EQUIVALENT]]</f>
        <v>0.31655172413793103</v>
      </c>
      <c r="V39" s="6">
        <f>Table2[[#This Row],[G]]/Table2[[#This Row],[PTS]]</f>
        <v>0.45588235294117646</v>
      </c>
      <c r="W39" s="6">
        <f>Table2[[#This Row],[A]]/Table2[[#This Row],[PTS]]</f>
        <v>0.54411764705882348</v>
      </c>
      <c r="X39" s="1">
        <v>0</v>
      </c>
      <c r="Y39" s="1">
        <v>0</v>
      </c>
      <c r="Z39" t="s">
        <v>1422</v>
      </c>
      <c r="AA39" t="e" vm="2">
        <v>#VALUE!</v>
      </c>
      <c r="AB39" t="s">
        <v>728</v>
      </c>
      <c r="AC39" s="5">
        <v>39029</v>
      </c>
      <c r="AD39" s="1" t="s">
        <v>705</v>
      </c>
      <c r="AE39" s="1">
        <v>181</v>
      </c>
      <c r="AF39" s="1" t="s">
        <v>690</v>
      </c>
    </row>
    <row r="40" spans="1:32" x14ac:dyDescent="0.35">
      <c r="A40">
        <v>2025</v>
      </c>
      <c r="C40" t="s">
        <v>1294</v>
      </c>
      <c r="D40" s="1">
        <v>39</v>
      </c>
      <c r="E40" s="1" t="s">
        <v>897</v>
      </c>
      <c r="F40" t="s">
        <v>54</v>
      </c>
      <c r="G40" t="s">
        <v>23</v>
      </c>
      <c r="H40" s="1">
        <v>0.27</v>
      </c>
      <c r="I40" s="1">
        <v>51</v>
      </c>
      <c r="J40" s="1">
        <v>13</v>
      </c>
      <c r="K40" s="1">
        <v>30</v>
      </c>
      <c r="L40" s="1">
        <v>43</v>
      </c>
      <c r="M40" s="1">
        <v>43</v>
      </c>
      <c r="N40" s="6">
        <f>Table2[[#This Row],[G]]/Table2[[#This Row],[GP]]</f>
        <v>0.25490196078431371</v>
      </c>
      <c r="O40" s="6">
        <f>Table2[[#This Row],[A]]/Table2[[#This Row],[GP]]</f>
        <v>0.58823529411764708</v>
      </c>
      <c r="P40" s="6">
        <f>Table2[[#This Row],[PTS]]/Table2[[#This Row],[GP]]</f>
        <v>0.84313725490196079</v>
      </c>
      <c r="Q40" s="6">
        <f>Table2[[#This Row],[PIM]]/Table2[[#This Row],[GP]]</f>
        <v>0.84313725490196079</v>
      </c>
      <c r="R40" s="6">
        <f>(Table2[[#This Row],[G]]^2)/(Table2[[#This Row],[G]]^2+Table2[[#This Row],[A]]^2)</f>
        <v>0.15809167446211411</v>
      </c>
      <c r="S40" s="6">
        <f>Table2[[#This Row],[PIM]]/Table2[[#This Row],[PTS]]</f>
        <v>1</v>
      </c>
      <c r="T40" s="6">
        <f>Table2[[#This Row],[PTS]]/Table2[[#This Row],[PIM]]</f>
        <v>1</v>
      </c>
      <c r="U40" s="6">
        <f>Table2[[#This Row],[PTS]]/Table2[[#This Row],[GP]]*Table2[[#This Row],[NHL_EQUIVALENT]]</f>
        <v>0.22764705882352942</v>
      </c>
      <c r="V40" s="6">
        <f>Table2[[#This Row],[G]]/Table2[[#This Row],[PTS]]</f>
        <v>0.30232558139534882</v>
      </c>
      <c r="W40" s="6">
        <f>Table2[[#This Row],[A]]/Table2[[#This Row],[PTS]]</f>
        <v>0.69767441860465118</v>
      </c>
      <c r="X40" s="1">
        <v>0</v>
      </c>
      <c r="Y40" s="1">
        <v>0</v>
      </c>
      <c r="Z40" t="s">
        <v>1422</v>
      </c>
      <c r="AA40" t="e" vm="2">
        <v>#VALUE!</v>
      </c>
      <c r="AB40" t="s">
        <v>53</v>
      </c>
      <c r="AC40" s="5">
        <v>39085</v>
      </c>
      <c r="AD40" s="1" t="s">
        <v>705</v>
      </c>
      <c r="AE40" s="1">
        <v>183</v>
      </c>
      <c r="AF40" s="1" t="s">
        <v>690</v>
      </c>
    </row>
    <row r="41" spans="1:32" x14ac:dyDescent="0.35">
      <c r="A41">
        <v>2025</v>
      </c>
      <c r="C41" t="s">
        <v>1473</v>
      </c>
      <c r="D41" s="1">
        <v>40</v>
      </c>
      <c r="E41" s="1" t="s">
        <v>897</v>
      </c>
      <c r="F41" t="s">
        <v>22</v>
      </c>
      <c r="G41" t="s">
        <v>23</v>
      </c>
      <c r="H41" s="1">
        <v>0.27</v>
      </c>
      <c r="I41" s="1">
        <v>56</v>
      </c>
      <c r="J41" s="1">
        <v>17</v>
      </c>
      <c r="K41" s="1">
        <v>42</v>
      </c>
      <c r="L41" s="1">
        <v>59</v>
      </c>
      <c r="M41" s="1">
        <v>36</v>
      </c>
      <c r="N41" s="6">
        <f>Table2[[#This Row],[G]]/Table2[[#This Row],[GP]]</f>
        <v>0.30357142857142855</v>
      </c>
      <c r="O41" s="6">
        <f>Table2[[#This Row],[A]]/Table2[[#This Row],[GP]]</f>
        <v>0.75</v>
      </c>
      <c r="P41" s="6">
        <f>Table2[[#This Row],[PTS]]/Table2[[#This Row],[GP]]</f>
        <v>1.0535714285714286</v>
      </c>
      <c r="Q41" s="6">
        <f>Table2[[#This Row],[PIM]]/Table2[[#This Row],[GP]]</f>
        <v>0.6428571428571429</v>
      </c>
      <c r="R41" s="6">
        <f>(Table2[[#This Row],[G]]^2)/(Table2[[#This Row],[G]]^2+Table2[[#This Row],[A]]^2)</f>
        <v>0.14076960545543107</v>
      </c>
      <c r="S41" s="6">
        <f>Table2[[#This Row],[PIM]]/Table2[[#This Row],[PTS]]</f>
        <v>0.61016949152542377</v>
      </c>
      <c r="T41" s="6">
        <f>Table2[[#This Row],[PTS]]/Table2[[#This Row],[PIM]]</f>
        <v>1.6388888888888888</v>
      </c>
      <c r="U41" s="6">
        <f>Table2[[#This Row],[PTS]]/Table2[[#This Row],[GP]]*Table2[[#This Row],[NHL_EQUIVALENT]]</f>
        <v>0.28446428571428573</v>
      </c>
      <c r="V41" s="6">
        <f>Table2[[#This Row],[G]]/Table2[[#This Row],[PTS]]</f>
        <v>0.28813559322033899</v>
      </c>
      <c r="W41" s="6">
        <f>Table2[[#This Row],[A]]/Table2[[#This Row],[PTS]]</f>
        <v>0.71186440677966101</v>
      </c>
      <c r="X41" s="1">
        <v>0</v>
      </c>
      <c r="Y41" s="1">
        <v>0</v>
      </c>
      <c r="Z41" t="s">
        <v>1424</v>
      </c>
      <c r="AA41" t="e" vm="4">
        <v>#VALUE!</v>
      </c>
      <c r="AB41" t="s">
        <v>708</v>
      </c>
      <c r="AC41" s="5">
        <v>39182</v>
      </c>
      <c r="AD41" s="1" t="s">
        <v>710</v>
      </c>
      <c r="AE41" s="1">
        <v>161</v>
      </c>
      <c r="AF41" s="1" t="s">
        <v>700</v>
      </c>
    </row>
    <row r="42" spans="1:32" x14ac:dyDescent="0.35">
      <c r="A42">
        <v>2025</v>
      </c>
      <c r="C42" t="s">
        <v>986</v>
      </c>
      <c r="D42" s="1">
        <v>41</v>
      </c>
      <c r="E42" s="1" t="s">
        <v>896</v>
      </c>
      <c r="F42" t="s">
        <v>121</v>
      </c>
      <c r="G42" t="s">
        <v>101</v>
      </c>
      <c r="H42" s="1">
        <v>0.2</v>
      </c>
      <c r="I42" s="1">
        <v>46</v>
      </c>
      <c r="J42" s="1">
        <v>8</v>
      </c>
      <c r="K42" s="1">
        <v>15</v>
      </c>
      <c r="L42" s="1">
        <v>23</v>
      </c>
      <c r="M42" s="1">
        <v>44</v>
      </c>
      <c r="N42" s="6">
        <f>Table2[[#This Row],[G]]/Table2[[#This Row],[GP]]</f>
        <v>0.17391304347826086</v>
      </c>
      <c r="O42" s="6">
        <f>Table2[[#This Row],[A]]/Table2[[#This Row],[GP]]</f>
        <v>0.32608695652173914</v>
      </c>
      <c r="P42" s="6">
        <f>Table2[[#This Row],[PTS]]/Table2[[#This Row],[GP]]</f>
        <v>0.5</v>
      </c>
      <c r="Q42" s="6">
        <f>Table2[[#This Row],[PIM]]/Table2[[#This Row],[GP]]</f>
        <v>0.95652173913043481</v>
      </c>
      <c r="R42" s="6">
        <f>(Table2[[#This Row],[G]]^2)/(Table2[[#This Row],[G]]^2+Table2[[#This Row],[A]]^2)</f>
        <v>0.22145328719723184</v>
      </c>
      <c r="S42" s="6">
        <f>Table2[[#This Row],[PIM]]/Table2[[#This Row],[PTS]]</f>
        <v>1.9130434782608696</v>
      </c>
      <c r="T42" s="6">
        <f>Table2[[#This Row],[PTS]]/Table2[[#This Row],[PIM]]</f>
        <v>0.52272727272727271</v>
      </c>
      <c r="U42" s="6">
        <f>Table2[[#This Row],[PTS]]/Table2[[#This Row],[GP]]*Table2[[#This Row],[NHL_EQUIVALENT]]</f>
        <v>0.1</v>
      </c>
      <c r="V42" s="6">
        <f>Table2[[#This Row],[G]]/Table2[[#This Row],[PTS]]</f>
        <v>0.34782608695652173</v>
      </c>
      <c r="W42" s="6">
        <f>Table2[[#This Row],[A]]/Table2[[#This Row],[PTS]]</f>
        <v>0.65217391304347827</v>
      </c>
      <c r="X42" s="1">
        <v>0</v>
      </c>
      <c r="Y42" s="1">
        <v>0</v>
      </c>
      <c r="Z42" t="s">
        <v>1425</v>
      </c>
      <c r="AA42" t="e" vm="5">
        <v>#VALUE!</v>
      </c>
      <c r="AB42" t="s">
        <v>442</v>
      </c>
      <c r="AC42" s="5">
        <v>39161</v>
      </c>
      <c r="AD42" s="1" t="s">
        <v>724</v>
      </c>
      <c r="AE42" s="1">
        <v>198</v>
      </c>
      <c r="AF42" s="1" t="s">
        <v>700</v>
      </c>
    </row>
    <row r="43" spans="1:32" x14ac:dyDescent="0.35">
      <c r="A43">
        <v>2025</v>
      </c>
      <c r="C43" t="s">
        <v>1211</v>
      </c>
      <c r="D43" s="1">
        <v>42</v>
      </c>
      <c r="E43" s="1" t="s">
        <v>897</v>
      </c>
      <c r="F43" t="s">
        <v>21</v>
      </c>
      <c r="G43" t="s">
        <v>20</v>
      </c>
      <c r="H43" s="1">
        <v>0.28999999999999998</v>
      </c>
      <c r="I43" s="1">
        <v>59</v>
      </c>
      <c r="J43" s="1">
        <v>31</v>
      </c>
      <c r="K43" s="1">
        <v>35</v>
      </c>
      <c r="L43" s="1">
        <v>66</v>
      </c>
      <c r="M43" s="1">
        <v>12</v>
      </c>
      <c r="N43" s="6">
        <f>Table2[[#This Row],[G]]/Table2[[#This Row],[GP]]</f>
        <v>0.52542372881355937</v>
      </c>
      <c r="O43" s="6">
        <f>Table2[[#This Row],[A]]/Table2[[#This Row],[GP]]</f>
        <v>0.59322033898305082</v>
      </c>
      <c r="P43" s="6">
        <f>Table2[[#This Row],[PTS]]/Table2[[#This Row],[GP]]</f>
        <v>1.1186440677966101</v>
      </c>
      <c r="Q43" s="6">
        <f>Table2[[#This Row],[PIM]]/Table2[[#This Row],[GP]]</f>
        <v>0.20338983050847459</v>
      </c>
      <c r="R43" s="6">
        <f>(Table2[[#This Row],[G]]^2)/(Table2[[#This Row],[G]]^2+Table2[[#This Row],[A]]^2)</f>
        <v>0.439615736505032</v>
      </c>
      <c r="S43" s="6">
        <f>Table2[[#This Row],[PIM]]/Table2[[#This Row],[PTS]]</f>
        <v>0.18181818181818182</v>
      </c>
      <c r="T43" s="6">
        <f>Table2[[#This Row],[PTS]]/Table2[[#This Row],[PIM]]</f>
        <v>5.5</v>
      </c>
      <c r="U43" s="6">
        <f>Table2[[#This Row],[PTS]]/Table2[[#This Row],[GP]]*Table2[[#This Row],[NHL_EQUIVALENT]]</f>
        <v>0.32440677966101689</v>
      </c>
      <c r="V43" s="6">
        <f>Table2[[#This Row],[G]]/Table2[[#This Row],[PTS]]</f>
        <v>0.46969696969696972</v>
      </c>
      <c r="W43" s="6">
        <f>Table2[[#This Row],[A]]/Table2[[#This Row],[PTS]]</f>
        <v>0.53030303030303028</v>
      </c>
      <c r="X43" s="1">
        <v>0</v>
      </c>
      <c r="Y43" s="1">
        <v>0</v>
      </c>
      <c r="Z43" t="s">
        <v>1421</v>
      </c>
      <c r="AA43" t="e" vm="1">
        <v>#VALUE!</v>
      </c>
      <c r="AB43" t="s">
        <v>706</v>
      </c>
      <c r="AC43" s="5">
        <v>39190</v>
      </c>
      <c r="AD43" s="1" t="s">
        <v>707</v>
      </c>
      <c r="AE43" s="1">
        <v>198</v>
      </c>
      <c r="AF43" s="1" t="s">
        <v>690</v>
      </c>
    </row>
    <row r="44" spans="1:32" x14ac:dyDescent="0.35">
      <c r="A44">
        <v>2025</v>
      </c>
      <c r="C44" t="s">
        <v>1156</v>
      </c>
      <c r="D44" s="1">
        <v>43</v>
      </c>
      <c r="E44" s="1" t="s">
        <v>897</v>
      </c>
      <c r="F44" t="s">
        <v>16</v>
      </c>
      <c r="G44" t="s">
        <v>17</v>
      </c>
      <c r="H44" s="1">
        <v>0.28000000000000003</v>
      </c>
      <c r="I44" s="1">
        <v>28</v>
      </c>
      <c r="J44" s="1">
        <v>8</v>
      </c>
      <c r="K44" s="1">
        <v>6</v>
      </c>
      <c r="L44" s="1">
        <v>14</v>
      </c>
      <c r="M44" s="1">
        <v>34</v>
      </c>
      <c r="N44" s="6">
        <f>Table2[[#This Row],[G]]/Table2[[#This Row],[GP]]</f>
        <v>0.2857142857142857</v>
      </c>
      <c r="O44" s="6">
        <f>Table2[[#This Row],[A]]/Table2[[#This Row],[GP]]</f>
        <v>0.21428571428571427</v>
      </c>
      <c r="P44" s="6">
        <f>Table2[[#This Row],[PTS]]/Table2[[#This Row],[GP]]</f>
        <v>0.5</v>
      </c>
      <c r="Q44" s="6">
        <f>Table2[[#This Row],[PIM]]/Table2[[#This Row],[GP]]</f>
        <v>1.2142857142857142</v>
      </c>
      <c r="R44" s="6">
        <f>(Table2[[#This Row],[G]]^2)/(Table2[[#This Row],[G]]^2+Table2[[#This Row],[A]]^2)</f>
        <v>0.64</v>
      </c>
      <c r="S44" s="6">
        <f>Table2[[#This Row],[PIM]]/Table2[[#This Row],[PTS]]</f>
        <v>2.4285714285714284</v>
      </c>
      <c r="T44" s="6">
        <f>Table2[[#This Row],[PTS]]/Table2[[#This Row],[PIM]]</f>
        <v>0.41176470588235292</v>
      </c>
      <c r="U44" s="6">
        <f>Table2[[#This Row],[PTS]]/Table2[[#This Row],[GP]]*Table2[[#This Row],[NHL_EQUIVALENT]]</f>
        <v>0.14000000000000001</v>
      </c>
      <c r="V44" s="6">
        <f>Table2[[#This Row],[G]]/Table2[[#This Row],[PTS]]</f>
        <v>0.5714285714285714</v>
      </c>
      <c r="W44" s="6">
        <f>Table2[[#This Row],[A]]/Table2[[#This Row],[PTS]]</f>
        <v>0.42857142857142855</v>
      </c>
      <c r="X44" s="1">
        <v>0</v>
      </c>
      <c r="Y44" s="1">
        <v>0</v>
      </c>
      <c r="Z44" t="s">
        <v>1422</v>
      </c>
      <c r="AA44" t="e" vm="2">
        <v>#VALUE!</v>
      </c>
      <c r="AB44" t="s">
        <v>346</v>
      </c>
      <c r="AC44" s="5">
        <v>39105</v>
      </c>
      <c r="AD44" s="1" t="s">
        <v>717</v>
      </c>
      <c r="AE44" s="1">
        <v>181</v>
      </c>
      <c r="AF44" s="1" t="s">
        <v>700</v>
      </c>
    </row>
    <row r="45" spans="1:32" x14ac:dyDescent="0.35">
      <c r="A45">
        <v>2025</v>
      </c>
      <c r="C45" t="s">
        <v>901</v>
      </c>
      <c r="D45" s="1">
        <v>44</v>
      </c>
      <c r="E45" s="1" t="s">
        <v>896</v>
      </c>
      <c r="F45" t="s">
        <v>28</v>
      </c>
      <c r="G45" t="s">
        <v>15</v>
      </c>
      <c r="H45" s="1">
        <v>0.3</v>
      </c>
      <c r="I45" s="1">
        <v>67</v>
      </c>
      <c r="J45" s="1">
        <v>10</v>
      </c>
      <c r="K45" s="1">
        <v>32</v>
      </c>
      <c r="L45" s="1">
        <v>42</v>
      </c>
      <c r="M45" s="1">
        <v>77</v>
      </c>
      <c r="N45" s="6">
        <f>Table2[[#This Row],[G]]/Table2[[#This Row],[GP]]</f>
        <v>0.14925373134328357</v>
      </c>
      <c r="O45" s="6">
        <f>Table2[[#This Row],[A]]/Table2[[#This Row],[GP]]</f>
        <v>0.47761194029850745</v>
      </c>
      <c r="P45" s="6">
        <f>Table2[[#This Row],[PTS]]/Table2[[#This Row],[GP]]</f>
        <v>0.62686567164179108</v>
      </c>
      <c r="Q45" s="6">
        <f>Table2[[#This Row],[PIM]]/Table2[[#This Row],[GP]]</f>
        <v>1.1492537313432836</v>
      </c>
      <c r="R45" s="6">
        <f>(Table2[[#This Row],[G]]^2)/(Table2[[#This Row],[G]]^2+Table2[[#This Row],[A]]^2)</f>
        <v>8.8967971530249115E-2</v>
      </c>
      <c r="S45" s="6">
        <f>Table2[[#This Row],[PIM]]/Table2[[#This Row],[PTS]]</f>
        <v>1.8333333333333333</v>
      </c>
      <c r="T45" s="6">
        <f>Table2[[#This Row],[PTS]]/Table2[[#This Row],[PIM]]</f>
        <v>0.54545454545454541</v>
      </c>
      <c r="U45" s="6">
        <f>Table2[[#This Row],[PTS]]/Table2[[#This Row],[GP]]*Table2[[#This Row],[NHL_EQUIVALENT]]</f>
        <v>0.18805970149253731</v>
      </c>
      <c r="V45" s="6">
        <f>Table2[[#This Row],[G]]/Table2[[#This Row],[PTS]]</f>
        <v>0.23809523809523808</v>
      </c>
      <c r="W45" s="6">
        <f>Table2[[#This Row],[A]]/Table2[[#This Row],[PTS]]</f>
        <v>0.76190476190476186</v>
      </c>
      <c r="X45" s="1">
        <v>0</v>
      </c>
      <c r="Y45" s="1">
        <v>0</v>
      </c>
      <c r="Z45" t="s">
        <v>1422</v>
      </c>
      <c r="AA45" t="e" vm="2">
        <v>#VALUE!</v>
      </c>
      <c r="AB45" t="s">
        <v>27</v>
      </c>
      <c r="AC45" s="5">
        <v>39122</v>
      </c>
      <c r="AD45" s="1" t="s">
        <v>699</v>
      </c>
      <c r="AE45" s="1">
        <v>194</v>
      </c>
      <c r="AF45" s="1" t="s">
        <v>690</v>
      </c>
    </row>
    <row r="46" spans="1:32" x14ac:dyDescent="0.35">
      <c r="A46">
        <v>2025</v>
      </c>
      <c r="C46" t="s">
        <v>899</v>
      </c>
      <c r="D46" s="1">
        <v>45</v>
      </c>
      <c r="E46" s="1" t="s">
        <v>896</v>
      </c>
      <c r="F46" t="s">
        <v>16</v>
      </c>
      <c r="G46" t="s">
        <v>17</v>
      </c>
      <c r="H46" s="1">
        <v>0.28000000000000003</v>
      </c>
      <c r="I46" s="1">
        <v>13</v>
      </c>
      <c r="J46" s="1">
        <v>0</v>
      </c>
      <c r="K46" s="1">
        <v>3</v>
      </c>
      <c r="L46" s="1">
        <v>3</v>
      </c>
      <c r="M46" s="1">
        <v>10</v>
      </c>
      <c r="N46" s="6">
        <f>Table2[[#This Row],[G]]/Table2[[#This Row],[GP]]</f>
        <v>0</v>
      </c>
      <c r="O46" s="6">
        <f>Table2[[#This Row],[A]]/Table2[[#This Row],[GP]]</f>
        <v>0.23076923076923078</v>
      </c>
      <c r="P46" s="6">
        <f>Table2[[#This Row],[PTS]]/Table2[[#This Row],[GP]]</f>
        <v>0.23076923076923078</v>
      </c>
      <c r="Q46" s="6">
        <f>Table2[[#This Row],[PIM]]/Table2[[#This Row],[GP]]</f>
        <v>0.76923076923076927</v>
      </c>
      <c r="R46" s="6">
        <f>(Table2[[#This Row],[G]]^2)/(Table2[[#This Row],[G]]^2+Table2[[#This Row],[A]]^2)</f>
        <v>0</v>
      </c>
      <c r="S46" s="6">
        <f>Table2[[#This Row],[PIM]]/Table2[[#This Row],[PTS]]</f>
        <v>3.3333333333333335</v>
      </c>
      <c r="T46" s="6">
        <f>Table2[[#This Row],[PTS]]/Table2[[#This Row],[PIM]]</f>
        <v>0.3</v>
      </c>
      <c r="U46" s="6">
        <f>Table2[[#This Row],[PTS]]/Table2[[#This Row],[GP]]*Table2[[#This Row],[NHL_EQUIVALENT]]</f>
        <v>6.461538461538463E-2</v>
      </c>
      <c r="V46" s="6">
        <f>Table2[[#This Row],[G]]/Table2[[#This Row],[PTS]]</f>
        <v>0</v>
      </c>
      <c r="W46" s="6">
        <f>Table2[[#This Row],[A]]/Table2[[#This Row],[PTS]]</f>
        <v>1</v>
      </c>
      <c r="X46" s="1">
        <v>0</v>
      </c>
      <c r="Y46" s="1">
        <v>0</v>
      </c>
      <c r="Z46" t="s">
        <v>1422</v>
      </c>
      <c r="AA46" t="e" vm="2">
        <v>#VALUE!</v>
      </c>
      <c r="AB46" t="s">
        <v>701</v>
      </c>
      <c r="AC46" s="5">
        <v>39156</v>
      </c>
      <c r="AD46" s="1" t="s">
        <v>703</v>
      </c>
      <c r="AE46" s="1">
        <v>234</v>
      </c>
      <c r="AF46" s="1" t="s">
        <v>690</v>
      </c>
    </row>
    <row r="47" spans="1:32" x14ac:dyDescent="0.35">
      <c r="A47">
        <v>2025</v>
      </c>
      <c r="C47" t="s">
        <v>1222</v>
      </c>
      <c r="D47" s="1">
        <v>46</v>
      </c>
      <c r="E47" s="1" t="s">
        <v>897</v>
      </c>
      <c r="F47" t="s">
        <v>1495</v>
      </c>
      <c r="G47" t="s">
        <v>43</v>
      </c>
      <c r="H47" s="1">
        <v>0.27</v>
      </c>
      <c r="I47" s="1">
        <v>28</v>
      </c>
      <c r="J47" s="1">
        <v>19</v>
      </c>
      <c r="K47" s="1">
        <v>15</v>
      </c>
      <c r="L47" s="1">
        <v>34</v>
      </c>
      <c r="M47" s="1">
        <v>26</v>
      </c>
      <c r="N47" s="6">
        <f>Table2[[#This Row],[G]]/Table2[[#This Row],[GP]]</f>
        <v>0.6785714285714286</v>
      </c>
      <c r="O47" s="6">
        <f>Table2[[#This Row],[A]]/Table2[[#This Row],[GP]]</f>
        <v>0.5357142857142857</v>
      </c>
      <c r="P47" s="6">
        <f>Table2[[#This Row],[PTS]]/Table2[[#This Row],[GP]]</f>
        <v>1.2142857142857142</v>
      </c>
      <c r="Q47" s="6">
        <f>Table2[[#This Row],[PIM]]/Table2[[#This Row],[GP]]</f>
        <v>0.9285714285714286</v>
      </c>
      <c r="R47" s="6">
        <f>(Table2[[#This Row],[G]]^2)/(Table2[[#This Row],[G]]^2+Table2[[#This Row],[A]]^2)</f>
        <v>0.61604095563139927</v>
      </c>
      <c r="S47" s="6">
        <f>Table2[[#This Row],[PIM]]/Table2[[#This Row],[PTS]]</f>
        <v>0.76470588235294112</v>
      </c>
      <c r="T47" s="6">
        <f>Table2[[#This Row],[PTS]]/Table2[[#This Row],[PIM]]</f>
        <v>1.3076923076923077</v>
      </c>
      <c r="U47" s="6">
        <f>Table2[[#This Row],[PTS]]/Table2[[#This Row],[GP]]*Table2[[#This Row],[NHL_EQUIVALENT]]</f>
        <v>0.32785714285714285</v>
      </c>
      <c r="V47" s="6">
        <f>Table2[[#This Row],[G]]/Table2[[#This Row],[PTS]]</f>
        <v>0.55882352941176472</v>
      </c>
      <c r="W47" s="6">
        <f>Table2[[#This Row],[A]]/Table2[[#This Row],[PTS]]</f>
        <v>0.44117647058823528</v>
      </c>
      <c r="X47" s="1">
        <v>0</v>
      </c>
      <c r="Y47" s="1">
        <v>0</v>
      </c>
      <c r="Z47" t="s">
        <v>1423</v>
      </c>
      <c r="AA47" t="e" vm="3">
        <v>#VALUE!</v>
      </c>
      <c r="AB47" t="s">
        <v>718</v>
      </c>
      <c r="AC47" s="5">
        <v>39192</v>
      </c>
      <c r="AD47" s="1" t="s">
        <v>707</v>
      </c>
      <c r="AE47" s="1">
        <v>194</v>
      </c>
      <c r="AF47" s="1" t="s">
        <v>700</v>
      </c>
    </row>
    <row r="48" spans="1:32" x14ac:dyDescent="0.35">
      <c r="A48">
        <v>2025</v>
      </c>
      <c r="C48" t="s">
        <v>908</v>
      </c>
      <c r="D48" s="1">
        <v>47</v>
      </c>
      <c r="E48" s="1" t="s">
        <v>896</v>
      </c>
      <c r="F48" t="s">
        <v>16</v>
      </c>
      <c r="G48" t="s">
        <v>17</v>
      </c>
      <c r="H48" s="1">
        <v>0.28000000000000003</v>
      </c>
      <c r="I48" s="1">
        <v>63</v>
      </c>
      <c r="J48" s="1">
        <v>6</v>
      </c>
      <c r="K48" s="1">
        <v>14</v>
      </c>
      <c r="L48" s="1">
        <v>20</v>
      </c>
      <c r="M48" s="1">
        <v>35</v>
      </c>
      <c r="N48" s="6">
        <f>Table2[[#This Row],[G]]/Table2[[#This Row],[GP]]</f>
        <v>9.5238095238095233E-2</v>
      </c>
      <c r="O48" s="6">
        <f>Table2[[#This Row],[A]]/Table2[[#This Row],[GP]]</f>
        <v>0.22222222222222221</v>
      </c>
      <c r="P48" s="6">
        <f>Table2[[#This Row],[PTS]]/Table2[[#This Row],[GP]]</f>
        <v>0.31746031746031744</v>
      </c>
      <c r="Q48" s="6">
        <f>Table2[[#This Row],[PIM]]/Table2[[#This Row],[GP]]</f>
        <v>0.55555555555555558</v>
      </c>
      <c r="R48" s="6">
        <f>(Table2[[#This Row],[G]]^2)/(Table2[[#This Row],[G]]^2+Table2[[#This Row],[A]]^2)</f>
        <v>0.15517241379310345</v>
      </c>
      <c r="S48" s="6">
        <f>Table2[[#This Row],[PIM]]/Table2[[#This Row],[PTS]]</f>
        <v>1.75</v>
      </c>
      <c r="T48" s="6">
        <f>Table2[[#This Row],[PTS]]/Table2[[#This Row],[PIM]]</f>
        <v>0.5714285714285714</v>
      </c>
      <c r="U48" s="6">
        <f>Table2[[#This Row],[PTS]]/Table2[[#This Row],[GP]]*Table2[[#This Row],[NHL_EQUIVALENT]]</f>
        <v>8.8888888888888892E-2</v>
      </c>
      <c r="V48" s="6">
        <f>Table2[[#This Row],[G]]/Table2[[#This Row],[PTS]]</f>
        <v>0.3</v>
      </c>
      <c r="W48" s="6">
        <f>Table2[[#This Row],[A]]/Table2[[#This Row],[PTS]]</f>
        <v>0.7</v>
      </c>
      <c r="X48" s="1">
        <v>0</v>
      </c>
      <c r="Y48" s="1">
        <v>0</v>
      </c>
      <c r="Z48" t="s">
        <v>1422</v>
      </c>
      <c r="AA48" t="e" vm="2">
        <v>#VALUE!</v>
      </c>
      <c r="AB48" t="s">
        <v>736</v>
      </c>
      <c r="AC48" s="5">
        <v>39296</v>
      </c>
      <c r="AD48" s="1" t="s">
        <v>707</v>
      </c>
      <c r="AE48" s="1">
        <v>196</v>
      </c>
      <c r="AF48" s="1" t="s">
        <v>690</v>
      </c>
    </row>
    <row r="49" spans="1:32" x14ac:dyDescent="0.35">
      <c r="A49">
        <v>2025</v>
      </c>
      <c r="C49" t="s">
        <v>1292</v>
      </c>
      <c r="D49" s="1">
        <v>48</v>
      </c>
      <c r="E49" s="1" t="s">
        <v>897</v>
      </c>
      <c r="F49" t="s">
        <v>100</v>
      </c>
      <c r="G49" t="s">
        <v>101</v>
      </c>
      <c r="H49" s="1">
        <v>0.2</v>
      </c>
      <c r="I49" s="1">
        <v>45</v>
      </c>
      <c r="J49" s="1">
        <v>24</v>
      </c>
      <c r="K49" s="1">
        <v>26</v>
      </c>
      <c r="L49" s="1">
        <v>50</v>
      </c>
      <c r="M49" s="1">
        <v>30</v>
      </c>
      <c r="N49" s="6">
        <f>Table2[[#This Row],[G]]/Table2[[#This Row],[GP]]</f>
        <v>0.53333333333333333</v>
      </c>
      <c r="O49" s="6">
        <f>Table2[[#This Row],[A]]/Table2[[#This Row],[GP]]</f>
        <v>0.57777777777777772</v>
      </c>
      <c r="P49" s="6">
        <f>Table2[[#This Row],[PTS]]/Table2[[#This Row],[GP]]</f>
        <v>1.1111111111111112</v>
      </c>
      <c r="Q49" s="6">
        <f>Table2[[#This Row],[PIM]]/Table2[[#This Row],[GP]]</f>
        <v>0.66666666666666663</v>
      </c>
      <c r="R49" s="6">
        <f>(Table2[[#This Row],[G]]^2)/(Table2[[#This Row],[G]]^2+Table2[[#This Row],[A]]^2)</f>
        <v>0.46006389776357826</v>
      </c>
      <c r="S49" s="6">
        <f>Table2[[#This Row],[PIM]]/Table2[[#This Row],[PTS]]</f>
        <v>0.6</v>
      </c>
      <c r="T49" s="6">
        <f>Table2[[#This Row],[PTS]]/Table2[[#This Row],[PIM]]</f>
        <v>1.6666666666666667</v>
      </c>
      <c r="U49" s="6">
        <f>Table2[[#This Row],[PTS]]/Table2[[#This Row],[GP]]*Table2[[#This Row],[NHL_EQUIVALENT]]</f>
        <v>0.22222222222222224</v>
      </c>
      <c r="V49" s="6">
        <f>Table2[[#This Row],[G]]/Table2[[#This Row],[PTS]]</f>
        <v>0.48</v>
      </c>
      <c r="W49" s="6">
        <f>Table2[[#This Row],[A]]/Table2[[#This Row],[PTS]]</f>
        <v>0.52</v>
      </c>
      <c r="X49" s="1">
        <v>0</v>
      </c>
      <c r="Y49" s="1">
        <v>0</v>
      </c>
      <c r="Z49" t="s">
        <v>1425</v>
      </c>
      <c r="AA49" t="e" vm="5">
        <v>#VALUE!</v>
      </c>
      <c r="AB49" t="s">
        <v>684</v>
      </c>
      <c r="AC49" s="5">
        <v>39135</v>
      </c>
      <c r="AD49" s="1" t="s">
        <v>699</v>
      </c>
      <c r="AE49" s="1">
        <v>163</v>
      </c>
      <c r="AF49" s="1" t="s">
        <v>700</v>
      </c>
    </row>
    <row r="50" spans="1:32" x14ac:dyDescent="0.35">
      <c r="A50">
        <v>2025</v>
      </c>
      <c r="C50" t="s">
        <v>1124</v>
      </c>
      <c r="D50" s="1">
        <v>49</v>
      </c>
      <c r="E50" s="1" t="s">
        <v>897</v>
      </c>
      <c r="F50" t="s">
        <v>16</v>
      </c>
      <c r="G50" t="s">
        <v>17</v>
      </c>
      <c r="H50" s="1">
        <v>0.28000000000000003</v>
      </c>
      <c r="I50" s="1">
        <v>40</v>
      </c>
      <c r="J50" s="1">
        <v>13</v>
      </c>
      <c r="K50" s="1">
        <v>14</v>
      </c>
      <c r="L50" s="1">
        <v>27</v>
      </c>
      <c r="M50" s="1">
        <v>6</v>
      </c>
      <c r="N50" s="6">
        <f>Table2[[#This Row],[G]]/Table2[[#This Row],[GP]]</f>
        <v>0.32500000000000001</v>
      </c>
      <c r="O50" s="6">
        <f>Table2[[#This Row],[A]]/Table2[[#This Row],[GP]]</f>
        <v>0.35</v>
      </c>
      <c r="P50" s="6">
        <f>Table2[[#This Row],[PTS]]/Table2[[#This Row],[GP]]</f>
        <v>0.67500000000000004</v>
      </c>
      <c r="Q50" s="6">
        <f>Table2[[#This Row],[PIM]]/Table2[[#This Row],[GP]]</f>
        <v>0.15</v>
      </c>
      <c r="R50" s="6">
        <f>(Table2[[#This Row],[G]]^2)/(Table2[[#This Row],[G]]^2+Table2[[#This Row],[A]]^2)</f>
        <v>0.46301369863013697</v>
      </c>
      <c r="S50" s="6">
        <f>Table2[[#This Row],[PIM]]/Table2[[#This Row],[PTS]]</f>
        <v>0.22222222222222221</v>
      </c>
      <c r="T50" s="6">
        <f>Table2[[#This Row],[PTS]]/Table2[[#This Row],[PIM]]</f>
        <v>4.5</v>
      </c>
      <c r="U50" s="6">
        <f>Table2[[#This Row],[PTS]]/Table2[[#This Row],[GP]]*Table2[[#This Row],[NHL_EQUIVALENT]]</f>
        <v>0.18900000000000003</v>
      </c>
      <c r="V50" s="6">
        <f>Table2[[#This Row],[G]]/Table2[[#This Row],[PTS]]</f>
        <v>0.48148148148148145</v>
      </c>
      <c r="W50" s="6">
        <f>Table2[[#This Row],[A]]/Table2[[#This Row],[PTS]]</f>
        <v>0.51851851851851849</v>
      </c>
      <c r="X50" s="1">
        <v>0</v>
      </c>
      <c r="Y50" s="1">
        <v>0</v>
      </c>
      <c r="Z50" t="s">
        <v>1422</v>
      </c>
      <c r="AA50" t="e" vm="2">
        <v>#VALUE!</v>
      </c>
      <c r="AB50" t="s">
        <v>40</v>
      </c>
      <c r="AC50" s="5">
        <v>39234</v>
      </c>
      <c r="AD50" s="1" t="s">
        <v>705</v>
      </c>
      <c r="AE50" s="1">
        <v>192</v>
      </c>
      <c r="AF50" s="1" t="s">
        <v>700</v>
      </c>
    </row>
    <row r="51" spans="1:32" x14ac:dyDescent="0.35">
      <c r="A51">
        <v>2025</v>
      </c>
      <c r="C51" t="s">
        <v>1058</v>
      </c>
      <c r="D51" s="1">
        <v>50</v>
      </c>
      <c r="E51" s="1" t="s">
        <v>8</v>
      </c>
      <c r="F51" t="s">
        <v>51</v>
      </c>
      <c r="G51" t="s">
        <v>15</v>
      </c>
      <c r="H51" s="1">
        <v>0.3</v>
      </c>
      <c r="I51" s="1">
        <v>43</v>
      </c>
      <c r="J51" s="1">
        <v>0</v>
      </c>
      <c r="K51" s="1">
        <v>0</v>
      </c>
      <c r="L51" s="1">
        <v>0</v>
      </c>
      <c r="M51" s="1">
        <v>0</v>
      </c>
      <c r="N51" s="6">
        <f>Table2[[#This Row],[G]]/Table2[[#This Row],[GP]]</f>
        <v>0</v>
      </c>
      <c r="O51" s="6">
        <f>Table2[[#This Row],[A]]/Table2[[#This Row],[GP]]</f>
        <v>0</v>
      </c>
      <c r="P51" s="6">
        <f>Table2[[#This Row],[PTS]]/Table2[[#This Row],[GP]]</f>
        <v>0</v>
      </c>
      <c r="Q51" s="6">
        <f>Table2[[#This Row],[PIM]]/Table2[[#This Row],[GP]]</f>
        <v>0</v>
      </c>
      <c r="R51" s="6">
        <v>0</v>
      </c>
      <c r="S51" s="6">
        <v>0</v>
      </c>
      <c r="T51" s="6">
        <v>0</v>
      </c>
      <c r="U51" s="6">
        <f>Table2[[#This Row],[PTS]]/Table2[[#This Row],[GP]]*Table2[[#This Row],[NHL_EQUIVALENT]]</f>
        <v>0</v>
      </c>
      <c r="V51" s="6">
        <v>0</v>
      </c>
      <c r="W51" s="6">
        <v>0</v>
      </c>
      <c r="X51" s="1">
        <v>3.05</v>
      </c>
      <c r="Y51" s="1">
        <v>0.90300000000000002</v>
      </c>
      <c r="Z51" t="s">
        <v>1421</v>
      </c>
      <c r="AA51" t="e" vm="1">
        <v>#VALUE!</v>
      </c>
      <c r="AB51" t="s">
        <v>50</v>
      </c>
      <c r="AC51" s="5">
        <v>39224</v>
      </c>
      <c r="AD51" s="1" t="s">
        <v>705</v>
      </c>
      <c r="AE51" s="1">
        <v>179</v>
      </c>
      <c r="AF51" s="1" t="s">
        <v>700</v>
      </c>
    </row>
    <row r="52" spans="1:32" x14ac:dyDescent="0.35">
      <c r="A52">
        <v>2025</v>
      </c>
      <c r="C52" t="s">
        <v>1053</v>
      </c>
      <c r="D52" s="1">
        <v>51</v>
      </c>
      <c r="E52" s="1" t="s">
        <v>896</v>
      </c>
      <c r="F52" t="s">
        <v>309</v>
      </c>
      <c r="G52" t="s">
        <v>15</v>
      </c>
      <c r="H52" s="1">
        <v>0.3</v>
      </c>
      <c r="I52" s="1">
        <v>32</v>
      </c>
      <c r="J52" s="1">
        <v>0</v>
      </c>
      <c r="K52" s="1">
        <v>2</v>
      </c>
      <c r="L52" s="1">
        <v>2</v>
      </c>
      <c r="M52" s="1">
        <v>19</v>
      </c>
      <c r="N52" s="6">
        <f>Table2[[#This Row],[G]]/Table2[[#This Row],[GP]]</f>
        <v>0</v>
      </c>
      <c r="O52" s="6">
        <f>Table2[[#This Row],[A]]/Table2[[#This Row],[GP]]</f>
        <v>6.25E-2</v>
      </c>
      <c r="P52" s="6">
        <f>Table2[[#This Row],[PTS]]/Table2[[#This Row],[GP]]</f>
        <v>6.25E-2</v>
      </c>
      <c r="Q52" s="6">
        <f>Table2[[#This Row],[PIM]]/Table2[[#This Row],[GP]]</f>
        <v>0.59375</v>
      </c>
      <c r="R52" s="6">
        <f>(Table2[[#This Row],[G]]^2)/(Table2[[#This Row],[G]]^2+Table2[[#This Row],[A]]^2)</f>
        <v>0</v>
      </c>
      <c r="S52" s="6">
        <f>Table2[[#This Row],[PIM]]/Table2[[#This Row],[PTS]]</f>
        <v>9.5</v>
      </c>
      <c r="T52" s="6">
        <f>Table2[[#This Row],[PTS]]/Table2[[#This Row],[PIM]]</f>
        <v>0.10526315789473684</v>
      </c>
      <c r="U52" s="6">
        <f>Table2[[#This Row],[PTS]]/Table2[[#This Row],[GP]]*Table2[[#This Row],[NHL_EQUIVALENT]]</f>
        <v>1.8749999999999999E-2</v>
      </c>
      <c r="V52" s="6">
        <f>Table2[[#This Row],[G]]/Table2[[#This Row],[PTS]]</f>
        <v>0</v>
      </c>
      <c r="W52" s="6">
        <f>Table2[[#This Row],[A]]/Table2[[#This Row],[PTS]]</f>
        <v>1</v>
      </c>
      <c r="X52" s="1">
        <v>0</v>
      </c>
      <c r="Y52" s="1">
        <v>0</v>
      </c>
      <c r="Z52" t="s">
        <v>1431</v>
      </c>
      <c r="AA52" t="e" vm="6">
        <v>#VALUE!</v>
      </c>
      <c r="AB52" t="s">
        <v>670</v>
      </c>
      <c r="AC52" s="5">
        <v>39290</v>
      </c>
      <c r="AD52" s="1" t="s">
        <v>732</v>
      </c>
      <c r="AE52" s="1">
        <v>209</v>
      </c>
      <c r="AF52" s="1" t="s">
        <v>700</v>
      </c>
    </row>
    <row r="53" spans="1:32" x14ac:dyDescent="0.35">
      <c r="A53">
        <v>2025</v>
      </c>
      <c r="C53" t="s">
        <v>1186</v>
      </c>
      <c r="D53" s="1">
        <v>52</v>
      </c>
      <c r="E53" s="1" t="s">
        <v>897</v>
      </c>
      <c r="F53" t="s">
        <v>80</v>
      </c>
      <c r="G53" t="s">
        <v>15</v>
      </c>
      <c r="H53" s="1">
        <v>0.3</v>
      </c>
      <c r="I53" s="1">
        <v>67</v>
      </c>
      <c r="J53" s="1">
        <v>25</v>
      </c>
      <c r="K53" s="1">
        <v>26</v>
      </c>
      <c r="L53" s="1">
        <v>51</v>
      </c>
      <c r="M53" s="1">
        <v>22</v>
      </c>
      <c r="N53" s="6">
        <f>Table2[[#This Row],[G]]/Table2[[#This Row],[GP]]</f>
        <v>0.37313432835820898</v>
      </c>
      <c r="O53" s="6">
        <f>Table2[[#This Row],[A]]/Table2[[#This Row],[GP]]</f>
        <v>0.38805970149253732</v>
      </c>
      <c r="P53" s="6">
        <f>Table2[[#This Row],[PTS]]/Table2[[#This Row],[GP]]</f>
        <v>0.76119402985074625</v>
      </c>
      <c r="Q53" s="6">
        <f>Table2[[#This Row],[PIM]]/Table2[[#This Row],[GP]]</f>
        <v>0.32835820895522388</v>
      </c>
      <c r="R53" s="6">
        <f>(Table2[[#This Row],[G]]^2)/(Table2[[#This Row],[G]]^2+Table2[[#This Row],[A]]^2)</f>
        <v>0.48039969254419679</v>
      </c>
      <c r="S53" s="6">
        <f>Table2[[#This Row],[PIM]]/Table2[[#This Row],[PTS]]</f>
        <v>0.43137254901960786</v>
      </c>
      <c r="T53" s="6">
        <f>Table2[[#This Row],[PTS]]/Table2[[#This Row],[PIM]]</f>
        <v>2.3181818181818183</v>
      </c>
      <c r="U53" s="6">
        <f>Table2[[#This Row],[PTS]]/Table2[[#This Row],[GP]]*Table2[[#This Row],[NHL_EQUIVALENT]]</f>
        <v>0.22835820895522385</v>
      </c>
      <c r="V53" s="6">
        <f>Table2[[#This Row],[G]]/Table2[[#This Row],[PTS]]</f>
        <v>0.49019607843137253</v>
      </c>
      <c r="W53" s="6">
        <f>Table2[[#This Row],[A]]/Table2[[#This Row],[PTS]]</f>
        <v>0.50980392156862742</v>
      </c>
      <c r="X53" s="1">
        <v>0</v>
      </c>
      <c r="Y53" s="1">
        <v>0</v>
      </c>
      <c r="Z53" t="s">
        <v>1421</v>
      </c>
      <c r="AA53" t="e" vm="1">
        <v>#VALUE!</v>
      </c>
      <c r="AB53" t="s">
        <v>573</v>
      </c>
      <c r="AC53" s="5">
        <v>39258</v>
      </c>
      <c r="AD53" s="1" t="s">
        <v>716</v>
      </c>
      <c r="AE53" s="1">
        <v>168</v>
      </c>
      <c r="AF53" s="1" t="s">
        <v>690</v>
      </c>
    </row>
    <row r="54" spans="1:32" x14ac:dyDescent="0.35">
      <c r="A54">
        <v>2025</v>
      </c>
      <c r="C54" t="s">
        <v>1278</v>
      </c>
      <c r="D54" s="1">
        <v>53</v>
      </c>
      <c r="E54" s="1" t="s">
        <v>897</v>
      </c>
      <c r="F54" t="s">
        <v>83</v>
      </c>
      <c r="G54" t="s">
        <v>23</v>
      </c>
      <c r="H54" s="1">
        <v>0.27</v>
      </c>
      <c r="I54" s="1">
        <v>61</v>
      </c>
      <c r="J54" s="1">
        <v>19</v>
      </c>
      <c r="K54" s="1">
        <v>23</v>
      </c>
      <c r="L54" s="1">
        <v>42</v>
      </c>
      <c r="M54" s="1">
        <v>51</v>
      </c>
      <c r="N54" s="6">
        <f>Table2[[#This Row],[G]]/Table2[[#This Row],[GP]]</f>
        <v>0.31147540983606559</v>
      </c>
      <c r="O54" s="6">
        <f>Table2[[#This Row],[A]]/Table2[[#This Row],[GP]]</f>
        <v>0.37704918032786883</v>
      </c>
      <c r="P54" s="6">
        <f>Table2[[#This Row],[PTS]]/Table2[[#This Row],[GP]]</f>
        <v>0.68852459016393441</v>
      </c>
      <c r="Q54" s="6">
        <f>Table2[[#This Row],[PIM]]/Table2[[#This Row],[GP]]</f>
        <v>0.83606557377049184</v>
      </c>
      <c r="R54" s="6">
        <f>(Table2[[#This Row],[G]]^2)/(Table2[[#This Row],[G]]^2+Table2[[#This Row],[A]]^2)</f>
        <v>0.40561797752808987</v>
      </c>
      <c r="S54" s="6">
        <f>Table2[[#This Row],[PIM]]/Table2[[#This Row],[PTS]]</f>
        <v>1.2142857142857142</v>
      </c>
      <c r="T54" s="6">
        <f>Table2[[#This Row],[PTS]]/Table2[[#This Row],[PIM]]</f>
        <v>0.82352941176470584</v>
      </c>
      <c r="U54" s="6">
        <f>Table2[[#This Row],[PTS]]/Table2[[#This Row],[GP]]*Table2[[#This Row],[NHL_EQUIVALENT]]</f>
        <v>0.18590163934426229</v>
      </c>
      <c r="V54" s="6">
        <f>Table2[[#This Row],[G]]/Table2[[#This Row],[PTS]]</f>
        <v>0.45238095238095238</v>
      </c>
      <c r="W54" s="6">
        <f>Table2[[#This Row],[A]]/Table2[[#This Row],[PTS]]</f>
        <v>0.54761904761904767</v>
      </c>
      <c r="X54" s="1">
        <v>0</v>
      </c>
      <c r="Y54" s="1">
        <v>0</v>
      </c>
      <c r="Z54" t="s">
        <v>1424</v>
      </c>
      <c r="AA54" t="e" vm="4">
        <v>#VALUE!</v>
      </c>
      <c r="AB54" t="s">
        <v>502</v>
      </c>
      <c r="AC54" s="5">
        <v>39178</v>
      </c>
      <c r="AD54" s="1" t="s">
        <v>703</v>
      </c>
      <c r="AE54" s="1">
        <v>190</v>
      </c>
      <c r="AF54" s="1" t="s">
        <v>690</v>
      </c>
    </row>
    <row r="55" spans="1:32" x14ac:dyDescent="0.35">
      <c r="A55">
        <v>2025</v>
      </c>
      <c r="C55" t="s">
        <v>1140</v>
      </c>
      <c r="D55" s="1">
        <v>54</v>
      </c>
      <c r="E55" s="1" t="s">
        <v>897</v>
      </c>
      <c r="F55" t="s">
        <v>122</v>
      </c>
      <c r="G55" t="s">
        <v>15</v>
      </c>
      <c r="H55" s="1">
        <v>0.3</v>
      </c>
      <c r="I55" s="1">
        <v>68</v>
      </c>
      <c r="J55" s="1">
        <v>21</v>
      </c>
      <c r="K55" s="1">
        <v>34</v>
      </c>
      <c r="L55" s="1">
        <v>55</v>
      </c>
      <c r="M55" s="1">
        <v>72</v>
      </c>
      <c r="N55" s="6">
        <f>Table2[[#This Row],[G]]/Table2[[#This Row],[GP]]</f>
        <v>0.30882352941176472</v>
      </c>
      <c r="O55" s="6">
        <f>Table2[[#This Row],[A]]/Table2[[#This Row],[GP]]</f>
        <v>0.5</v>
      </c>
      <c r="P55" s="6">
        <f>Table2[[#This Row],[PTS]]/Table2[[#This Row],[GP]]</f>
        <v>0.80882352941176472</v>
      </c>
      <c r="Q55" s="6">
        <f>Table2[[#This Row],[PIM]]/Table2[[#This Row],[GP]]</f>
        <v>1.0588235294117647</v>
      </c>
      <c r="R55" s="6">
        <f>(Table2[[#This Row],[G]]^2)/(Table2[[#This Row],[G]]^2+Table2[[#This Row],[A]]^2)</f>
        <v>0.27614276768941765</v>
      </c>
      <c r="S55" s="6">
        <f>Table2[[#This Row],[PIM]]/Table2[[#This Row],[PTS]]</f>
        <v>1.3090909090909091</v>
      </c>
      <c r="T55" s="6">
        <f>Table2[[#This Row],[PTS]]/Table2[[#This Row],[PIM]]</f>
        <v>0.76388888888888884</v>
      </c>
      <c r="U55" s="6">
        <f>Table2[[#This Row],[PTS]]/Table2[[#This Row],[GP]]*Table2[[#This Row],[NHL_EQUIVALENT]]</f>
        <v>0.24264705882352941</v>
      </c>
      <c r="V55" s="6">
        <f>Table2[[#This Row],[G]]/Table2[[#This Row],[PTS]]</f>
        <v>0.38181818181818183</v>
      </c>
      <c r="W55" s="6">
        <f>Table2[[#This Row],[A]]/Table2[[#This Row],[PTS]]</f>
        <v>0.61818181818181817</v>
      </c>
      <c r="X55" s="1">
        <v>0</v>
      </c>
      <c r="Y55" s="1">
        <v>0</v>
      </c>
      <c r="Z55" t="s">
        <v>1421</v>
      </c>
      <c r="AA55" t="e" vm="1">
        <v>#VALUE!</v>
      </c>
      <c r="AB55" t="s">
        <v>229</v>
      </c>
      <c r="AC55" s="5">
        <v>39231</v>
      </c>
      <c r="AD55" s="1" t="s">
        <v>699</v>
      </c>
      <c r="AE55" s="1">
        <v>174</v>
      </c>
      <c r="AF55" s="1" t="s">
        <v>700</v>
      </c>
    </row>
    <row r="56" spans="1:32" x14ac:dyDescent="0.35">
      <c r="A56">
        <v>2025</v>
      </c>
      <c r="C56" t="s">
        <v>1223</v>
      </c>
      <c r="D56" s="1">
        <v>55</v>
      </c>
      <c r="E56" s="1" t="s">
        <v>897</v>
      </c>
      <c r="F56" t="s">
        <v>58</v>
      </c>
      <c r="G56" t="s">
        <v>43</v>
      </c>
      <c r="H56" s="1">
        <v>0.27</v>
      </c>
      <c r="I56" s="1">
        <v>43</v>
      </c>
      <c r="J56" s="1">
        <v>17</v>
      </c>
      <c r="K56" s="1">
        <v>22</v>
      </c>
      <c r="L56" s="1">
        <v>39</v>
      </c>
      <c r="M56" s="1">
        <v>6</v>
      </c>
      <c r="N56" s="6">
        <f>Table2[[#This Row],[G]]/Table2[[#This Row],[GP]]</f>
        <v>0.39534883720930231</v>
      </c>
      <c r="O56" s="6">
        <f>Table2[[#This Row],[A]]/Table2[[#This Row],[GP]]</f>
        <v>0.51162790697674421</v>
      </c>
      <c r="P56" s="6">
        <f>Table2[[#This Row],[PTS]]/Table2[[#This Row],[GP]]</f>
        <v>0.90697674418604646</v>
      </c>
      <c r="Q56" s="6">
        <f>Table2[[#This Row],[PIM]]/Table2[[#This Row],[GP]]</f>
        <v>0.13953488372093023</v>
      </c>
      <c r="R56" s="6">
        <f>(Table2[[#This Row],[G]]^2)/(Table2[[#This Row],[G]]^2+Table2[[#This Row],[A]]^2)</f>
        <v>0.37386804657179817</v>
      </c>
      <c r="S56" s="6">
        <f>Table2[[#This Row],[PIM]]/Table2[[#This Row],[PTS]]</f>
        <v>0.15384615384615385</v>
      </c>
      <c r="T56" s="6">
        <f>Table2[[#This Row],[PTS]]/Table2[[#This Row],[PIM]]</f>
        <v>6.5</v>
      </c>
      <c r="U56" s="6">
        <f>Table2[[#This Row],[PTS]]/Table2[[#This Row],[GP]]*Table2[[#This Row],[NHL_EQUIVALENT]]</f>
        <v>0.24488372093023256</v>
      </c>
      <c r="V56" s="6">
        <f>Table2[[#This Row],[G]]/Table2[[#This Row],[PTS]]</f>
        <v>0.4358974358974359</v>
      </c>
      <c r="W56" s="6">
        <f>Table2[[#This Row],[A]]/Table2[[#This Row],[PTS]]</f>
        <v>0.5641025641025641</v>
      </c>
      <c r="X56" s="1">
        <v>0</v>
      </c>
      <c r="Y56" s="1">
        <v>0</v>
      </c>
      <c r="Z56" t="s">
        <v>1423</v>
      </c>
      <c r="AA56" t="e" vm="3">
        <v>#VALUE!</v>
      </c>
      <c r="AB56" t="s">
        <v>57</v>
      </c>
      <c r="AC56" s="5">
        <v>39123</v>
      </c>
      <c r="AD56" s="1" t="s">
        <v>725</v>
      </c>
      <c r="AE56" s="1">
        <v>183</v>
      </c>
      <c r="AF56" s="1" t="s">
        <v>700</v>
      </c>
    </row>
    <row r="57" spans="1:32" x14ac:dyDescent="0.35">
      <c r="A57">
        <v>2025</v>
      </c>
      <c r="C57" t="s">
        <v>1017</v>
      </c>
      <c r="D57" s="1">
        <v>56</v>
      </c>
      <c r="E57" s="1" t="s">
        <v>896</v>
      </c>
      <c r="F57" t="s">
        <v>83</v>
      </c>
      <c r="G57" t="s">
        <v>23</v>
      </c>
      <c r="H57" s="1">
        <v>0.27</v>
      </c>
      <c r="I57" s="1">
        <v>38</v>
      </c>
      <c r="J57" s="1">
        <v>3</v>
      </c>
      <c r="K57" s="1">
        <v>19</v>
      </c>
      <c r="L57" s="1">
        <v>22</v>
      </c>
      <c r="M57" s="1">
        <v>39</v>
      </c>
      <c r="N57" s="6">
        <f>Table2[[#This Row],[G]]/Table2[[#This Row],[GP]]</f>
        <v>7.8947368421052627E-2</v>
      </c>
      <c r="O57" s="6">
        <f>Table2[[#This Row],[A]]/Table2[[#This Row],[GP]]</f>
        <v>0.5</v>
      </c>
      <c r="P57" s="6">
        <f>Table2[[#This Row],[PTS]]/Table2[[#This Row],[GP]]</f>
        <v>0.57894736842105265</v>
      </c>
      <c r="Q57" s="6">
        <f>Table2[[#This Row],[PIM]]/Table2[[#This Row],[GP]]</f>
        <v>1.0263157894736843</v>
      </c>
      <c r="R57" s="6">
        <f>(Table2[[#This Row],[G]]^2)/(Table2[[#This Row],[G]]^2+Table2[[#This Row],[A]]^2)</f>
        <v>2.4324324324324326E-2</v>
      </c>
      <c r="S57" s="6">
        <f>Table2[[#This Row],[PIM]]/Table2[[#This Row],[PTS]]</f>
        <v>1.7727272727272727</v>
      </c>
      <c r="T57" s="6">
        <f>Table2[[#This Row],[PTS]]/Table2[[#This Row],[PIM]]</f>
        <v>0.5641025641025641</v>
      </c>
      <c r="U57" s="6">
        <f>Table2[[#This Row],[PTS]]/Table2[[#This Row],[GP]]*Table2[[#This Row],[NHL_EQUIVALENT]]</f>
        <v>0.15631578947368421</v>
      </c>
      <c r="V57" s="6">
        <f>Table2[[#This Row],[G]]/Table2[[#This Row],[PTS]]</f>
        <v>0.13636363636363635</v>
      </c>
      <c r="W57" s="6">
        <f>Table2[[#This Row],[A]]/Table2[[#This Row],[PTS]]</f>
        <v>0.86363636363636365</v>
      </c>
      <c r="X57" s="1">
        <v>0</v>
      </c>
      <c r="Y57" s="1">
        <v>0</v>
      </c>
      <c r="Z57" t="s">
        <v>1429</v>
      </c>
      <c r="AA57" t="e" vm="7">
        <v>#VALUE!</v>
      </c>
      <c r="AB57" t="s">
        <v>560</v>
      </c>
      <c r="AC57" s="5">
        <v>39085</v>
      </c>
      <c r="AD57" s="1" t="s">
        <v>725</v>
      </c>
      <c r="AE57" s="1">
        <v>168</v>
      </c>
      <c r="AF57" s="1" t="s">
        <v>690</v>
      </c>
    </row>
    <row r="58" spans="1:32" x14ac:dyDescent="0.35">
      <c r="A58">
        <v>2025</v>
      </c>
      <c r="C58" t="s">
        <v>1322</v>
      </c>
      <c r="D58" s="1">
        <v>57</v>
      </c>
      <c r="E58" s="1" t="s">
        <v>897</v>
      </c>
      <c r="F58" t="s">
        <v>212</v>
      </c>
      <c r="G58" t="s">
        <v>20</v>
      </c>
      <c r="H58" s="1">
        <v>0.28999999999999998</v>
      </c>
      <c r="I58" s="1">
        <v>66</v>
      </c>
      <c r="J58" s="1">
        <v>19</v>
      </c>
      <c r="K58" s="1">
        <v>17</v>
      </c>
      <c r="L58" s="1">
        <v>36</v>
      </c>
      <c r="M58" s="1">
        <v>81</v>
      </c>
      <c r="N58" s="6">
        <f>Table2[[#This Row],[G]]/Table2[[#This Row],[GP]]</f>
        <v>0.2878787878787879</v>
      </c>
      <c r="O58" s="6">
        <f>Table2[[#This Row],[A]]/Table2[[#This Row],[GP]]</f>
        <v>0.25757575757575757</v>
      </c>
      <c r="P58" s="6">
        <f>Table2[[#This Row],[PTS]]/Table2[[#This Row],[GP]]</f>
        <v>0.54545454545454541</v>
      </c>
      <c r="Q58" s="6">
        <f>Table2[[#This Row],[PIM]]/Table2[[#This Row],[GP]]</f>
        <v>1.2272727272727273</v>
      </c>
      <c r="R58" s="6">
        <f>(Table2[[#This Row],[G]]^2)/(Table2[[#This Row],[G]]^2+Table2[[#This Row],[A]]^2)</f>
        <v>0.55538461538461537</v>
      </c>
      <c r="S58" s="6">
        <f>Table2[[#This Row],[PIM]]/Table2[[#This Row],[PTS]]</f>
        <v>2.25</v>
      </c>
      <c r="T58" s="6">
        <f>Table2[[#This Row],[PTS]]/Table2[[#This Row],[PIM]]</f>
        <v>0.44444444444444442</v>
      </c>
      <c r="U58" s="6">
        <f>Table2[[#This Row],[PTS]]/Table2[[#This Row],[GP]]*Table2[[#This Row],[NHL_EQUIVALENT]]</f>
        <v>0.15818181818181815</v>
      </c>
      <c r="V58" s="6">
        <f>Table2[[#This Row],[G]]/Table2[[#This Row],[PTS]]</f>
        <v>0.52777777777777779</v>
      </c>
      <c r="W58" s="6">
        <f>Table2[[#This Row],[A]]/Table2[[#This Row],[PTS]]</f>
        <v>0.47222222222222221</v>
      </c>
      <c r="X58" s="1">
        <v>0</v>
      </c>
      <c r="Y58" s="1">
        <v>0</v>
      </c>
      <c r="Z58" t="s">
        <v>1421</v>
      </c>
      <c r="AA58" t="e" vm="1">
        <v>#VALUE!</v>
      </c>
      <c r="AB58" t="s">
        <v>293</v>
      </c>
      <c r="AC58" s="5">
        <v>39179</v>
      </c>
      <c r="AD58" s="1" t="s">
        <v>717</v>
      </c>
      <c r="AE58" s="1">
        <v>192</v>
      </c>
      <c r="AF58" s="1" t="s">
        <v>700</v>
      </c>
    </row>
    <row r="59" spans="1:32" x14ac:dyDescent="0.35">
      <c r="A59">
        <v>2025</v>
      </c>
      <c r="C59" t="s">
        <v>1232</v>
      </c>
      <c r="D59" s="1">
        <v>58</v>
      </c>
      <c r="E59" s="1" t="s">
        <v>897</v>
      </c>
      <c r="F59" t="s">
        <v>65</v>
      </c>
      <c r="G59" t="s">
        <v>15</v>
      </c>
      <c r="H59" s="1">
        <v>0.3</v>
      </c>
      <c r="I59" s="1">
        <v>58</v>
      </c>
      <c r="J59" s="1">
        <v>27</v>
      </c>
      <c r="K59" s="1">
        <v>53</v>
      </c>
      <c r="L59" s="1">
        <v>80</v>
      </c>
      <c r="M59" s="1">
        <v>87</v>
      </c>
      <c r="N59" s="6">
        <f>Table2[[#This Row],[G]]/Table2[[#This Row],[GP]]</f>
        <v>0.46551724137931033</v>
      </c>
      <c r="O59" s="6">
        <f>Table2[[#This Row],[A]]/Table2[[#This Row],[GP]]</f>
        <v>0.91379310344827591</v>
      </c>
      <c r="P59" s="6">
        <f>Table2[[#This Row],[PTS]]/Table2[[#This Row],[GP]]</f>
        <v>1.3793103448275863</v>
      </c>
      <c r="Q59" s="6">
        <f>Table2[[#This Row],[PIM]]/Table2[[#This Row],[GP]]</f>
        <v>1.5</v>
      </c>
      <c r="R59" s="6">
        <f>(Table2[[#This Row],[G]]^2)/(Table2[[#This Row],[G]]^2+Table2[[#This Row],[A]]^2)</f>
        <v>0.20604861503674393</v>
      </c>
      <c r="S59" s="6">
        <f>Table2[[#This Row],[PIM]]/Table2[[#This Row],[PTS]]</f>
        <v>1.0874999999999999</v>
      </c>
      <c r="T59" s="6">
        <f>Table2[[#This Row],[PTS]]/Table2[[#This Row],[PIM]]</f>
        <v>0.91954022988505746</v>
      </c>
      <c r="U59" s="6">
        <f>Table2[[#This Row],[PTS]]/Table2[[#This Row],[GP]]*Table2[[#This Row],[NHL_EQUIVALENT]]</f>
        <v>0.41379310344827586</v>
      </c>
      <c r="V59" s="6">
        <f>Table2[[#This Row],[G]]/Table2[[#This Row],[PTS]]</f>
        <v>0.33750000000000002</v>
      </c>
      <c r="W59" s="6">
        <f>Table2[[#This Row],[A]]/Table2[[#This Row],[PTS]]</f>
        <v>0.66249999999999998</v>
      </c>
      <c r="X59" s="1">
        <v>0</v>
      </c>
      <c r="Y59" s="1">
        <v>0</v>
      </c>
      <c r="Z59" t="s">
        <v>1422</v>
      </c>
      <c r="AA59" t="e" vm="2">
        <v>#VALUE!</v>
      </c>
      <c r="AB59" t="s">
        <v>267</v>
      </c>
      <c r="AC59" s="5">
        <v>38853</v>
      </c>
      <c r="AD59" s="1" t="s">
        <v>705</v>
      </c>
      <c r="AE59" s="1">
        <v>185</v>
      </c>
      <c r="AF59" s="1" t="s">
        <v>700</v>
      </c>
    </row>
    <row r="60" spans="1:32" x14ac:dyDescent="0.35">
      <c r="A60">
        <v>2025</v>
      </c>
      <c r="C60" t="s">
        <v>1266</v>
      </c>
      <c r="D60" s="1">
        <v>59</v>
      </c>
      <c r="E60" s="1" t="s">
        <v>897</v>
      </c>
      <c r="F60" t="s">
        <v>1492</v>
      </c>
      <c r="G60" t="s">
        <v>43</v>
      </c>
      <c r="H60" s="1">
        <v>0.27</v>
      </c>
      <c r="I60" s="1">
        <v>40</v>
      </c>
      <c r="J60" s="1">
        <v>18</v>
      </c>
      <c r="K60" s="1">
        <v>18</v>
      </c>
      <c r="L60" s="1">
        <v>36</v>
      </c>
      <c r="M60" s="1">
        <v>14</v>
      </c>
      <c r="N60" s="6">
        <f>Table2[[#This Row],[G]]/Table2[[#This Row],[GP]]</f>
        <v>0.45</v>
      </c>
      <c r="O60" s="6">
        <f>Table2[[#This Row],[A]]/Table2[[#This Row],[GP]]</f>
        <v>0.45</v>
      </c>
      <c r="P60" s="6">
        <f>Table2[[#This Row],[PTS]]/Table2[[#This Row],[GP]]</f>
        <v>0.9</v>
      </c>
      <c r="Q60" s="6">
        <f>Table2[[#This Row],[PIM]]/Table2[[#This Row],[GP]]</f>
        <v>0.35</v>
      </c>
      <c r="R60" s="6">
        <f>(Table2[[#This Row],[G]]^2)/(Table2[[#This Row],[G]]^2+Table2[[#This Row],[A]]^2)</f>
        <v>0.5</v>
      </c>
      <c r="S60" s="6">
        <f>Table2[[#This Row],[PIM]]/Table2[[#This Row],[PTS]]</f>
        <v>0.3888888888888889</v>
      </c>
      <c r="T60" s="6">
        <f>Table2[[#This Row],[PTS]]/Table2[[#This Row],[PIM]]</f>
        <v>2.5714285714285716</v>
      </c>
      <c r="U60" s="6">
        <f>Table2[[#This Row],[PTS]]/Table2[[#This Row],[GP]]*Table2[[#This Row],[NHL_EQUIVALENT]]</f>
        <v>0.24300000000000002</v>
      </c>
      <c r="V60" s="6">
        <f>Table2[[#This Row],[G]]/Table2[[#This Row],[PTS]]</f>
        <v>0.5</v>
      </c>
      <c r="W60" s="6">
        <f>Table2[[#This Row],[A]]/Table2[[#This Row],[PTS]]</f>
        <v>0.5</v>
      </c>
      <c r="X60" s="1">
        <v>0</v>
      </c>
      <c r="Y60" s="1">
        <v>0</v>
      </c>
      <c r="Z60" t="s">
        <v>1423</v>
      </c>
      <c r="AA60" t="e" vm="3">
        <v>#VALUE!</v>
      </c>
      <c r="AB60" t="s">
        <v>260</v>
      </c>
      <c r="AC60" s="5">
        <v>39305</v>
      </c>
      <c r="AD60" s="1" t="s">
        <v>699</v>
      </c>
      <c r="AE60" s="1">
        <v>187</v>
      </c>
      <c r="AF60" s="1" t="s">
        <v>690</v>
      </c>
    </row>
    <row r="61" spans="1:32" x14ac:dyDescent="0.35">
      <c r="A61">
        <v>2025</v>
      </c>
      <c r="C61" t="s">
        <v>1474</v>
      </c>
      <c r="D61" s="1">
        <v>60</v>
      </c>
      <c r="E61" s="1" t="s">
        <v>897</v>
      </c>
      <c r="F61" t="s">
        <v>1494</v>
      </c>
      <c r="G61" t="s">
        <v>43</v>
      </c>
      <c r="H61" s="1">
        <v>0.27</v>
      </c>
      <c r="I61" s="1">
        <v>43</v>
      </c>
      <c r="J61" s="1">
        <v>16</v>
      </c>
      <c r="K61" s="1">
        <v>22</v>
      </c>
      <c r="L61" s="1">
        <v>38</v>
      </c>
      <c r="M61" s="1">
        <v>16</v>
      </c>
      <c r="N61" s="6">
        <f>Table2[[#This Row],[G]]/Table2[[#This Row],[GP]]</f>
        <v>0.37209302325581395</v>
      </c>
      <c r="O61" s="6">
        <f>Table2[[#This Row],[A]]/Table2[[#This Row],[GP]]</f>
        <v>0.51162790697674421</v>
      </c>
      <c r="P61" s="6">
        <f>Table2[[#This Row],[PTS]]/Table2[[#This Row],[GP]]</f>
        <v>0.88372093023255816</v>
      </c>
      <c r="Q61" s="6">
        <f>Table2[[#This Row],[PIM]]/Table2[[#This Row],[GP]]</f>
        <v>0.37209302325581395</v>
      </c>
      <c r="R61" s="6">
        <f>(Table2[[#This Row],[G]]^2)/(Table2[[#This Row],[G]]^2+Table2[[#This Row],[A]]^2)</f>
        <v>0.34594594594594597</v>
      </c>
      <c r="S61" s="6">
        <f>Table2[[#This Row],[PIM]]/Table2[[#This Row],[PTS]]</f>
        <v>0.42105263157894735</v>
      </c>
      <c r="T61" s="6">
        <f>Table2[[#This Row],[PTS]]/Table2[[#This Row],[PIM]]</f>
        <v>2.375</v>
      </c>
      <c r="U61" s="6">
        <f>Table2[[#This Row],[PTS]]/Table2[[#This Row],[GP]]*Table2[[#This Row],[NHL_EQUIVALENT]]</f>
        <v>0.23860465116279073</v>
      </c>
      <c r="V61" s="6">
        <f>Table2[[#This Row],[G]]/Table2[[#This Row],[PTS]]</f>
        <v>0.42105263157894735</v>
      </c>
      <c r="W61" s="6">
        <f>Table2[[#This Row],[A]]/Table2[[#This Row],[PTS]]</f>
        <v>0.57894736842105265</v>
      </c>
      <c r="X61" s="1">
        <v>0</v>
      </c>
      <c r="Y61" s="1">
        <v>0</v>
      </c>
      <c r="Z61" t="s">
        <v>1423</v>
      </c>
      <c r="AA61" t="e" vm="3">
        <v>#VALUE!</v>
      </c>
      <c r="AB61" t="s">
        <v>808</v>
      </c>
      <c r="AC61" s="5">
        <v>39102</v>
      </c>
      <c r="AD61" s="1" t="s">
        <v>707</v>
      </c>
      <c r="AE61" s="1">
        <v>176</v>
      </c>
      <c r="AF61" s="1" t="s">
        <v>690</v>
      </c>
    </row>
    <row r="62" spans="1:32" x14ac:dyDescent="0.35">
      <c r="A62">
        <v>2025</v>
      </c>
      <c r="C62" t="s">
        <v>977</v>
      </c>
      <c r="D62" s="1">
        <v>61</v>
      </c>
      <c r="E62" s="1" t="s">
        <v>896</v>
      </c>
      <c r="F62" t="s">
        <v>178</v>
      </c>
      <c r="G62" t="s">
        <v>20</v>
      </c>
      <c r="H62" s="1">
        <v>0.28999999999999998</v>
      </c>
      <c r="I62" s="1">
        <v>53</v>
      </c>
      <c r="J62" s="1">
        <v>5</v>
      </c>
      <c r="K62" s="1">
        <v>9</v>
      </c>
      <c r="L62" s="1">
        <v>14</v>
      </c>
      <c r="M62" s="1">
        <v>65</v>
      </c>
      <c r="N62" s="6">
        <f>Table2[[#This Row],[G]]/Table2[[#This Row],[GP]]</f>
        <v>9.4339622641509441E-2</v>
      </c>
      <c r="O62" s="6">
        <f>Table2[[#This Row],[A]]/Table2[[#This Row],[GP]]</f>
        <v>0.16981132075471697</v>
      </c>
      <c r="P62" s="6">
        <f>Table2[[#This Row],[PTS]]/Table2[[#This Row],[GP]]</f>
        <v>0.26415094339622641</v>
      </c>
      <c r="Q62" s="6">
        <f>Table2[[#This Row],[PIM]]/Table2[[#This Row],[GP]]</f>
        <v>1.2264150943396226</v>
      </c>
      <c r="R62" s="6">
        <f>(Table2[[#This Row],[G]]^2)/(Table2[[#This Row],[G]]^2+Table2[[#This Row],[A]]^2)</f>
        <v>0.23584905660377359</v>
      </c>
      <c r="S62" s="6">
        <f>Table2[[#This Row],[PIM]]/Table2[[#This Row],[PTS]]</f>
        <v>4.6428571428571432</v>
      </c>
      <c r="T62" s="6">
        <f>Table2[[#This Row],[PTS]]/Table2[[#This Row],[PIM]]</f>
        <v>0.2153846153846154</v>
      </c>
      <c r="U62" s="6">
        <f>Table2[[#This Row],[PTS]]/Table2[[#This Row],[GP]]*Table2[[#This Row],[NHL_EQUIVALENT]]</f>
        <v>7.6603773584905652E-2</v>
      </c>
      <c r="V62" s="6">
        <f>Table2[[#This Row],[G]]/Table2[[#This Row],[PTS]]</f>
        <v>0.35714285714285715</v>
      </c>
      <c r="W62" s="6">
        <f>Table2[[#This Row],[A]]/Table2[[#This Row],[PTS]]</f>
        <v>0.6428571428571429</v>
      </c>
      <c r="X62" s="1">
        <v>0</v>
      </c>
      <c r="Y62" s="1">
        <v>0</v>
      </c>
      <c r="Z62" t="s">
        <v>1421</v>
      </c>
      <c r="AA62" t="e" vm="1">
        <v>#VALUE!</v>
      </c>
      <c r="AB62" t="s">
        <v>399</v>
      </c>
      <c r="AC62" s="5">
        <v>39326</v>
      </c>
      <c r="AD62" s="1" t="s">
        <v>703</v>
      </c>
      <c r="AE62" s="1">
        <v>194</v>
      </c>
      <c r="AF62" s="1" t="s">
        <v>690</v>
      </c>
    </row>
    <row r="63" spans="1:32" x14ac:dyDescent="0.35">
      <c r="A63">
        <v>2025</v>
      </c>
      <c r="C63" t="s">
        <v>1060</v>
      </c>
      <c r="D63" s="1">
        <v>62</v>
      </c>
      <c r="E63" s="1" t="s">
        <v>8</v>
      </c>
      <c r="F63" t="s">
        <v>117</v>
      </c>
      <c r="G63" t="s">
        <v>101</v>
      </c>
      <c r="H63" s="1">
        <v>0.2</v>
      </c>
      <c r="I63" s="1">
        <v>37</v>
      </c>
      <c r="J63" s="1">
        <v>0</v>
      </c>
      <c r="K63" s="1">
        <v>0</v>
      </c>
      <c r="L63" s="1">
        <v>0</v>
      </c>
      <c r="M63" s="1">
        <v>0</v>
      </c>
      <c r="N63" s="6">
        <f>Table2[[#This Row],[G]]/Table2[[#This Row],[GP]]</f>
        <v>0</v>
      </c>
      <c r="O63" s="6">
        <f>Table2[[#This Row],[A]]/Table2[[#This Row],[GP]]</f>
        <v>0</v>
      </c>
      <c r="P63" s="6">
        <f>Table2[[#This Row],[PTS]]/Table2[[#This Row],[GP]]</f>
        <v>0</v>
      </c>
      <c r="Q63" s="6">
        <f>Table2[[#This Row],[PIM]]/Table2[[#This Row],[GP]]</f>
        <v>0</v>
      </c>
      <c r="R63" s="6">
        <v>0</v>
      </c>
      <c r="S63" s="6">
        <v>0</v>
      </c>
      <c r="T63" s="6">
        <v>0</v>
      </c>
      <c r="U63" s="6">
        <f>Table2[[#This Row],[PTS]]/Table2[[#This Row],[GP]]*Table2[[#This Row],[NHL_EQUIVALENT]]</f>
        <v>0</v>
      </c>
      <c r="V63" s="6">
        <v>0</v>
      </c>
      <c r="W63" s="6">
        <v>0</v>
      </c>
      <c r="X63" s="1">
        <v>1.75</v>
      </c>
      <c r="Y63" s="1">
        <v>0.94199999999999995</v>
      </c>
      <c r="Z63" t="s">
        <v>1425</v>
      </c>
      <c r="AA63" t="e" vm="5">
        <v>#VALUE!</v>
      </c>
      <c r="AB63" t="s">
        <v>116</v>
      </c>
      <c r="AC63" s="5">
        <v>39104</v>
      </c>
      <c r="AD63" s="1" t="s">
        <v>707</v>
      </c>
      <c r="AE63" s="1">
        <v>207</v>
      </c>
      <c r="AF63" s="1" t="s">
        <v>700</v>
      </c>
    </row>
    <row r="64" spans="1:32" x14ac:dyDescent="0.35">
      <c r="A64">
        <v>2025</v>
      </c>
      <c r="C64" t="s">
        <v>1096</v>
      </c>
      <c r="D64" s="1">
        <v>63</v>
      </c>
      <c r="E64" s="1" t="s">
        <v>8</v>
      </c>
      <c r="F64" t="s">
        <v>28</v>
      </c>
      <c r="G64" t="s">
        <v>15</v>
      </c>
      <c r="H64" s="1">
        <v>0.3</v>
      </c>
      <c r="I64" s="1">
        <v>34</v>
      </c>
      <c r="J64" s="1">
        <v>0</v>
      </c>
      <c r="K64" s="1">
        <v>0</v>
      </c>
      <c r="L64" s="1">
        <v>0</v>
      </c>
      <c r="M64" s="1">
        <v>0</v>
      </c>
      <c r="N64" s="6">
        <f>Table2[[#This Row],[G]]/Table2[[#This Row],[GP]]</f>
        <v>0</v>
      </c>
      <c r="O64" s="6">
        <f>Table2[[#This Row],[A]]/Table2[[#This Row],[GP]]</f>
        <v>0</v>
      </c>
      <c r="P64" s="6">
        <f>Table2[[#This Row],[PTS]]/Table2[[#This Row],[GP]]</f>
        <v>0</v>
      </c>
      <c r="Q64" s="6">
        <f>Table2[[#This Row],[PIM]]/Table2[[#This Row],[GP]]</f>
        <v>0</v>
      </c>
      <c r="R64" s="6">
        <v>0</v>
      </c>
      <c r="S64" s="6">
        <v>0</v>
      </c>
      <c r="T64" s="6">
        <v>0</v>
      </c>
      <c r="U64" s="6">
        <f>Table2[[#This Row],[PTS]]/Table2[[#This Row],[GP]]*Table2[[#This Row],[NHL_EQUIVALENT]]</f>
        <v>0</v>
      </c>
      <c r="V64" s="6">
        <v>0</v>
      </c>
      <c r="W64" s="6">
        <v>0</v>
      </c>
      <c r="X64" s="1">
        <v>2.79</v>
      </c>
      <c r="Y64" s="1">
        <v>0.91200000000000003</v>
      </c>
      <c r="Z64" t="s">
        <v>1425</v>
      </c>
      <c r="AA64" t="e" vm="5">
        <v>#VALUE!</v>
      </c>
      <c r="AB64" t="s">
        <v>472</v>
      </c>
      <c r="AC64" s="5">
        <v>39335</v>
      </c>
      <c r="AD64" s="1" t="s">
        <v>724</v>
      </c>
      <c r="AE64" s="1">
        <v>181</v>
      </c>
      <c r="AF64" s="1" t="s">
        <v>700</v>
      </c>
    </row>
    <row r="65" spans="1:32" x14ac:dyDescent="0.35">
      <c r="A65">
        <v>2025</v>
      </c>
      <c r="C65" t="s">
        <v>1209</v>
      </c>
      <c r="D65" s="1">
        <v>64</v>
      </c>
      <c r="E65" s="1" t="s">
        <v>897</v>
      </c>
      <c r="F65" t="s">
        <v>1494</v>
      </c>
      <c r="G65" t="s">
        <v>43</v>
      </c>
      <c r="H65" s="1">
        <v>0.27</v>
      </c>
      <c r="I65" s="1">
        <v>30</v>
      </c>
      <c r="J65" s="1">
        <v>14</v>
      </c>
      <c r="K65" s="1">
        <v>16</v>
      </c>
      <c r="L65" s="1">
        <v>30</v>
      </c>
      <c r="M65" s="1">
        <v>10</v>
      </c>
      <c r="N65" s="6">
        <f>Table2[[#This Row],[G]]/Table2[[#This Row],[GP]]</f>
        <v>0.46666666666666667</v>
      </c>
      <c r="O65" s="6">
        <f>Table2[[#This Row],[A]]/Table2[[#This Row],[GP]]</f>
        <v>0.53333333333333333</v>
      </c>
      <c r="P65" s="6">
        <f>Table2[[#This Row],[PTS]]/Table2[[#This Row],[GP]]</f>
        <v>1</v>
      </c>
      <c r="Q65" s="6">
        <f>Table2[[#This Row],[PIM]]/Table2[[#This Row],[GP]]</f>
        <v>0.33333333333333331</v>
      </c>
      <c r="R65" s="6">
        <f>(Table2[[#This Row],[G]]^2)/(Table2[[#This Row],[G]]^2+Table2[[#This Row],[A]]^2)</f>
        <v>0.4336283185840708</v>
      </c>
      <c r="S65" s="6">
        <f>Table2[[#This Row],[PIM]]/Table2[[#This Row],[PTS]]</f>
        <v>0.33333333333333331</v>
      </c>
      <c r="T65" s="6">
        <f>Table2[[#This Row],[PTS]]/Table2[[#This Row],[PIM]]</f>
        <v>3</v>
      </c>
      <c r="U65" s="6">
        <f>Table2[[#This Row],[PTS]]/Table2[[#This Row],[GP]]*Table2[[#This Row],[NHL_EQUIVALENT]]</f>
        <v>0.27</v>
      </c>
      <c r="V65" s="6">
        <f>Table2[[#This Row],[G]]/Table2[[#This Row],[PTS]]</f>
        <v>0.46666666666666667</v>
      </c>
      <c r="W65" s="6">
        <f>Table2[[#This Row],[A]]/Table2[[#This Row],[PTS]]</f>
        <v>0.53333333333333333</v>
      </c>
      <c r="X65" s="1">
        <v>0</v>
      </c>
      <c r="Y65" s="1">
        <v>0</v>
      </c>
      <c r="Z65" t="s">
        <v>1429</v>
      </c>
      <c r="AA65" t="e" vm="7">
        <v>#VALUE!</v>
      </c>
      <c r="AB65" t="s">
        <v>637</v>
      </c>
      <c r="AC65" s="5">
        <v>39108</v>
      </c>
      <c r="AD65" s="1" t="s">
        <v>725</v>
      </c>
      <c r="AE65" s="1">
        <v>176</v>
      </c>
      <c r="AF65" s="1" t="s">
        <v>700</v>
      </c>
    </row>
    <row r="66" spans="1:32" x14ac:dyDescent="0.35">
      <c r="A66">
        <v>2025</v>
      </c>
      <c r="C66" t="s">
        <v>1182</v>
      </c>
      <c r="D66" s="1">
        <v>65</v>
      </c>
      <c r="E66" s="1" t="s">
        <v>897</v>
      </c>
      <c r="F66" t="s">
        <v>448</v>
      </c>
      <c r="G66" t="s">
        <v>136</v>
      </c>
      <c r="H66" s="1">
        <v>0.28000000000000003</v>
      </c>
      <c r="I66" s="1">
        <v>42</v>
      </c>
      <c r="J66" s="1">
        <v>15</v>
      </c>
      <c r="K66" s="1">
        <v>8</v>
      </c>
      <c r="L66" s="1">
        <v>23</v>
      </c>
      <c r="M66" s="1">
        <v>24</v>
      </c>
      <c r="N66" s="6">
        <f>Table2[[#This Row],[G]]/Table2[[#This Row],[GP]]</f>
        <v>0.35714285714285715</v>
      </c>
      <c r="O66" s="6">
        <f>Table2[[#This Row],[A]]/Table2[[#This Row],[GP]]</f>
        <v>0.19047619047619047</v>
      </c>
      <c r="P66" s="6">
        <f>Table2[[#This Row],[PTS]]/Table2[[#This Row],[GP]]</f>
        <v>0.54761904761904767</v>
      </c>
      <c r="Q66" s="6">
        <f>Table2[[#This Row],[PIM]]/Table2[[#This Row],[GP]]</f>
        <v>0.5714285714285714</v>
      </c>
      <c r="R66" s="6">
        <f>(Table2[[#This Row],[G]]^2)/(Table2[[#This Row],[G]]^2+Table2[[#This Row],[A]]^2)</f>
        <v>0.77854671280276821</v>
      </c>
      <c r="S66" s="6">
        <f>Table2[[#This Row],[PIM]]/Table2[[#This Row],[PTS]]</f>
        <v>1.0434782608695652</v>
      </c>
      <c r="T66" s="6">
        <f>Table2[[#This Row],[PTS]]/Table2[[#This Row],[PIM]]</f>
        <v>0.95833333333333337</v>
      </c>
      <c r="U66" s="6">
        <f>Table2[[#This Row],[PTS]]/Table2[[#This Row],[GP]]*Table2[[#This Row],[NHL_EQUIVALENT]]</f>
        <v>0.15333333333333335</v>
      </c>
      <c r="V66" s="6">
        <f>Table2[[#This Row],[G]]/Table2[[#This Row],[PTS]]</f>
        <v>0.65217391304347827</v>
      </c>
      <c r="W66" s="6">
        <f>Table2[[#This Row],[A]]/Table2[[#This Row],[PTS]]</f>
        <v>0.34782608695652173</v>
      </c>
      <c r="X66" s="1">
        <v>0</v>
      </c>
      <c r="Y66" s="1">
        <v>0</v>
      </c>
      <c r="Z66" t="s">
        <v>1429</v>
      </c>
      <c r="AA66" t="e" vm="7">
        <v>#VALUE!</v>
      </c>
      <c r="AB66" t="s">
        <v>549</v>
      </c>
      <c r="AC66" s="5">
        <v>38978</v>
      </c>
      <c r="AD66" s="1" t="s">
        <v>725</v>
      </c>
      <c r="AE66" s="1">
        <v>179</v>
      </c>
      <c r="AF66" s="1" t="s">
        <v>700</v>
      </c>
    </row>
    <row r="67" spans="1:32" x14ac:dyDescent="0.35">
      <c r="A67">
        <v>2025</v>
      </c>
      <c r="C67" t="s">
        <v>1276</v>
      </c>
      <c r="D67" s="1">
        <v>66</v>
      </c>
      <c r="E67" s="1" t="s">
        <v>897</v>
      </c>
      <c r="F67" t="s">
        <v>16</v>
      </c>
      <c r="G67" t="s">
        <v>17</v>
      </c>
      <c r="H67" s="1">
        <v>0.28000000000000003</v>
      </c>
      <c r="I67" s="1">
        <v>51</v>
      </c>
      <c r="J67" s="1">
        <v>10</v>
      </c>
      <c r="K67" s="1">
        <v>41</v>
      </c>
      <c r="L67" s="1">
        <v>51</v>
      </c>
      <c r="M67" s="1">
        <v>25</v>
      </c>
      <c r="N67" s="6">
        <f>Table2[[#This Row],[G]]/Table2[[#This Row],[GP]]</f>
        <v>0.19607843137254902</v>
      </c>
      <c r="O67" s="6">
        <f>Table2[[#This Row],[A]]/Table2[[#This Row],[GP]]</f>
        <v>0.80392156862745101</v>
      </c>
      <c r="P67" s="6">
        <f>Table2[[#This Row],[PTS]]/Table2[[#This Row],[GP]]</f>
        <v>1</v>
      </c>
      <c r="Q67" s="6">
        <f>Table2[[#This Row],[PIM]]/Table2[[#This Row],[GP]]</f>
        <v>0.49019607843137253</v>
      </c>
      <c r="R67" s="6">
        <f>(Table2[[#This Row],[G]]^2)/(Table2[[#This Row],[G]]^2+Table2[[#This Row],[A]]^2)</f>
        <v>5.6148231330713082E-2</v>
      </c>
      <c r="S67" s="6">
        <f>Table2[[#This Row],[PIM]]/Table2[[#This Row],[PTS]]</f>
        <v>0.49019607843137253</v>
      </c>
      <c r="T67" s="6">
        <f>Table2[[#This Row],[PTS]]/Table2[[#This Row],[PIM]]</f>
        <v>2.04</v>
      </c>
      <c r="U67" s="6">
        <f>Table2[[#This Row],[PTS]]/Table2[[#This Row],[GP]]*Table2[[#This Row],[NHL_EQUIVALENT]]</f>
        <v>0.28000000000000003</v>
      </c>
      <c r="V67" s="6">
        <f>Table2[[#This Row],[G]]/Table2[[#This Row],[PTS]]</f>
        <v>0.19607843137254902</v>
      </c>
      <c r="W67" s="6">
        <f>Table2[[#This Row],[A]]/Table2[[#This Row],[PTS]]</f>
        <v>0.80392156862745101</v>
      </c>
      <c r="X67" s="1">
        <v>0</v>
      </c>
      <c r="Y67" s="1">
        <v>0</v>
      </c>
      <c r="Z67" t="s">
        <v>1422</v>
      </c>
      <c r="AA67" t="e" vm="2">
        <v>#VALUE!</v>
      </c>
      <c r="AB67" t="s">
        <v>486</v>
      </c>
      <c r="AC67" s="5">
        <v>39149</v>
      </c>
      <c r="AD67" s="1" t="s">
        <v>710</v>
      </c>
      <c r="AE67" s="1">
        <v>157</v>
      </c>
      <c r="AF67" s="1" t="s">
        <v>690</v>
      </c>
    </row>
    <row r="68" spans="1:32" x14ac:dyDescent="0.35">
      <c r="A68">
        <v>2025</v>
      </c>
      <c r="C68" t="s">
        <v>1463</v>
      </c>
      <c r="D68" s="1">
        <v>67</v>
      </c>
      <c r="E68" s="1" t="s">
        <v>897</v>
      </c>
      <c r="F68" t="s">
        <v>94</v>
      </c>
      <c r="G68" t="s">
        <v>95</v>
      </c>
      <c r="H68" s="1">
        <v>0.47</v>
      </c>
      <c r="I68" s="1">
        <v>43</v>
      </c>
      <c r="J68" s="1">
        <v>4</v>
      </c>
      <c r="K68" s="1">
        <v>5</v>
      </c>
      <c r="L68" s="1">
        <v>9</v>
      </c>
      <c r="M68" s="1">
        <v>8</v>
      </c>
      <c r="N68" s="6">
        <f>Table2[[#This Row],[G]]/Table2[[#This Row],[GP]]</f>
        <v>9.3023255813953487E-2</v>
      </c>
      <c r="O68" s="6">
        <f>Table2[[#This Row],[A]]/Table2[[#This Row],[GP]]</f>
        <v>0.11627906976744186</v>
      </c>
      <c r="P68" s="6">
        <f>Table2[[#This Row],[PTS]]/Table2[[#This Row],[GP]]</f>
        <v>0.20930232558139536</v>
      </c>
      <c r="Q68" s="6">
        <f>Table2[[#This Row],[PIM]]/Table2[[#This Row],[GP]]</f>
        <v>0.18604651162790697</v>
      </c>
      <c r="R68" s="6">
        <f>(Table2[[#This Row],[G]]^2)/(Table2[[#This Row],[G]]^2+Table2[[#This Row],[A]]^2)</f>
        <v>0.3902439024390244</v>
      </c>
      <c r="S68" s="6">
        <f>Table2[[#This Row],[PIM]]/Table2[[#This Row],[PTS]]</f>
        <v>0.88888888888888884</v>
      </c>
      <c r="T68" s="6">
        <f>Table2[[#This Row],[PTS]]/Table2[[#This Row],[PIM]]</f>
        <v>1.125</v>
      </c>
      <c r="U68" s="6">
        <f>Table2[[#This Row],[PTS]]/Table2[[#This Row],[GP]]*Table2[[#This Row],[NHL_EQUIVALENT]]</f>
        <v>9.8372093023255808E-2</v>
      </c>
      <c r="V68" s="6">
        <f>Table2[[#This Row],[G]]/Table2[[#This Row],[PTS]]</f>
        <v>0.44444444444444442</v>
      </c>
      <c r="W68" s="6">
        <f>Table2[[#This Row],[A]]/Table2[[#This Row],[PTS]]</f>
        <v>0.55555555555555558</v>
      </c>
      <c r="X68" s="1">
        <v>0</v>
      </c>
      <c r="Y68" s="1">
        <v>0</v>
      </c>
      <c r="Z68" t="s">
        <v>1424</v>
      </c>
      <c r="AA68" t="e" vm="4">
        <v>#VALUE!</v>
      </c>
      <c r="AB68" t="s">
        <v>737</v>
      </c>
      <c r="AC68" s="5">
        <v>39170</v>
      </c>
      <c r="AD68" s="1" t="s">
        <v>699</v>
      </c>
      <c r="AE68" s="1">
        <v>187</v>
      </c>
      <c r="AF68" s="1" t="s">
        <v>700</v>
      </c>
    </row>
    <row r="69" spans="1:32" x14ac:dyDescent="0.35">
      <c r="A69">
        <v>2025</v>
      </c>
      <c r="C69" t="s">
        <v>1020</v>
      </c>
      <c r="D69" s="1">
        <v>68</v>
      </c>
      <c r="E69" s="1" t="s">
        <v>896</v>
      </c>
      <c r="F69" t="s">
        <v>252</v>
      </c>
      <c r="G69" t="s">
        <v>23</v>
      </c>
      <c r="H69" s="1">
        <v>0.27</v>
      </c>
      <c r="I69" s="1">
        <v>57</v>
      </c>
      <c r="J69" s="1">
        <v>3</v>
      </c>
      <c r="K69" s="1">
        <v>15</v>
      </c>
      <c r="L69" s="1">
        <v>18</v>
      </c>
      <c r="M69" s="1">
        <v>57</v>
      </c>
      <c r="N69" s="6">
        <f>Table2[[#This Row],[G]]/Table2[[#This Row],[GP]]</f>
        <v>5.2631578947368418E-2</v>
      </c>
      <c r="O69" s="6">
        <f>Table2[[#This Row],[A]]/Table2[[#This Row],[GP]]</f>
        <v>0.26315789473684209</v>
      </c>
      <c r="P69" s="6">
        <f>Table2[[#This Row],[PTS]]/Table2[[#This Row],[GP]]</f>
        <v>0.31578947368421051</v>
      </c>
      <c r="Q69" s="6">
        <f>Table2[[#This Row],[PIM]]/Table2[[#This Row],[GP]]</f>
        <v>1</v>
      </c>
      <c r="R69" s="6">
        <f>(Table2[[#This Row],[G]]^2)/(Table2[[#This Row],[G]]^2+Table2[[#This Row],[A]]^2)</f>
        <v>3.8461538461538464E-2</v>
      </c>
      <c r="S69" s="6">
        <f>Table2[[#This Row],[PIM]]/Table2[[#This Row],[PTS]]</f>
        <v>3.1666666666666665</v>
      </c>
      <c r="T69" s="6">
        <f>Table2[[#This Row],[PTS]]/Table2[[#This Row],[PIM]]</f>
        <v>0.31578947368421051</v>
      </c>
      <c r="U69" s="6">
        <f>Table2[[#This Row],[PTS]]/Table2[[#This Row],[GP]]*Table2[[#This Row],[NHL_EQUIVALENT]]</f>
        <v>8.5263157894736846E-2</v>
      </c>
      <c r="V69" s="6">
        <f>Table2[[#This Row],[G]]/Table2[[#This Row],[PTS]]</f>
        <v>0.16666666666666666</v>
      </c>
      <c r="W69" s="6">
        <f>Table2[[#This Row],[A]]/Table2[[#This Row],[PTS]]</f>
        <v>0.83333333333333337</v>
      </c>
      <c r="X69" s="1">
        <v>0</v>
      </c>
      <c r="Y69" s="1">
        <v>0</v>
      </c>
      <c r="Z69" t="s">
        <v>1422</v>
      </c>
      <c r="AA69" t="e" vm="2">
        <v>#VALUE!</v>
      </c>
      <c r="AB69" t="s">
        <v>574</v>
      </c>
      <c r="AC69" s="5">
        <v>39173</v>
      </c>
      <c r="AD69" s="1" t="s">
        <v>732</v>
      </c>
      <c r="AE69" s="1">
        <v>201</v>
      </c>
      <c r="AF69" s="1" t="s">
        <v>700</v>
      </c>
    </row>
    <row r="70" spans="1:32" x14ac:dyDescent="0.35">
      <c r="A70">
        <v>2025</v>
      </c>
      <c r="C70" t="s">
        <v>1077</v>
      </c>
      <c r="D70" s="1">
        <v>69</v>
      </c>
      <c r="E70" s="1" t="s">
        <v>8</v>
      </c>
      <c r="F70" t="s">
        <v>284</v>
      </c>
      <c r="G70" t="s">
        <v>101</v>
      </c>
      <c r="H70" s="1">
        <v>0.2</v>
      </c>
      <c r="I70" s="1">
        <v>9</v>
      </c>
      <c r="J70" s="1">
        <v>0</v>
      </c>
      <c r="K70" s="1">
        <v>0</v>
      </c>
      <c r="L70" s="1">
        <v>0</v>
      </c>
      <c r="M70" s="1">
        <v>0</v>
      </c>
      <c r="N70" s="6">
        <f>Table2[[#This Row],[G]]/Table2[[#This Row],[GP]]</f>
        <v>0</v>
      </c>
      <c r="O70" s="6">
        <f>Table2[[#This Row],[A]]/Table2[[#This Row],[GP]]</f>
        <v>0</v>
      </c>
      <c r="P70" s="6">
        <f>Table2[[#This Row],[PTS]]/Table2[[#This Row],[GP]]</f>
        <v>0</v>
      </c>
      <c r="Q70" s="6">
        <f>Table2[[#This Row],[PIM]]/Table2[[#This Row],[GP]]</f>
        <v>0</v>
      </c>
      <c r="R70" s="6">
        <v>0</v>
      </c>
      <c r="S70" s="6">
        <v>0</v>
      </c>
      <c r="T70" s="6">
        <v>0</v>
      </c>
      <c r="U70" s="6">
        <f>Table2[[#This Row],[PTS]]/Table2[[#This Row],[GP]]*Table2[[#This Row],[NHL_EQUIVALENT]]</f>
        <v>0</v>
      </c>
      <c r="V70" s="6">
        <v>0</v>
      </c>
      <c r="W70" s="6">
        <v>0</v>
      </c>
      <c r="X70" s="1">
        <v>1.83</v>
      </c>
      <c r="Y70" s="1">
        <v>0.93700000000000006</v>
      </c>
      <c r="Z70" t="s">
        <v>1425</v>
      </c>
      <c r="AA70" t="e" vm="5">
        <v>#VALUE!</v>
      </c>
      <c r="AB70" t="s">
        <v>283</v>
      </c>
      <c r="AC70" s="5">
        <v>39099</v>
      </c>
      <c r="AD70" s="1" t="s">
        <v>724</v>
      </c>
      <c r="AE70" s="1">
        <v>203</v>
      </c>
      <c r="AF70" s="1" t="s">
        <v>700</v>
      </c>
    </row>
    <row r="71" spans="1:32" x14ac:dyDescent="0.35">
      <c r="A71">
        <v>2025</v>
      </c>
      <c r="C71" t="s">
        <v>1382</v>
      </c>
      <c r="D71" s="1">
        <v>70</v>
      </c>
      <c r="E71" s="1" t="s">
        <v>897</v>
      </c>
      <c r="F71" t="s">
        <v>672</v>
      </c>
      <c r="G71" t="s">
        <v>226</v>
      </c>
      <c r="H71" s="1">
        <v>0.08</v>
      </c>
      <c r="I71" s="1">
        <v>31</v>
      </c>
      <c r="J71" s="1">
        <v>27</v>
      </c>
      <c r="K71" s="1">
        <v>22</v>
      </c>
      <c r="L71" s="1">
        <v>49</v>
      </c>
      <c r="M71" s="1">
        <v>10</v>
      </c>
      <c r="N71" s="6">
        <f>Table2[[#This Row],[G]]/Table2[[#This Row],[GP]]</f>
        <v>0.87096774193548387</v>
      </c>
      <c r="O71" s="6">
        <f>Table2[[#This Row],[A]]/Table2[[#This Row],[GP]]</f>
        <v>0.70967741935483875</v>
      </c>
      <c r="P71" s="6">
        <f>Table2[[#This Row],[PTS]]/Table2[[#This Row],[GP]]</f>
        <v>1.5806451612903225</v>
      </c>
      <c r="Q71" s="6">
        <f>Table2[[#This Row],[PIM]]/Table2[[#This Row],[GP]]</f>
        <v>0.32258064516129031</v>
      </c>
      <c r="R71" s="6">
        <f>(Table2[[#This Row],[G]]^2)/(Table2[[#This Row],[G]]^2+Table2[[#This Row],[A]]^2)</f>
        <v>0.60098928276999175</v>
      </c>
      <c r="S71" s="6">
        <f>Table2[[#This Row],[PIM]]/Table2[[#This Row],[PTS]]</f>
        <v>0.20408163265306123</v>
      </c>
      <c r="T71" s="6">
        <f>Table2[[#This Row],[PTS]]/Table2[[#This Row],[PIM]]</f>
        <v>4.9000000000000004</v>
      </c>
      <c r="U71" s="6">
        <f>Table2[[#This Row],[PTS]]/Table2[[#This Row],[GP]]*Table2[[#This Row],[NHL_EQUIVALENT]]</f>
        <v>0.12645161290322579</v>
      </c>
      <c r="V71" s="6">
        <f>Table2[[#This Row],[G]]/Table2[[#This Row],[PTS]]</f>
        <v>0.55102040816326525</v>
      </c>
      <c r="W71" s="6">
        <f>Table2[[#This Row],[A]]/Table2[[#This Row],[PTS]]</f>
        <v>0.44897959183673469</v>
      </c>
      <c r="X71" s="1">
        <v>0</v>
      </c>
      <c r="Y71" s="1">
        <v>0</v>
      </c>
      <c r="Z71" t="s">
        <v>1422</v>
      </c>
      <c r="AA71" t="e" vm="2">
        <v>#VALUE!</v>
      </c>
      <c r="AB71" t="s">
        <v>671</v>
      </c>
      <c r="AC71" s="5">
        <v>39297</v>
      </c>
      <c r="AD71" s="1" t="s">
        <v>732</v>
      </c>
      <c r="AE71" s="1">
        <v>207</v>
      </c>
      <c r="AF71" s="1" t="s">
        <v>690</v>
      </c>
    </row>
    <row r="72" spans="1:32" x14ac:dyDescent="0.35">
      <c r="A72">
        <v>2025</v>
      </c>
      <c r="C72" t="s">
        <v>1016</v>
      </c>
      <c r="D72" s="1">
        <v>71</v>
      </c>
      <c r="E72" s="1" t="s">
        <v>896</v>
      </c>
      <c r="F72" t="s">
        <v>180</v>
      </c>
      <c r="G72" t="s">
        <v>20</v>
      </c>
      <c r="H72" s="1">
        <v>0.28999999999999998</v>
      </c>
      <c r="I72" s="1">
        <v>24</v>
      </c>
      <c r="J72" s="1">
        <v>1</v>
      </c>
      <c r="K72" s="1">
        <v>6</v>
      </c>
      <c r="L72" s="1">
        <v>7</v>
      </c>
      <c r="M72" s="1">
        <v>12</v>
      </c>
      <c r="N72" s="6">
        <f>Table2[[#This Row],[G]]/Table2[[#This Row],[GP]]</f>
        <v>4.1666666666666664E-2</v>
      </c>
      <c r="O72" s="6">
        <f>Table2[[#This Row],[A]]/Table2[[#This Row],[GP]]</f>
        <v>0.25</v>
      </c>
      <c r="P72" s="6">
        <f>Table2[[#This Row],[PTS]]/Table2[[#This Row],[GP]]</f>
        <v>0.29166666666666669</v>
      </c>
      <c r="Q72" s="6">
        <f>Table2[[#This Row],[PIM]]/Table2[[#This Row],[GP]]</f>
        <v>0.5</v>
      </c>
      <c r="R72" s="6">
        <f>(Table2[[#This Row],[G]]^2)/(Table2[[#This Row],[G]]^2+Table2[[#This Row],[A]]^2)</f>
        <v>2.7027027027027029E-2</v>
      </c>
      <c r="S72" s="6">
        <f>Table2[[#This Row],[PIM]]/Table2[[#This Row],[PTS]]</f>
        <v>1.7142857142857142</v>
      </c>
      <c r="T72" s="6">
        <f>Table2[[#This Row],[PTS]]/Table2[[#This Row],[PIM]]</f>
        <v>0.58333333333333337</v>
      </c>
      <c r="U72" s="6">
        <f>Table2[[#This Row],[PTS]]/Table2[[#This Row],[GP]]*Table2[[#This Row],[NHL_EQUIVALENT]]</f>
        <v>8.458333333333333E-2</v>
      </c>
      <c r="V72" s="6">
        <f>Table2[[#This Row],[G]]/Table2[[#This Row],[PTS]]</f>
        <v>0.14285714285714285</v>
      </c>
      <c r="W72" s="6">
        <f>Table2[[#This Row],[A]]/Table2[[#This Row],[PTS]]</f>
        <v>0.8571428571428571</v>
      </c>
      <c r="X72" s="1">
        <v>0</v>
      </c>
      <c r="Y72" s="1">
        <v>0</v>
      </c>
      <c r="Z72" t="s">
        <v>1424</v>
      </c>
      <c r="AA72" t="e" vm="4">
        <v>#VALUE!</v>
      </c>
      <c r="AB72" t="s">
        <v>863</v>
      </c>
      <c r="AC72" s="5">
        <v>39100</v>
      </c>
      <c r="AD72" s="1" t="s">
        <v>717</v>
      </c>
      <c r="AE72" s="1">
        <v>185</v>
      </c>
      <c r="AF72" s="1" t="s">
        <v>690</v>
      </c>
    </row>
    <row r="73" spans="1:32" x14ac:dyDescent="0.35">
      <c r="A73">
        <v>2025</v>
      </c>
      <c r="C73" t="s">
        <v>1157</v>
      </c>
      <c r="D73" s="1">
        <v>72</v>
      </c>
      <c r="E73" s="1" t="s">
        <v>897</v>
      </c>
      <c r="F73" t="s">
        <v>361</v>
      </c>
      <c r="G73" t="s">
        <v>357</v>
      </c>
      <c r="H73" s="1">
        <v>0.54</v>
      </c>
      <c r="I73" s="1">
        <v>51</v>
      </c>
      <c r="J73" s="1">
        <v>12</v>
      </c>
      <c r="K73" s="1">
        <v>23</v>
      </c>
      <c r="L73" s="1">
        <v>35</v>
      </c>
      <c r="M73" s="1">
        <v>6</v>
      </c>
      <c r="N73" s="6">
        <f>Table2[[#This Row],[G]]/Table2[[#This Row],[GP]]</f>
        <v>0.23529411764705882</v>
      </c>
      <c r="O73" s="6">
        <f>Table2[[#This Row],[A]]/Table2[[#This Row],[GP]]</f>
        <v>0.45098039215686275</v>
      </c>
      <c r="P73" s="6">
        <f>Table2[[#This Row],[PTS]]/Table2[[#This Row],[GP]]</f>
        <v>0.68627450980392157</v>
      </c>
      <c r="Q73" s="6">
        <f>Table2[[#This Row],[PIM]]/Table2[[#This Row],[GP]]</f>
        <v>0.11764705882352941</v>
      </c>
      <c r="R73" s="6">
        <f>(Table2[[#This Row],[G]]^2)/(Table2[[#This Row],[G]]^2+Table2[[#This Row],[A]]^2)</f>
        <v>0.21396731054977711</v>
      </c>
      <c r="S73" s="6">
        <f>Table2[[#This Row],[PIM]]/Table2[[#This Row],[PTS]]</f>
        <v>0.17142857142857143</v>
      </c>
      <c r="T73" s="6">
        <f>Table2[[#This Row],[PTS]]/Table2[[#This Row],[PIM]]</f>
        <v>5.833333333333333</v>
      </c>
      <c r="U73" s="6">
        <f>Table2[[#This Row],[PTS]]/Table2[[#This Row],[GP]]*Table2[[#This Row],[NHL_EQUIVALENT]]</f>
        <v>0.37058823529411766</v>
      </c>
      <c r="V73" s="6">
        <f>Table2[[#This Row],[G]]/Table2[[#This Row],[PTS]]</f>
        <v>0.34285714285714286</v>
      </c>
      <c r="W73" s="6">
        <f>Table2[[#This Row],[A]]/Table2[[#This Row],[PTS]]</f>
        <v>0.65714285714285714</v>
      </c>
      <c r="X73" s="1">
        <v>0</v>
      </c>
      <c r="Y73" s="1">
        <v>0</v>
      </c>
      <c r="Z73" t="s">
        <v>1427</v>
      </c>
      <c r="AA73" t="e" vm="8">
        <v>#VALUE!</v>
      </c>
      <c r="AB73" t="s">
        <v>360</v>
      </c>
      <c r="AC73" s="5">
        <v>38705</v>
      </c>
      <c r="AD73" s="1" t="s">
        <v>716</v>
      </c>
      <c r="AE73" s="1">
        <v>176</v>
      </c>
      <c r="AF73" s="1" t="s">
        <v>700</v>
      </c>
    </row>
    <row r="74" spans="1:32" x14ac:dyDescent="0.35">
      <c r="A74">
        <v>2025</v>
      </c>
      <c r="C74" t="s">
        <v>1177</v>
      </c>
      <c r="D74" s="1">
        <v>73</v>
      </c>
      <c r="E74" s="1" t="s">
        <v>897</v>
      </c>
      <c r="F74" t="s">
        <v>148</v>
      </c>
      <c r="G74" t="s">
        <v>15</v>
      </c>
      <c r="H74" s="1">
        <v>0.3</v>
      </c>
      <c r="I74" s="1">
        <v>67</v>
      </c>
      <c r="J74" s="1">
        <v>7</v>
      </c>
      <c r="K74" s="1">
        <v>16</v>
      </c>
      <c r="L74" s="1">
        <v>23</v>
      </c>
      <c r="M74" s="1">
        <v>14</v>
      </c>
      <c r="N74" s="6">
        <f>Table2[[#This Row],[G]]/Table2[[#This Row],[GP]]</f>
        <v>0.1044776119402985</v>
      </c>
      <c r="O74" s="6">
        <f>Table2[[#This Row],[A]]/Table2[[#This Row],[GP]]</f>
        <v>0.23880597014925373</v>
      </c>
      <c r="P74" s="6">
        <f>Table2[[#This Row],[PTS]]/Table2[[#This Row],[GP]]</f>
        <v>0.34328358208955223</v>
      </c>
      <c r="Q74" s="6">
        <f>Table2[[#This Row],[PIM]]/Table2[[#This Row],[GP]]</f>
        <v>0.20895522388059701</v>
      </c>
      <c r="R74" s="6">
        <f>(Table2[[#This Row],[G]]^2)/(Table2[[#This Row],[G]]^2+Table2[[#This Row],[A]]^2)</f>
        <v>0.16065573770491803</v>
      </c>
      <c r="S74" s="6">
        <f>Table2[[#This Row],[PIM]]/Table2[[#This Row],[PTS]]</f>
        <v>0.60869565217391308</v>
      </c>
      <c r="T74" s="6">
        <f>Table2[[#This Row],[PTS]]/Table2[[#This Row],[PIM]]</f>
        <v>1.6428571428571428</v>
      </c>
      <c r="U74" s="6">
        <f>Table2[[#This Row],[PTS]]/Table2[[#This Row],[GP]]*Table2[[#This Row],[NHL_EQUIVALENT]]</f>
        <v>0.10298507462686567</v>
      </c>
      <c r="V74" s="6">
        <f>Table2[[#This Row],[G]]/Table2[[#This Row],[PTS]]</f>
        <v>0.30434782608695654</v>
      </c>
      <c r="W74" s="6">
        <f>Table2[[#This Row],[A]]/Table2[[#This Row],[PTS]]</f>
        <v>0.69565217391304346</v>
      </c>
      <c r="X74" s="1">
        <v>0</v>
      </c>
      <c r="Y74" s="1">
        <v>0</v>
      </c>
      <c r="Z74" t="s">
        <v>1421</v>
      </c>
      <c r="AA74" t="e" vm="1">
        <v>#VALUE!</v>
      </c>
      <c r="AB74" t="s">
        <v>500</v>
      </c>
      <c r="AC74" s="5">
        <v>39335</v>
      </c>
      <c r="AD74" s="1" t="s">
        <v>724</v>
      </c>
      <c r="AE74" s="1">
        <v>179</v>
      </c>
      <c r="AF74" s="1" t="s">
        <v>690</v>
      </c>
    </row>
    <row r="75" spans="1:32" x14ac:dyDescent="0.35">
      <c r="A75">
        <v>2025</v>
      </c>
      <c r="C75" t="s">
        <v>1231</v>
      </c>
      <c r="D75" s="1">
        <v>74</v>
      </c>
      <c r="E75" s="1" t="s">
        <v>897</v>
      </c>
      <c r="F75" t="s">
        <v>266</v>
      </c>
      <c r="G75" t="s">
        <v>15</v>
      </c>
      <c r="H75" s="1">
        <v>0.3</v>
      </c>
      <c r="I75" s="1">
        <v>53</v>
      </c>
      <c r="J75" s="1">
        <v>16</v>
      </c>
      <c r="K75" s="1">
        <v>29</v>
      </c>
      <c r="L75" s="1">
        <v>45</v>
      </c>
      <c r="M75" s="1">
        <v>8</v>
      </c>
      <c r="N75" s="6">
        <f>Table2[[#This Row],[G]]/Table2[[#This Row],[GP]]</f>
        <v>0.30188679245283018</v>
      </c>
      <c r="O75" s="6">
        <f>Table2[[#This Row],[A]]/Table2[[#This Row],[GP]]</f>
        <v>0.54716981132075471</v>
      </c>
      <c r="P75" s="6">
        <f>Table2[[#This Row],[PTS]]/Table2[[#This Row],[GP]]</f>
        <v>0.84905660377358494</v>
      </c>
      <c r="Q75" s="6">
        <f>Table2[[#This Row],[PIM]]/Table2[[#This Row],[GP]]</f>
        <v>0.15094339622641509</v>
      </c>
      <c r="R75" s="6">
        <f>(Table2[[#This Row],[G]]^2)/(Table2[[#This Row],[G]]^2+Table2[[#This Row],[A]]^2)</f>
        <v>0.23336371923427529</v>
      </c>
      <c r="S75" s="6">
        <f>Table2[[#This Row],[PIM]]/Table2[[#This Row],[PTS]]</f>
        <v>0.17777777777777778</v>
      </c>
      <c r="T75" s="6">
        <f>Table2[[#This Row],[PTS]]/Table2[[#This Row],[PIM]]</f>
        <v>5.625</v>
      </c>
      <c r="U75" s="6">
        <f>Table2[[#This Row],[PTS]]/Table2[[#This Row],[GP]]*Table2[[#This Row],[NHL_EQUIVALENT]]</f>
        <v>0.25471698113207547</v>
      </c>
      <c r="V75" s="6">
        <f>Table2[[#This Row],[G]]/Table2[[#This Row],[PTS]]</f>
        <v>0.35555555555555557</v>
      </c>
      <c r="W75" s="6">
        <f>Table2[[#This Row],[A]]/Table2[[#This Row],[PTS]]</f>
        <v>0.64444444444444449</v>
      </c>
      <c r="X75" s="1">
        <v>0</v>
      </c>
      <c r="Y75" s="1">
        <v>0</v>
      </c>
      <c r="Z75" t="s">
        <v>1423</v>
      </c>
      <c r="AA75" t="e" vm="3">
        <v>#VALUE!</v>
      </c>
      <c r="AB75" t="s">
        <v>265</v>
      </c>
      <c r="AC75" s="5">
        <v>39186</v>
      </c>
      <c r="AD75" s="1" t="s">
        <v>725</v>
      </c>
      <c r="AE75" s="1">
        <v>168</v>
      </c>
      <c r="AF75" s="1" t="s">
        <v>700</v>
      </c>
    </row>
    <row r="76" spans="1:32" x14ac:dyDescent="0.35">
      <c r="A76">
        <v>2025</v>
      </c>
      <c r="C76" t="s">
        <v>910</v>
      </c>
      <c r="D76" s="1">
        <v>75</v>
      </c>
      <c r="E76" s="1" t="s">
        <v>896</v>
      </c>
      <c r="F76" t="s">
        <v>100</v>
      </c>
      <c r="G76" t="s">
        <v>101</v>
      </c>
      <c r="H76" s="1">
        <v>0.2</v>
      </c>
      <c r="I76" s="1">
        <v>35</v>
      </c>
      <c r="J76" s="1">
        <v>6</v>
      </c>
      <c r="K76" s="1">
        <v>8</v>
      </c>
      <c r="L76" s="1">
        <v>14</v>
      </c>
      <c r="M76" s="1">
        <v>22</v>
      </c>
      <c r="N76" s="6">
        <f>Table2[[#This Row],[G]]/Table2[[#This Row],[GP]]</f>
        <v>0.17142857142857143</v>
      </c>
      <c r="O76" s="6">
        <f>Table2[[#This Row],[A]]/Table2[[#This Row],[GP]]</f>
        <v>0.22857142857142856</v>
      </c>
      <c r="P76" s="6">
        <f>Table2[[#This Row],[PTS]]/Table2[[#This Row],[GP]]</f>
        <v>0.4</v>
      </c>
      <c r="Q76" s="6">
        <f>Table2[[#This Row],[PIM]]/Table2[[#This Row],[GP]]</f>
        <v>0.62857142857142856</v>
      </c>
      <c r="R76" s="6">
        <f>(Table2[[#This Row],[G]]^2)/(Table2[[#This Row],[G]]^2+Table2[[#This Row],[A]]^2)</f>
        <v>0.36</v>
      </c>
      <c r="S76" s="6">
        <f>Table2[[#This Row],[PIM]]/Table2[[#This Row],[PTS]]</f>
        <v>1.5714285714285714</v>
      </c>
      <c r="T76" s="6">
        <f>Table2[[#This Row],[PTS]]/Table2[[#This Row],[PIM]]</f>
        <v>0.63636363636363635</v>
      </c>
      <c r="U76" s="6">
        <f>Table2[[#This Row],[PTS]]/Table2[[#This Row],[GP]]*Table2[[#This Row],[NHL_EQUIVALENT]]</f>
        <v>8.0000000000000016E-2</v>
      </c>
      <c r="V76" s="6">
        <f>Table2[[#This Row],[G]]/Table2[[#This Row],[PTS]]</f>
        <v>0.42857142857142855</v>
      </c>
      <c r="W76" s="6">
        <f>Table2[[#This Row],[A]]/Table2[[#This Row],[PTS]]</f>
        <v>0.5714285714285714</v>
      </c>
      <c r="X76" s="1">
        <v>0</v>
      </c>
      <c r="Y76" s="1">
        <v>0</v>
      </c>
      <c r="Z76" t="s">
        <v>1425</v>
      </c>
      <c r="AA76" t="e" vm="5">
        <v>#VALUE!</v>
      </c>
      <c r="AB76" t="s">
        <v>741</v>
      </c>
      <c r="AC76" s="5">
        <v>39182</v>
      </c>
      <c r="AD76" s="1" t="s">
        <v>707</v>
      </c>
      <c r="AE76" s="1">
        <v>198</v>
      </c>
      <c r="AF76" s="1" t="s">
        <v>690</v>
      </c>
    </row>
    <row r="77" spans="1:32" x14ac:dyDescent="0.35">
      <c r="A77">
        <v>2025</v>
      </c>
      <c r="C77" t="s">
        <v>1248</v>
      </c>
      <c r="D77" s="1">
        <v>76</v>
      </c>
      <c r="E77" s="1" t="s">
        <v>897</v>
      </c>
      <c r="F77" t="s">
        <v>551</v>
      </c>
      <c r="G77" t="s">
        <v>128</v>
      </c>
      <c r="H77" s="1">
        <v>0.22</v>
      </c>
      <c r="I77" s="1">
        <v>25</v>
      </c>
      <c r="J77" s="1">
        <v>13</v>
      </c>
      <c r="K77" s="1">
        <v>7</v>
      </c>
      <c r="L77" s="1">
        <v>20</v>
      </c>
      <c r="M77" s="1">
        <v>14</v>
      </c>
      <c r="N77" s="6">
        <f>Table2[[#This Row],[G]]/Table2[[#This Row],[GP]]</f>
        <v>0.52</v>
      </c>
      <c r="O77" s="6">
        <f>Table2[[#This Row],[A]]/Table2[[#This Row],[GP]]</f>
        <v>0.28000000000000003</v>
      </c>
      <c r="P77" s="6">
        <f>Table2[[#This Row],[PTS]]/Table2[[#This Row],[GP]]</f>
        <v>0.8</v>
      </c>
      <c r="Q77" s="6">
        <f>Table2[[#This Row],[PIM]]/Table2[[#This Row],[GP]]</f>
        <v>0.56000000000000005</v>
      </c>
      <c r="R77" s="6">
        <f>(Table2[[#This Row],[G]]^2)/(Table2[[#This Row],[G]]^2+Table2[[#This Row],[A]]^2)</f>
        <v>0.77522935779816515</v>
      </c>
      <c r="S77" s="6">
        <f>Table2[[#This Row],[PIM]]/Table2[[#This Row],[PTS]]</f>
        <v>0.7</v>
      </c>
      <c r="T77" s="6">
        <f>Table2[[#This Row],[PTS]]/Table2[[#This Row],[PIM]]</f>
        <v>1.4285714285714286</v>
      </c>
      <c r="U77" s="6">
        <f>Table2[[#This Row],[PTS]]/Table2[[#This Row],[GP]]*Table2[[#This Row],[NHL_EQUIVALENT]]</f>
        <v>0.17600000000000002</v>
      </c>
      <c r="V77" s="6">
        <f>Table2[[#This Row],[G]]/Table2[[#This Row],[PTS]]</f>
        <v>0.65</v>
      </c>
      <c r="W77" s="6">
        <f>Table2[[#This Row],[A]]/Table2[[#This Row],[PTS]]</f>
        <v>0.35</v>
      </c>
      <c r="X77" s="1">
        <v>0</v>
      </c>
      <c r="Y77" s="1">
        <v>0</v>
      </c>
      <c r="Z77" t="s">
        <v>1424</v>
      </c>
      <c r="AA77" t="e" vm="4">
        <v>#VALUE!</v>
      </c>
      <c r="AB77" t="s">
        <v>550</v>
      </c>
      <c r="AC77" s="5">
        <v>39202</v>
      </c>
      <c r="AD77" s="1" t="s">
        <v>699</v>
      </c>
      <c r="AE77" s="1">
        <v>196</v>
      </c>
      <c r="AF77" s="1" t="s">
        <v>700</v>
      </c>
    </row>
    <row r="78" spans="1:32" x14ac:dyDescent="0.35">
      <c r="A78">
        <v>2025</v>
      </c>
      <c r="C78" t="s">
        <v>967</v>
      </c>
      <c r="D78" s="1">
        <v>77</v>
      </c>
      <c r="E78" s="1" t="s">
        <v>896</v>
      </c>
      <c r="F78" t="s">
        <v>305</v>
      </c>
      <c r="G78" t="s">
        <v>31</v>
      </c>
      <c r="H78" s="1">
        <v>0.27</v>
      </c>
      <c r="I78" s="1">
        <v>64</v>
      </c>
      <c r="J78" s="1">
        <v>7</v>
      </c>
      <c r="K78" s="1">
        <v>33</v>
      </c>
      <c r="L78" s="1">
        <v>40</v>
      </c>
      <c r="M78" s="1">
        <v>16</v>
      </c>
      <c r="N78" s="6">
        <f>Table2[[#This Row],[G]]/Table2[[#This Row],[GP]]</f>
        <v>0.109375</v>
      </c>
      <c r="O78" s="6">
        <f>Table2[[#This Row],[A]]/Table2[[#This Row],[GP]]</f>
        <v>0.515625</v>
      </c>
      <c r="P78" s="6">
        <f>Table2[[#This Row],[PTS]]/Table2[[#This Row],[GP]]</f>
        <v>0.625</v>
      </c>
      <c r="Q78" s="6">
        <f>Table2[[#This Row],[PIM]]/Table2[[#This Row],[GP]]</f>
        <v>0.25</v>
      </c>
      <c r="R78" s="6">
        <f>(Table2[[#This Row],[G]]^2)/(Table2[[#This Row],[G]]^2+Table2[[#This Row],[A]]^2)</f>
        <v>4.3057996485061513E-2</v>
      </c>
      <c r="S78" s="6">
        <f>Table2[[#This Row],[PIM]]/Table2[[#This Row],[PTS]]</f>
        <v>0.4</v>
      </c>
      <c r="T78" s="6">
        <f>Table2[[#This Row],[PTS]]/Table2[[#This Row],[PIM]]</f>
        <v>2.5</v>
      </c>
      <c r="U78" s="6">
        <f>Table2[[#This Row],[PTS]]/Table2[[#This Row],[GP]]*Table2[[#This Row],[NHL_EQUIVALENT]]</f>
        <v>0.16875000000000001</v>
      </c>
      <c r="V78" s="6">
        <f>Table2[[#This Row],[G]]/Table2[[#This Row],[PTS]]</f>
        <v>0.17499999999999999</v>
      </c>
      <c r="W78" s="6">
        <f>Table2[[#This Row],[A]]/Table2[[#This Row],[PTS]]</f>
        <v>0.82499999999999996</v>
      </c>
      <c r="X78" s="1">
        <v>0</v>
      </c>
      <c r="Y78" s="1">
        <v>0</v>
      </c>
      <c r="Z78" t="s">
        <v>1421</v>
      </c>
      <c r="AA78" t="e" vm="1">
        <v>#VALUE!</v>
      </c>
      <c r="AB78" t="s">
        <v>350</v>
      </c>
      <c r="AC78" s="5">
        <v>39293</v>
      </c>
      <c r="AD78" s="1" t="s">
        <v>705</v>
      </c>
      <c r="AE78" s="1">
        <v>161</v>
      </c>
      <c r="AF78" s="1" t="s">
        <v>690</v>
      </c>
    </row>
    <row r="79" spans="1:32" x14ac:dyDescent="0.35">
      <c r="A79">
        <v>2025</v>
      </c>
      <c r="C79" t="s">
        <v>1375</v>
      </c>
      <c r="D79" s="1">
        <v>78</v>
      </c>
      <c r="E79" s="1" t="s">
        <v>897</v>
      </c>
      <c r="F79" t="s">
        <v>1492</v>
      </c>
      <c r="G79" t="s">
        <v>43</v>
      </c>
      <c r="H79" s="1">
        <v>0.27</v>
      </c>
      <c r="I79" s="1">
        <v>40</v>
      </c>
      <c r="J79" s="1">
        <v>22</v>
      </c>
      <c r="K79" s="1">
        <v>29</v>
      </c>
      <c r="L79" s="1">
        <v>51</v>
      </c>
      <c r="M79" s="1">
        <v>50</v>
      </c>
      <c r="N79" s="6">
        <f>Table2[[#This Row],[G]]/Table2[[#This Row],[GP]]</f>
        <v>0.55000000000000004</v>
      </c>
      <c r="O79" s="6">
        <f>Table2[[#This Row],[A]]/Table2[[#This Row],[GP]]</f>
        <v>0.72499999999999998</v>
      </c>
      <c r="P79" s="6">
        <f>Table2[[#This Row],[PTS]]/Table2[[#This Row],[GP]]</f>
        <v>1.2749999999999999</v>
      </c>
      <c r="Q79" s="6">
        <f>Table2[[#This Row],[PIM]]/Table2[[#This Row],[GP]]</f>
        <v>1.25</v>
      </c>
      <c r="R79" s="6">
        <f>(Table2[[#This Row],[G]]^2)/(Table2[[#This Row],[G]]^2+Table2[[#This Row],[A]]^2)</f>
        <v>0.36528301886792452</v>
      </c>
      <c r="S79" s="6">
        <f>Table2[[#This Row],[PIM]]/Table2[[#This Row],[PTS]]</f>
        <v>0.98039215686274506</v>
      </c>
      <c r="T79" s="6">
        <f>Table2[[#This Row],[PTS]]/Table2[[#This Row],[PIM]]</f>
        <v>1.02</v>
      </c>
      <c r="U79" s="6">
        <f>Table2[[#This Row],[PTS]]/Table2[[#This Row],[GP]]*Table2[[#This Row],[NHL_EQUIVALENT]]</f>
        <v>0.34425</v>
      </c>
      <c r="V79" s="6">
        <f>Table2[[#This Row],[G]]/Table2[[#This Row],[PTS]]</f>
        <v>0.43137254901960786</v>
      </c>
      <c r="W79" s="6">
        <f>Table2[[#This Row],[A]]/Table2[[#This Row],[PTS]]</f>
        <v>0.56862745098039214</v>
      </c>
      <c r="X79" s="1">
        <v>0</v>
      </c>
      <c r="Y79" s="1">
        <v>0</v>
      </c>
      <c r="Z79" t="s">
        <v>1423</v>
      </c>
      <c r="AA79" t="e" vm="3">
        <v>#VALUE!</v>
      </c>
      <c r="AB79" t="s">
        <v>629</v>
      </c>
      <c r="AC79" s="5">
        <v>39287</v>
      </c>
      <c r="AD79" s="1" t="s">
        <v>724</v>
      </c>
      <c r="AE79" s="1">
        <v>183</v>
      </c>
      <c r="AF79" s="1" t="s">
        <v>700</v>
      </c>
    </row>
    <row r="80" spans="1:32" x14ac:dyDescent="0.35">
      <c r="A80">
        <v>2025</v>
      </c>
      <c r="C80" t="s">
        <v>1285</v>
      </c>
      <c r="D80" s="1">
        <v>79</v>
      </c>
      <c r="E80" s="1" t="s">
        <v>897</v>
      </c>
      <c r="F80" t="s">
        <v>141</v>
      </c>
      <c r="G80" t="s">
        <v>101</v>
      </c>
      <c r="H80" s="1">
        <v>0.2</v>
      </c>
      <c r="I80" s="1">
        <v>43</v>
      </c>
      <c r="J80" s="1">
        <v>20</v>
      </c>
      <c r="K80" s="1">
        <v>7</v>
      </c>
      <c r="L80" s="1">
        <v>27</v>
      </c>
      <c r="M80" s="1">
        <v>14</v>
      </c>
      <c r="N80" s="6">
        <f>Table2[[#This Row],[G]]/Table2[[#This Row],[GP]]</f>
        <v>0.46511627906976744</v>
      </c>
      <c r="O80" s="6">
        <f>Table2[[#This Row],[A]]/Table2[[#This Row],[GP]]</f>
        <v>0.16279069767441862</v>
      </c>
      <c r="P80" s="6">
        <f>Table2[[#This Row],[PTS]]/Table2[[#This Row],[GP]]</f>
        <v>0.62790697674418605</v>
      </c>
      <c r="Q80" s="6">
        <f>Table2[[#This Row],[PIM]]/Table2[[#This Row],[GP]]</f>
        <v>0.32558139534883723</v>
      </c>
      <c r="R80" s="6">
        <f>(Table2[[#This Row],[G]]^2)/(Table2[[#This Row],[G]]^2+Table2[[#This Row],[A]]^2)</f>
        <v>0.89086859688195996</v>
      </c>
      <c r="S80" s="6">
        <f>Table2[[#This Row],[PIM]]/Table2[[#This Row],[PTS]]</f>
        <v>0.51851851851851849</v>
      </c>
      <c r="T80" s="6">
        <f>Table2[[#This Row],[PTS]]/Table2[[#This Row],[PIM]]</f>
        <v>1.9285714285714286</v>
      </c>
      <c r="U80" s="6">
        <f>Table2[[#This Row],[PTS]]/Table2[[#This Row],[GP]]*Table2[[#This Row],[NHL_EQUIVALENT]]</f>
        <v>0.12558139534883722</v>
      </c>
      <c r="V80" s="6">
        <f>Table2[[#This Row],[G]]/Table2[[#This Row],[PTS]]</f>
        <v>0.7407407407407407</v>
      </c>
      <c r="W80" s="6">
        <f>Table2[[#This Row],[A]]/Table2[[#This Row],[PTS]]</f>
        <v>0.25925925925925924</v>
      </c>
      <c r="X80" s="1">
        <v>0</v>
      </c>
      <c r="Y80" s="1">
        <v>0</v>
      </c>
      <c r="Z80" t="s">
        <v>1425</v>
      </c>
      <c r="AA80" t="e" vm="5">
        <v>#VALUE!</v>
      </c>
      <c r="AB80" t="s">
        <v>557</v>
      </c>
      <c r="AC80" s="5">
        <v>39199</v>
      </c>
      <c r="AD80" s="1" t="s">
        <v>732</v>
      </c>
      <c r="AE80" s="1">
        <v>209</v>
      </c>
      <c r="AF80" s="1" t="s">
        <v>700</v>
      </c>
    </row>
    <row r="81" spans="1:32" x14ac:dyDescent="0.35">
      <c r="A81">
        <v>2025</v>
      </c>
      <c r="C81" t="s">
        <v>1206</v>
      </c>
      <c r="D81" s="1">
        <v>80</v>
      </c>
      <c r="E81" s="1" t="s">
        <v>897</v>
      </c>
      <c r="F81" t="s">
        <v>322</v>
      </c>
      <c r="G81" t="s">
        <v>110</v>
      </c>
      <c r="H81" s="1">
        <v>0.55000000000000004</v>
      </c>
      <c r="I81" s="1">
        <v>47</v>
      </c>
      <c r="J81" s="1">
        <v>8</v>
      </c>
      <c r="K81" s="1">
        <v>7</v>
      </c>
      <c r="L81" s="1">
        <v>15</v>
      </c>
      <c r="M81" s="1">
        <v>6</v>
      </c>
      <c r="N81" s="6">
        <f>Table2[[#This Row],[G]]/Table2[[#This Row],[GP]]</f>
        <v>0.1702127659574468</v>
      </c>
      <c r="O81" s="6">
        <f>Table2[[#This Row],[A]]/Table2[[#This Row],[GP]]</f>
        <v>0.14893617021276595</v>
      </c>
      <c r="P81" s="6">
        <f>Table2[[#This Row],[PTS]]/Table2[[#This Row],[GP]]</f>
        <v>0.31914893617021278</v>
      </c>
      <c r="Q81" s="6">
        <f>Table2[[#This Row],[PIM]]/Table2[[#This Row],[GP]]</f>
        <v>0.1276595744680851</v>
      </c>
      <c r="R81" s="6">
        <f>(Table2[[#This Row],[G]]^2)/(Table2[[#This Row],[G]]^2+Table2[[#This Row],[A]]^2)</f>
        <v>0.5663716814159292</v>
      </c>
      <c r="S81" s="6">
        <f>Table2[[#This Row],[PIM]]/Table2[[#This Row],[PTS]]</f>
        <v>0.4</v>
      </c>
      <c r="T81" s="6">
        <f>Table2[[#This Row],[PTS]]/Table2[[#This Row],[PIM]]</f>
        <v>2.5</v>
      </c>
      <c r="U81" s="6">
        <f>Table2[[#This Row],[PTS]]/Table2[[#This Row],[GP]]*Table2[[#This Row],[NHL_EQUIVALENT]]</f>
        <v>0.17553191489361705</v>
      </c>
      <c r="V81" s="6">
        <f>Table2[[#This Row],[G]]/Table2[[#This Row],[PTS]]</f>
        <v>0.53333333333333333</v>
      </c>
      <c r="W81" s="6">
        <f>Table2[[#This Row],[A]]/Table2[[#This Row],[PTS]]</f>
        <v>0.46666666666666667</v>
      </c>
      <c r="X81" s="1">
        <v>0</v>
      </c>
      <c r="Y81" s="1">
        <v>0</v>
      </c>
      <c r="Z81" t="s">
        <v>1426</v>
      </c>
      <c r="AA81" t="e" vm="9">
        <v>#VALUE!</v>
      </c>
      <c r="AB81" t="s">
        <v>866</v>
      </c>
      <c r="AC81" s="5">
        <v>38964</v>
      </c>
      <c r="AD81" s="1" t="s">
        <v>725</v>
      </c>
      <c r="AE81" s="1">
        <v>176</v>
      </c>
      <c r="AF81" s="1" t="s">
        <v>700</v>
      </c>
    </row>
    <row r="82" spans="1:32" x14ac:dyDescent="0.35">
      <c r="A82">
        <v>2025</v>
      </c>
      <c r="C82" t="s">
        <v>1448</v>
      </c>
      <c r="D82" s="1">
        <v>81</v>
      </c>
      <c r="E82" s="1" t="s">
        <v>896</v>
      </c>
      <c r="F82" t="s">
        <v>567</v>
      </c>
      <c r="G82" t="s">
        <v>26</v>
      </c>
      <c r="H82" s="1">
        <v>0.32</v>
      </c>
      <c r="I82" s="1">
        <v>35</v>
      </c>
      <c r="J82" s="1">
        <v>3</v>
      </c>
      <c r="K82" s="1">
        <v>6</v>
      </c>
      <c r="L82" s="1">
        <v>9</v>
      </c>
      <c r="M82" s="1">
        <v>8</v>
      </c>
      <c r="N82" s="6">
        <f>Table2[[#This Row],[G]]/Table2[[#This Row],[GP]]</f>
        <v>8.5714285714285715E-2</v>
      </c>
      <c r="O82" s="6">
        <f>Table2[[#This Row],[A]]/Table2[[#This Row],[GP]]</f>
        <v>0.17142857142857143</v>
      </c>
      <c r="P82" s="6">
        <f>Table2[[#This Row],[PTS]]/Table2[[#This Row],[GP]]</f>
        <v>0.25714285714285712</v>
      </c>
      <c r="Q82" s="6">
        <f>Table2[[#This Row],[PIM]]/Table2[[#This Row],[GP]]</f>
        <v>0.22857142857142856</v>
      </c>
      <c r="R82" s="6">
        <f>(Table2[[#This Row],[G]]^2)/(Table2[[#This Row],[G]]^2+Table2[[#This Row],[A]]^2)</f>
        <v>0.2</v>
      </c>
      <c r="S82" s="6">
        <f>Table2[[#This Row],[PIM]]/Table2[[#This Row],[PTS]]</f>
        <v>0.88888888888888884</v>
      </c>
      <c r="T82" s="6">
        <f>Table2[[#This Row],[PTS]]/Table2[[#This Row],[PIM]]</f>
        <v>1.125</v>
      </c>
      <c r="U82" s="6">
        <f>Table2[[#This Row],[PTS]]/Table2[[#This Row],[GP]]*Table2[[#This Row],[NHL_EQUIVALENT]]</f>
        <v>8.2285714285714281E-2</v>
      </c>
      <c r="V82" s="6">
        <f>Table2[[#This Row],[G]]/Table2[[#This Row],[PTS]]</f>
        <v>0.33333333333333331</v>
      </c>
      <c r="W82" s="6">
        <f>Table2[[#This Row],[A]]/Table2[[#This Row],[PTS]]</f>
        <v>0.66666666666666663</v>
      </c>
      <c r="X82" s="1">
        <v>0</v>
      </c>
      <c r="Y82" s="1">
        <v>0</v>
      </c>
      <c r="Z82" t="s">
        <v>1422</v>
      </c>
      <c r="AA82" t="e" vm="2">
        <v>#VALUE!</v>
      </c>
      <c r="AB82" t="s">
        <v>867</v>
      </c>
      <c r="AC82" s="5">
        <v>39069</v>
      </c>
      <c r="AD82" s="1" t="s">
        <v>705</v>
      </c>
      <c r="AE82" s="1">
        <v>181</v>
      </c>
      <c r="AF82" s="1" t="s">
        <v>700</v>
      </c>
    </row>
    <row r="83" spans="1:32" x14ac:dyDescent="0.35">
      <c r="A83">
        <v>2025</v>
      </c>
      <c r="C83" t="s">
        <v>1449</v>
      </c>
      <c r="D83" s="1">
        <v>82</v>
      </c>
      <c r="E83" s="1" t="s">
        <v>896</v>
      </c>
      <c r="F83" t="s">
        <v>190</v>
      </c>
      <c r="G83" t="s">
        <v>31</v>
      </c>
      <c r="H83" s="1">
        <v>0.27</v>
      </c>
      <c r="I83" s="1">
        <v>52</v>
      </c>
      <c r="J83" s="1">
        <v>3</v>
      </c>
      <c r="K83" s="1">
        <v>23</v>
      </c>
      <c r="L83" s="1">
        <v>26</v>
      </c>
      <c r="M83" s="1">
        <v>20</v>
      </c>
      <c r="N83" s="6">
        <f>Table2[[#This Row],[G]]/Table2[[#This Row],[GP]]</f>
        <v>5.7692307692307696E-2</v>
      </c>
      <c r="O83" s="6">
        <f>Table2[[#This Row],[A]]/Table2[[#This Row],[GP]]</f>
        <v>0.44230769230769229</v>
      </c>
      <c r="P83" s="6">
        <f>Table2[[#This Row],[PTS]]/Table2[[#This Row],[GP]]</f>
        <v>0.5</v>
      </c>
      <c r="Q83" s="6">
        <f>Table2[[#This Row],[PIM]]/Table2[[#This Row],[GP]]</f>
        <v>0.38461538461538464</v>
      </c>
      <c r="R83" s="6">
        <f>(Table2[[#This Row],[G]]^2)/(Table2[[#This Row],[G]]^2+Table2[[#This Row],[A]]^2)</f>
        <v>1.6728624535315983E-2</v>
      </c>
      <c r="S83" s="6">
        <f>Table2[[#This Row],[PIM]]/Table2[[#This Row],[PTS]]</f>
        <v>0.76923076923076927</v>
      </c>
      <c r="T83" s="6">
        <f>Table2[[#This Row],[PTS]]/Table2[[#This Row],[PIM]]</f>
        <v>1.3</v>
      </c>
      <c r="U83" s="6">
        <f>Table2[[#This Row],[PTS]]/Table2[[#This Row],[GP]]*Table2[[#This Row],[NHL_EQUIVALENT]]</f>
        <v>0.13500000000000001</v>
      </c>
      <c r="V83" s="6">
        <f>Table2[[#This Row],[G]]/Table2[[#This Row],[PTS]]</f>
        <v>0.11538461538461539</v>
      </c>
      <c r="W83" s="6">
        <f>Table2[[#This Row],[A]]/Table2[[#This Row],[PTS]]</f>
        <v>0.88461538461538458</v>
      </c>
      <c r="X83" s="1">
        <v>0</v>
      </c>
      <c r="Y83" s="1">
        <v>0</v>
      </c>
      <c r="Z83" t="s">
        <v>1428</v>
      </c>
      <c r="AA83" t="e" vm="10">
        <v>#VALUE!</v>
      </c>
      <c r="AB83" t="s">
        <v>814</v>
      </c>
      <c r="AC83" s="5">
        <v>39172</v>
      </c>
      <c r="AD83" s="1" t="s">
        <v>699</v>
      </c>
      <c r="AE83" s="1">
        <v>170</v>
      </c>
      <c r="AF83" s="1" t="s">
        <v>690</v>
      </c>
    </row>
    <row r="84" spans="1:32" x14ac:dyDescent="0.35">
      <c r="A84">
        <v>2025</v>
      </c>
      <c r="C84" t="s">
        <v>1281</v>
      </c>
      <c r="D84" s="1">
        <v>83</v>
      </c>
      <c r="E84" s="1" t="s">
        <v>897</v>
      </c>
      <c r="F84" t="s">
        <v>1496</v>
      </c>
      <c r="G84" t="s">
        <v>37</v>
      </c>
      <c r="H84" s="1">
        <v>0.41</v>
      </c>
      <c r="I84" s="1">
        <v>27</v>
      </c>
      <c r="J84" s="1">
        <v>1</v>
      </c>
      <c r="K84" s="1">
        <v>6</v>
      </c>
      <c r="L84" s="1">
        <v>7</v>
      </c>
      <c r="M84" s="1">
        <v>4</v>
      </c>
      <c r="N84" s="6">
        <f>Table2[[#This Row],[G]]/Table2[[#This Row],[GP]]</f>
        <v>3.7037037037037035E-2</v>
      </c>
      <c r="O84" s="6">
        <f>Table2[[#This Row],[A]]/Table2[[#This Row],[GP]]</f>
        <v>0.22222222222222221</v>
      </c>
      <c r="P84" s="6">
        <f>Table2[[#This Row],[PTS]]/Table2[[#This Row],[GP]]</f>
        <v>0.25925925925925924</v>
      </c>
      <c r="Q84" s="6">
        <f>Table2[[#This Row],[PIM]]/Table2[[#This Row],[GP]]</f>
        <v>0.14814814814814814</v>
      </c>
      <c r="R84" s="6">
        <f>(Table2[[#This Row],[G]]^2)/(Table2[[#This Row],[G]]^2+Table2[[#This Row],[A]]^2)</f>
        <v>2.7027027027027029E-2</v>
      </c>
      <c r="S84" s="6">
        <f>Table2[[#This Row],[PIM]]/Table2[[#This Row],[PTS]]</f>
        <v>0.5714285714285714</v>
      </c>
      <c r="T84" s="6">
        <f>Table2[[#This Row],[PTS]]/Table2[[#This Row],[PIM]]</f>
        <v>1.75</v>
      </c>
      <c r="U84" s="6">
        <f>Table2[[#This Row],[PTS]]/Table2[[#This Row],[GP]]*Table2[[#This Row],[NHL_EQUIVALENT]]</f>
        <v>0.10629629629629628</v>
      </c>
      <c r="V84" s="6">
        <f>Table2[[#This Row],[G]]/Table2[[#This Row],[PTS]]</f>
        <v>0.14285714285714285</v>
      </c>
      <c r="W84" s="6">
        <f>Table2[[#This Row],[A]]/Table2[[#This Row],[PTS]]</f>
        <v>0.8571428571428571</v>
      </c>
      <c r="X84" s="1">
        <v>0</v>
      </c>
      <c r="Y84" s="1">
        <v>0</v>
      </c>
      <c r="Z84" t="s">
        <v>1437</v>
      </c>
      <c r="AA84" t="e" vm="11">
        <v>#VALUE!</v>
      </c>
      <c r="AB84" t="s">
        <v>849</v>
      </c>
      <c r="AC84" s="5">
        <v>39067</v>
      </c>
      <c r="AD84" s="1" t="s">
        <v>716</v>
      </c>
      <c r="AE84" s="1">
        <v>170</v>
      </c>
      <c r="AF84" s="1" t="s">
        <v>690</v>
      </c>
    </row>
    <row r="85" spans="1:32" x14ac:dyDescent="0.35">
      <c r="A85">
        <v>2025</v>
      </c>
      <c r="C85" t="s">
        <v>1361</v>
      </c>
      <c r="D85" s="1">
        <v>84</v>
      </c>
      <c r="E85" s="1" t="s">
        <v>897</v>
      </c>
      <c r="F85" t="s">
        <v>210</v>
      </c>
      <c r="G85" t="s">
        <v>20</v>
      </c>
      <c r="H85" s="1">
        <v>0.28999999999999998</v>
      </c>
      <c r="I85" s="1">
        <v>32</v>
      </c>
      <c r="J85" s="1">
        <v>11</v>
      </c>
      <c r="K85" s="1">
        <v>8</v>
      </c>
      <c r="L85" s="1">
        <v>19</v>
      </c>
      <c r="M85" s="1">
        <v>28</v>
      </c>
      <c r="N85" s="6">
        <f>Table2[[#This Row],[G]]/Table2[[#This Row],[GP]]</f>
        <v>0.34375</v>
      </c>
      <c r="O85" s="6">
        <f>Table2[[#This Row],[A]]/Table2[[#This Row],[GP]]</f>
        <v>0.25</v>
      </c>
      <c r="P85" s="6">
        <f>Table2[[#This Row],[PTS]]/Table2[[#This Row],[GP]]</f>
        <v>0.59375</v>
      </c>
      <c r="Q85" s="6">
        <f>Table2[[#This Row],[PIM]]/Table2[[#This Row],[GP]]</f>
        <v>0.875</v>
      </c>
      <c r="R85" s="6">
        <f>(Table2[[#This Row],[G]]^2)/(Table2[[#This Row],[G]]^2+Table2[[#This Row],[A]]^2)</f>
        <v>0.65405405405405403</v>
      </c>
      <c r="S85" s="6">
        <f>Table2[[#This Row],[PIM]]/Table2[[#This Row],[PTS]]</f>
        <v>1.4736842105263157</v>
      </c>
      <c r="T85" s="6">
        <f>Table2[[#This Row],[PTS]]/Table2[[#This Row],[PIM]]</f>
        <v>0.6785714285714286</v>
      </c>
      <c r="U85" s="6">
        <f>Table2[[#This Row],[PTS]]/Table2[[#This Row],[GP]]*Table2[[#This Row],[NHL_EQUIVALENT]]</f>
        <v>0.17218749999999999</v>
      </c>
      <c r="V85" s="6">
        <f>Table2[[#This Row],[G]]/Table2[[#This Row],[PTS]]</f>
        <v>0.57894736842105265</v>
      </c>
      <c r="W85" s="6">
        <f>Table2[[#This Row],[A]]/Table2[[#This Row],[PTS]]</f>
        <v>0.42105263157894735</v>
      </c>
      <c r="X85" s="1">
        <v>0</v>
      </c>
      <c r="Y85" s="1">
        <v>0</v>
      </c>
      <c r="Z85" t="s">
        <v>1421</v>
      </c>
      <c r="AA85" t="e" vm="1">
        <v>#VALUE!</v>
      </c>
      <c r="AB85" t="s">
        <v>852</v>
      </c>
      <c r="AC85" s="5">
        <v>39117</v>
      </c>
      <c r="AD85" s="1" t="s">
        <v>717</v>
      </c>
      <c r="AE85" s="1">
        <v>203</v>
      </c>
      <c r="AF85" s="1" t="s">
        <v>690</v>
      </c>
    </row>
    <row r="86" spans="1:32" x14ac:dyDescent="0.35">
      <c r="A86">
        <v>2025</v>
      </c>
      <c r="C86" t="s">
        <v>962</v>
      </c>
      <c r="D86" s="1">
        <v>85</v>
      </c>
      <c r="E86" s="1" t="s">
        <v>896</v>
      </c>
      <c r="F86" t="s">
        <v>167</v>
      </c>
      <c r="G86" t="s">
        <v>20</v>
      </c>
      <c r="H86" s="1">
        <v>0.28999999999999998</v>
      </c>
      <c r="I86" s="1">
        <v>39</v>
      </c>
      <c r="J86" s="1">
        <v>3</v>
      </c>
      <c r="K86" s="1">
        <v>8</v>
      </c>
      <c r="L86" s="1">
        <v>11</v>
      </c>
      <c r="M86" s="1">
        <v>23</v>
      </c>
      <c r="N86" s="6">
        <f>Table2[[#This Row],[G]]/Table2[[#This Row],[GP]]</f>
        <v>7.6923076923076927E-2</v>
      </c>
      <c r="O86" s="6">
        <f>Table2[[#This Row],[A]]/Table2[[#This Row],[GP]]</f>
        <v>0.20512820512820512</v>
      </c>
      <c r="P86" s="6">
        <f>Table2[[#This Row],[PTS]]/Table2[[#This Row],[GP]]</f>
        <v>0.28205128205128205</v>
      </c>
      <c r="Q86" s="6">
        <f>Table2[[#This Row],[PIM]]/Table2[[#This Row],[GP]]</f>
        <v>0.58974358974358976</v>
      </c>
      <c r="R86" s="6">
        <f>(Table2[[#This Row],[G]]^2)/(Table2[[#This Row],[G]]^2+Table2[[#This Row],[A]]^2)</f>
        <v>0.12328767123287671</v>
      </c>
      <c r="S86" s="6">
        <f>Table2[[#This Row],[PIM]]/Table2[[#This Row],[PTS]]</f>
        <v>2.0909090909090908</v>
      </c>
      <c r="T86" s="6">
        <f>Table2[[#This Row],[PTS]]/Table2[[#This Row],[PIM]]</f>
        <v>0.47826086956521741</v>
      </c>
      <c r="U86" s="6">
        <f>Table2[[#This Row],[PTS]]/Table2[[#This Row],[GP]]*Table2[[#This Row],[NHL_EQUIVALENT]]</f>
        <v>8.1794871794871785E-2</v>
      </c>
      <c r="V86" s="6">
        <f>Table2[[#This Row],[G]]/Table2[[#This Row],[PTS]]</f>
        <v>0.27272727272727271</v>
      </c>
      <c r="W86" s="6">
        <f>Table2[[#This Row],[A]]/Table2[[#This Row],[PTS]]</f>
        <v>0.72727272727272729</v>
      </c>
      <c r="X86" s="1">
        <v>0</v>
      </c>
      <c r="Y86" s="1">
        <v>0</v>
      </c>
      <c r="Z86" t="s">
        <v>1421</v>
      </c>
      <c r="AA86" t="e" vm="1">
        <v>#VALUE!</v>
      </c>
      <c r="AB86" t="s">
        <v>323</v>
      </c>
      <c r="AC86" s="5">
        <v>39167</v>
      </c>
      <c r="AD86" s="1" t="s">
        <v>699</v>
      </c>
      <c r="AE86" s="1">
        <v>170</v>
      </c>
      <c r="AF86" s="1" t="s">
        <v>700</v>
      </c>
    </row>
    <row r="87" spans="1:32" x14ac:dyDescent="0.35">
      <c r="A87">
        <v>2025</v>
      </c>
      <c r="C87" t="s">
        <v>1155</v>
      </c>
      <c r="D87" s="1">
        <v>86</v>
      </c>
      <c r="E87" s="1" t="s">
        <v>897</v>
      </c>
      <c r="F87" t="s">
        <v>345</v>
      </c>
      <c r="G87" t="s">
        <v>15</v>
      </c>
      <c r="H87" s="1">
        <v>0.3</v>
      </c>
      <c r="I87" s="1">
        <v>67</v>
      </c>
      <c r="J87" s="1">
        <v>20</v>
      </c>
      <c r="K87" s="1">
        <v>31</v>
      </c>
      <c r="L87" s="1">
        <v>51</v>
      </c>
      <c r="M87" s="1">
        <v>18</v>
      </c>
      <c r="N87" s="6">
        <f>Table2[[#This Row],[G]]/Table2[[#This Row],[GP]]</f>
        <v>0.29850746268656714</v>
      </c>
      <c r="O87" s="6">
        <f>Table2[[#This Row],[A]]/Table2[[#This Row],[GP]]</f>
        <v>0.46268656716417911</v>
      </c>
      <c r="P87" s="6">
        <f>Table2[[#This Row],[PTS]]/Table2[[#This Row],[GP]]</f>
        <v>0.76119402985074625</v>
      </c>
      <c r="Q87" s="6">
        <f>Table2[[#This Row],[PIM]]/Table2[[#This Row],[GP]]</f>
        <v>0.26865671641791045</v>
      </c>
      <c r="R87" s="6">
        <f>(Table2[[#This Row],[G]]^2)/(Table2[[#This Row],[G]]^2+Table2[[#This Row],[A]]^2)</f>
        <v>0.29390154298310067</v>
      </c>
      <c r="S87" s="6">
        <f>Table2[[#This Row],[PIM]]/Table2[[#This Row],[PTS]]</f>
        <v>0.35294117647058826</v>
      </c>
      <c r="T87" s="6">
        <f>Table2[[#This Row],[PTS]]/Table2[[#This Row],[PIM]]</f>
        <v>2.8333333333333335</v>
      </c>
      <c r="U87" s="6">
        <f>Table2[[#This Row],[PTS]]/Table2[[#This Row],[GP]]*Table2[[#This Row],[NHL_EQUIVALENT]]</f>
        <v>0.22835820895522385</v>
      </c>
      <c r="V87" s="6">
        <f>Table2[[#This Row],[G]]/Table2[[#This Row],[PTS]]</f>
        <v>0.39215686274509803</v>
      </c>
      <c r="W87" s="6">
        <f>Table2[[#This Row],[A]]/Table2[[#This Row],[PTS]]</f>
        <v>0.60784313725490191</v>
      </c>
      <c r="X87" s="1">
        <v>0</v>
      </c>
      <c r="Y87" s="1">
        <v>0</v>
      </c>
      <c r="Z87" t="s">
        <v>1421</v>
      </c>
      <c r="AA87" t="e" vm="1">
        <v>#VALUE!</v>
      </c>
      <c r="AB87" t="s">
        <v>344</v>
      </c>
      <c r="AC87" s="5">
        <v>39105</v>
      </c>
      <c r="AD87" s="1" t="s">
        <v>699</v>
      </c>
      <c r="AE87" s="1">
        <v>181</v>
      </c>
      <c r="AF87" s="1" t="s">
        <v>700</v>
      </c>
    </row>
    <row r="88" spans="1:32" x14ac:dyDescent="0.35">
      <c r="A88">
        <v>2025</v>
      </c>
      <c r="C88" t="s">
        <v>1219</v>
      </c>
      <c r="D88" s="1">
        <v>87</v>
      </c>
      <c r="E88" s="1" t="s">
        <v>897</v>
      </c>
      <c r="F88" t="s">
        <v>160</v>
      </c>
      <c r="G88" t="s">
        <v>31</v>
      </c>
      <c r="H88" s="1">
        <v>0.27</v>
      </c>
      <c r="I88" s="1">
        <v>64</v>
      </c>
      <c r="J88" s="1">
        <v>40</v>
      </c>
      <c r="K88" s="1">
        <v>47</v>
      </c>
      <c r="L88" s="1">
        <v>87</v>
      </c>
      <c r="M88" s="1">
        <v>16</v>
      </c>
      <c r="N88" s="6">
        <f>Table2[[#This Row],[G]]/Table2[[#This Row],[GP]]</f>
        <v>0.625</v>
      </c>
      <c r="O88" s="6">
        <f>Table2[[#This Row],[A]]/Table2[[#This Row],[GP]]</f>
        <v>0.734375</v>
      </c>
      <c r="P88" s="6">
        <f>Table2[[#This Row],[PTS]]/Table2[[#This Row],[GP]]</f>
        <v>1.359375</v>
      </c>
      <c r="Q88" s="6">
        <f>Table2[[#This Row],[PIM]]/Table2[[#This Row],[GP]]</f>
        <v>0.25</v>
      </c>
      <c r="R88" s="6">
        <f>(Table2[[#This Row],[G]]^2)/(Table2[[#This Row],[G]]^2+Table2[[#This Row],[A]]^2)</f>
        <v>0.42005775794171701</v>
      </c>
      <c r="S88" s="6">
        <f>Table2[[#This Row],[PIM]]/Table2[[#This Row],[PTS]]</f>
        <v>0.18390804597701149</v>
      </c>
      <c r="T88" s="6">
        <f>Table2[[#This Row],[PTS]]/Table2[[#This Row],[PIM]]</f>
        <v>5.4375</v>
      </c>
      <c r="U88" s="6">
        <f>Table2[[#This Row],[PTS]]/Table2[[#This Row],[GP]]*Table2[[#This Row],[NHL_EQUIVALENT]]</f>
        <v>0.36703125000000003</v>
      </c>
      <c r="V88" s="6">
        <f>Table2[[#This Row],[G]]/Table2[[#This Row],[PTS]]</f>
        <v>0.45977011494252873</v>
      </c>
      <c r="W88" s="6">
        <f>Table2[[#This Row],[A]]/Table2[[#This Row],[PTS]]</f>
        <v>0.54022988505747127</v>
      </c>
      <c r="X88" s="1">
        <v>0</v>
      </c>
      <c r="Y88" s="1">
        <v>0</v>
      </c>
      <c r="Z88" t="s">
        <v>1421</v>
      </c>
      <c r="AA88" t="e" vm="1">
        <v>#VALUE!</v>
      </c>
      <c r="AB88" t="s">
        <v>661</v>
      </c>
      <c r="AC88" s="5">
        <v>39167</v>
      </c>
      <c r="AD88" s="1" t="s">
        <v>767</v>
      </c>
      <c r="AE88" s="1">
        <v>165</v>
      </c>
      <c r="AF88" s="1" t="s">
        <v>700</v>
      </c>
    </row>
    <row r="89" spans="1:32" x14ac:dyDescent="0.35">
      <c r="A89">
        <v>2025</v>
      </c>
      <c r="C89" t="s">
        <v>923</v>
      </c>
      <c r="D89" s="1">
        <v>88</v>
      </c>
      <c r="E89" s="1" t="s">
        <v>896</v>
      </c>
      <c r="F89" t="s">
        <v>145</v>
      </c>
      <c r="G89" t="s">
        <v>15</v>
      </c>
      <c r="H89" s="1">
        <v>0.3</v>
      </c>
      <c r="I89" s="1">
        <v>49</v>
      </c>
      <c r="J89" s="1">
        <v>6</v>
      </c>
      <c r="K89" s="1">
        <v>18</v>
      </c>
      <c r="L89" s="1">
        <v>24</v>
      </c>
      <c r="M89" s="1">
        <v>51</v>
      </c>
      <c r="N89" s="6">
        <f>Table2[[#This Row],[G]]/Table2[[#This Row],[GP]]</f>
        <v>0.12244897959183673</v>
      </c>
      <c r="O89" s="6">
        <f>Table2[[#This Row],[A]]/Table2[[#This Row],[GP]]</f>
        <v>0.36734693877551022</v>
      </c>
      <c r="P89" s="6">
        <f>Table2[[#This Row],[PTS]]/Table2[[#This Row],[GP]]</f>
        <v>0.48979591836734693</v>
      </c>
      <c r="Q89" s="6">
        <f>Table2[[#This Row],[PIM]]/Table2[[#This Row],[GP]]</f>
        <v>1.0408163265306123</v>
      </c>
      <c r="R89" s="6">
        <f>(Table2[[#This Row],[G]]^2)/(Table2[[#This Row],[G]]^2+Table2[[#This Row],[A]]^2)</f>
        <v>0.1</v>
      </c>
      <c r="S89" s="6">
        <f>Table2[[#This Row],[PIM]]/Table2[[#This Row],[PTS]]</f>
        <v>2.125</v>
      </c>
      <c r="T89" s="6">
        <f>Table2[[#This Row],[PTS]]/Table2[[#This Row],[PIM]]</f>
        <v>0.47058823529411764</v>
      </c>
      <c r="U89" s="6">
        <f>Table2[[#This Row],[PTS]]/Table2[[#This Row],[GP]]*Table2[[#This Row],[NHL_EQUIVALENT]]</f>
        <v>0.14693877551020407</v>
      </c>
      <c r="V89" s="6">
        <f>Table2[[#This Row],[G]]/Table2[[#This Row],[PTS]]</f>
        <v>0.25</v>
      </c>
      <c r="W89" s="6">
        <f>Table2[[#This Row],[A]]/Table2[[#This Row],[PTS]]</f>
        <v>0.75</v>
      </c>
      <c r="X89" s="1">
        <v>0</v>
      </c>
      <c r="Y89" s="1">
        <v>0</v>
      </c>
      <c r="Z89" t="s">
        <v>1421</v>
      </c>
      <c r="AA89" t="e" vm="1">
        <v>#VALUE!</v>
      </c>
      <c r="AB89" t="s">
        <v>144</v>
      </c>
      <c r="AC89" s="5">
        <v>39142</v>
      </c>
      <c r="AD89" s="1" t="s">
        <v>705</v>
      </c>
      <c r="AE89" s="1">
        <v>187</v>
      </c>
      <c r="AF89" s="1" t="s">
        <v>690</v>
      </c>
    </row>
    <row r="90" spans="1:32" x14ac:dyDescent="0.35">
      <c r="A90">
        <v>2025</v>
      </c>
      <c r="C90" t="s">
        <v>1277</v>
      </c>
      <c r="D90" s="1">
        <v>89</v>
      </c>
      <c r="E90" s="1" t="s">
        <v>897</v>
      </c>
      <c r="F90" t="s">
        <v>112</v>
      </c>
      <c r="G90" t="s">
        <v>15</v>
      </c>
      <c r="H90" s="1">
        <v>0.3</v>
      </c>
      <c r="I90" s="1">
        <v>61</v>
      </c>
      <c r="J90" s="1">
        <v>12</v>
      </c>
      <c r="K90" s="1">
        <v>36</v>
      </c>
      <c r="L90" s="1">
        <v>48</v>
      </c>
      <c r="M90" s="1">
        <v>33</v>
      </c>
      <c r="N90" s="6">
        <f>Table2[[#This Row],[G]]/Table2[[#This Row],[GP]]</f>
        <v>0.19672131147540983</v>
      </c>
      <c r="O90" s="6">
        <f>Table2[[#This Row],[A]]/Table2[[#This Row],[GP]]</f>
        <v>0.5901639344262295</v>
      </c>
      <c r="P90" s="6">
        <f>Table2[[#This Row],[PTS]]/Table2[[#This Row],[GP]]</f>
        <v>0.78688524590163933</v>
      </c>
      <c r="Q90" s="6">
        <f>Table2[[#This Row],[PIM]]/Table2[[#This Row],[GP]]</f>
        <v>0.54098360655737709</v>
      </c>
      <c r="R90" s="6">
        <f>(Table2[[#This Row],[G]]^2)/(Table2[[#This Row],[G]]^2+Table2[[#This Row],[A]]^2)</f>
        <v>0.1</v>
      </c>
      <c r="S90" s="6">
        <f>Table2[[#This Row],[PIM]]/Table2[[#This Row],[PTS]]</f>
        <v>0.6875</v>
      </c>
      <c r="T90" s="6">
        <f>Table2[[#This Row],[PTS]]/Table2[[#This Row],[PIM]]</f>
        <v>1.4545454545454546</v>
      </c>
      <c r="U90" s="6">
        <f>Table2[[#This Row],[PTS]]/Table2[[#This Row],[GP]]*Table2[[#This Row],[NHL_EQUIVALENT]]</f>
        <v>0.23606557377049178</v>
      </c>
      <c r="V90" s="6">
        <f>Table2[[#This Row],[G]]/Table2[[#This Row],[PTS]]</f>
        <v>0.25</v>
      </c>
      <c r="W90" s="6">
        <f>Table2[[#This Row],[A]]/Table2[[#This Row],[PTS]]</f>
        <v>0.75</v>
      </c>
      <c r="X90" s="1">
        <v>0</v>
      </c>
      <c r="Y90" s="1">
        <v>0</v>
      </c>
      <c r="Z90" t="s">
        <v>1421</v>
      </c>
      <c r="AA90" t="e" vm="1">
        <v>#VALUE!</v>
      </c>
      <c r="AB90" t="s">
        <v>488</v>
      </c>
      <c r="AC90" s="5">
        <v>39208</v>
      </c>
      <c r="AD90" s="1" t="s">
        <v>699</v>
      </c>
      <c r="AE90" s="1">
        <v>203</v>
      </c>
      <c r="AF90" s="1" t="s">
        <v>690</v>
      </c>
    </row>
    <row r="91" spans="1:32" x14ac:dyDescent="0.35">
      <c r="A91">
        <v>2025</v>
      </c>
      <c r="C91" t="s">
        <v>1415</v>
      </c>
      <c r="D91" s="1">
        <v>90</v>
      </c>
      <c r="E91" s="1" t="s">
        <v>897</v>
      </c>
      <c r="F91" t="s">
        <v>201</v>
      </c>
      <c r="G91" t="s">
        <v>128</v>
      </c>
      <c r="H91" s="1">
        <v>0.22</v>
      </c>
      <c r="I91" s="1">
        <v>39</v>
      </c>
      <c r="J91" s="1">
        <v>11</v>
      </c>
      <c r="K91" s="1">
        <v>12</v>
      </c>
      <c r="L91" s="1">
        <v>23</v>
      </c>
      <c r="M91" s="1">
        <v>6</v>
      </c>
      <c r="N91" s="6">
        <f>Table2[[#This Row],[G]]/Table2[[#This Row],[GP]]</f>
        <v>0.28205128205128205</v>
      </c>
      <c r="O91" s="6">
        <f>Table2[[#This Row],[A]]/Table2[[#This Row],[GP]]</f>
        <v>0.30769230769230771</v>
      </c>
      <c r="P91" s="6">
        <f>Table2[[#This Row],[PTS]]/Table2[[#This Row],[GP]]</f>
        <v>0.58974358974358976</v>
      </c>
      <c r="Q91" s="6">
        <f>Table2[[#This Row],[PIM]]/Table2[[#This Row],[GP]]</f>
        <v>0.15384615384615385</v>
      </c>
      <c r="R91" s="6">
        <f>(Table2[[#This Row],[G]]^2)/(Table2[[#This Row],[G]]^2+Table2[[#This Row],[A]]^2)</f>
        <v>0.45660377358490567</v>
      </c>
      <c r="S91" s="6">
        <f>Table2[[#This Row],[PIM]]/Table2[[#This Row],[PTS]]</f>
        <v>0.2608695652173913</v>
      </c>
      <c r="T91" s="6">
        <f>Table2[[#This Row],[PTS]]/Table2[[#This Row],[PIM]]</f>
        <v>3.8333333333333335</v>
      </c>
      <c r="U91" s="6">
        <f>Table2[[#This Row],[PTS]]/Table2[[#This Row],[GP]]*Table2[[#This Row],[NHL_EQUIVALENT]]</f>
        <v>0.12974358974358974</v>
      </c>
      <c r="V91" s="6">
        <f>Table2[[#This Row],[G]]/Table2[[#This Row],[PTS]]</f>
        <v>0.47826086956521741</v>
      </c>
      <c r="W91" s="6">
        <f>Table2[[#This Row],[A]]/Table2[[#This Row],[PTS]]</f>
        <v>0.52173913043478259</v>
      </c>
      <c r="X91" s="1">
        <v>0</v>
      </c>
      <c r="Y91" s="1">
        <v>0</v>
      </c>
      <c r="Z91" t="s">
        <v>1429</v>
      </c>
      <c r="AA91" t="e" vm="7">
        <v>#VALUE!</v>
      </c>
      <c r="AB91" t="s">
        <v>200</v>
      </c>
      <c r="AC91" s="5">
        <v>39091</v>
      </c>
      <c r="AD91" s="1" t="s">
        <v>724</v>
      </c>
      <c r="AE91" s="1">
        <v>187</v>
      </c>
      <c r="AF91" s="1" t="s">
        <v>700</v>
      </c>
    </row>
    <row r="92" spans="1:32" x14ac:dyDescent="0.35">
      <c r="A92">
        <v>2025</v>
      </c>
      <c r="C92" t="s">
        <v>927</v>
      </c>
      <c r="D92" s="1">
        <v>91</v>
      </c>
      <c r="E92" s="1" t="s">
        <v>896</v>
      </c>
      <c r="F92" t="s">
        <v>1497</v>
      </c>
      <c r="G92" t="s">
        <v>128</v>
      </c>
      <c r="H92" s="1">
        <v>0.22</v>
      </c>
      <c r="I92" s="1">
        <v>34</v>
      </c>
      <c r="J92" s="1">
        <v>4</v>
      </c>
      <c r="K92" s="1">
        <v>14</v>
      </c>
      <c r="L92" s="1">
        <v>18</v>
      </c>
      <c r="M92" s="1">
        <v>16</v>
      </c>
      <c r="N92" s="6">
        <f>Table2[[#This Row],[G]]/Table2[[#This Row],[GP]]</f>
        <v>0.11764705882352941</v>
      </c>
      <c r="O92" s="6">
        <f>Table2[[#This Row],[A]]/Table2[[#This Row],[GP]]</f>
        <v>0.41176470588235292</v>
      </c>
      <c r="P92" s="6">
        <f>Table2[[#This Row],[PTS]]/Table2[[#This Row],[GP]]</f>
        <v>0.52941176470588236</v>
      </c>
      <c r="Q92" s="6">
        <f>Table2[[#This Row],[PIM]]/Table2[[#This Row],[GP]]</f>
        <v>0.47058823529411764</v>
      </c>
      <c r="R92" s="6">
        <f>(Table2[[#This Row],[G]]^2)/(Table2[[#This Row],[G]]^2+Table2[[#This Row],[A]]^2)</f>
        <v>7.5471698113207544E-2</v>
      </c>
      <c r="S92" s="6">
        <f>Table2[[#This Row],[PIM]]/Table2[[#This Row],[PTS]]</f>
        <v>0.88888888888888884</v>
      </c>
      <c r="T92" s="6">
        <f>Table2[[#This Row],[PTS]]/Table2[[#This Row],[PIM]]</f>
        <v>1.125</v>
      </c>
      <c r="U92" s="6">
        <f>Table2[[#This Row],[PTS]]/Table2[[#This Row],[GP]]*Table2[[#This Row],[NHL_EQUIVALENT]]</f>
        <v>0.11647058823529412</v>
      </c>
      <c r="V92" s="6">
        <f>Table2[[#This Row],[G]]/Table2[[#This Row],[PTS]]</f>
        <v>0.22222222222222221</v>
      </c>
      <c r="W92" s="6">
        <f>Table2[[#This Row],[A]]/Table2[[#This Row],[PTS]]</f>
        <v>0.77777777777777779</v>
      </c>
      <c r="X92" s="1">
        <v>0</v>
      </c>
      <c r="Y92" s="1">
        <v>0</v>
      </c>
      <c r="Z92" t="s">
        <v>1427</v>
      </c>
      <c r="AA92" t="e" vm="8">
        <v>#VALUE!</v>
      </c>
      <c r="AB92" t="s">
        <v>156</v>
      </c>
      <c r="AC92" s="5">
        <v>39157</v>
      </c>
      <c r="AD92" s="1" t="s">
        <v>699</v>
      </c>
      <c r="AE92" s="1">
        <v>187</v>
      </c>
      <c r="AF92" s="1" t="s">
        <v>700</v>
      </c>
    </row>
    <row r="93" spans="1:32" x14ac:dyDescent="0.35">
      <c r="A93">
        <v>2025</v>
      </c>
      <c r="C93" t="s">
        <v>1354</v>
      </c>
      <c r="D93" s="1">
        <v>92</v>
      </c>
      <c r="E93" s="1" t="s">
        <v>897</v>
      </c>
      <c r="F93" t="s">
        <v>60</v>
      </c>
      <c r="G93" t="s">
        <v>23</v>
      </c>
      <c r="H93" s="1">
        <v>0.27</v>
      </c>
      <c r="I93" s="1">
        <v>51</v>
      </c>
      <c r="J93" s="1">
        <v>17</v>
      </c>
      <c r="K93" s="1">
        <v>26</v>
      </c>
      <c r="L93" s="1">
        <v>43</v>
      </c>
      <c r="M93" s="1">
        <v>26</v>
      </c>
      <c r="N93" s="6">
        <f>Table2[[#This Row],[G]]/Table2[[#This Row],[GP]]</f>
        <v>0.33333333333333331</v>
      </c>
      <c r="O93" s="6">
        <f>Table2[[#This Row],[A]]/Table2[[#This Row],[GP]]</f>
        <v>0.50980392156862742</v>
      </c>
      <c r="P93" s="6">
        <f>Table2[[#This Row],[PTS]]/Table2[[#This Row],[GP]]</f>
        <v>0.84313725490196079</v>
      </c>
      <c r="Q93" s="6">
        <f>Table2[[#This Row],[PIM]]/Table2[[#This Row],[GP]]</f>
        <v>0.50980392156862742</v>
      </c>
      <c r="R93" s="6">
        <f>(Table2[[#This Row],[G]]^2)/(Table2[[#This Row],[G]]^2+Table2[[#This Row],[A]]^2)</f>
        <v>0.29948186528497411</v>
      </c>
      <c r="S93" s="6">
        <f>Table2[[#This Row],[PIM]]/Table2[[#This Row],[PTS]]</f>
        <v>0.60465116279069764</v>
      </c>
      <c r="T93" s="6">
        <f>Table2[[#This Row],[PTS]]/Table2[[#This Row],[PIM]]</f>
        <v>1.6538461538461537</v>
      </c>
      <c r="U93" s="6">
        <f>Table2[[#This Row],[PTS]]/Table2[[#This Row],[GP]]*Table2[[#This Row],[NHL_EQUIVALENT]]</f>
        <v>0.22764705882352942</v>
      </c>
      <c r="V93" s="6">
        <f>Table2[[#This Row],[G]]/Table2[[#This Row],[PTS]]</f>
        <v>0.39534883720930231</v>
      </c>
      <c r="W93" s="6">
        <f>Table2[[#This Row],[A]]/Table2[[#This Row],[PTS]]</f>
        <v>0.60465116279069764</v>
      </c>
      <c r="X93" s="1">
        <v>0</v>
      </c>
      <c r="Y93" s="1">
        <v>0</v>
      </c>
      <c r="Z93" t="s">
        <v>1422</v>
      </c>
      <c r="AA93" t="e" vm="2">
        <v>#VALUE!</v>
      </c>
      <c r="AB93" t="s">
        <v>484</v>
      </c>
      <c r="AC93" s="5">
        <v>39167</v>
      </c>
      <c r="AD93" s="1" t="s">
        <v>699</v>
      </c>
      <c r="AE93" s="1">
        <v>185</v>
      </c>
      <c r="AF93" s="1" t="s">
        <v>700</v>
      </c>
    </row>
    <row r="94" spans="1:32" x14ac:dyDescent="0.35">
      <c r="A94">
        <v>2025</v>
      </c>
      <c r="C94" t="s">
        <v>1107</v>
      </c>
      <c r="D94" s="1">
        <v>93</v>
      </c>
      <c r="E94" s="1" t="s">
        <v>8</v>
      </c>
      <c r="F94" t="s">
        <v>380</v>
      </c>
      <c r="G94" t="s">
        <v>23</v>
      </c>
      <c r="H94" s="1">
        <v>0.27</v>
      </c>
      <c r="I94" s="1">
        <v>14</v>
      </c>
      <c r="J94" s="1">
        <v>0</v>
      </c>
      <c r="K94" s="1">
        <v>0</v>
      </c>
      <c r="L94" s="1">
        <v>0</v>
      </c>
      <c r="M94" s="1">
        <v>0</v>
      </c>
      <c r="N94" s="6">
        <f>Table2[[#This Row],[G]]/Table2[[#This Row],[GP]]</f>
        <v>0</v>
      </c>
      <c r="O94" s="6">
        <f>Table2[[#This Row],[A]]/Table2[[#This Row],[GP]]</f>
        <v>0</v>
      </c>
      <c r="P94" s="6">
        <f>Table2[[#This Row],[PTS]]/Table2[[#This Row],[GP]]</f>
        <v>0</v>
      </c>
      <c r="Q94" s="6">
        <f>Table2[[#This Row],[PIM]]/Table2[[#This Row],[GP]]</f>
        <v>0</v>
      </c>
      <c r="R94" s="6">
        <v>0</v>
      </c>
      <c r="S94" s="6">
        <v>0</v>
      </c>
      <c r="T94" s="6">
        <v>0</v>
      </c>
      <c r="U94" s="6">
        <f>Table2[[#This Row],[PTS]]/Table2[[#This Row],[GP]]*Table2[[#This Row],[NHL_EQUIVALENT]]</f>
        <v>0</v>
      </c>
      <c r="V94" s="6">
        <v>0</v>
      </c>
      <c r="W94" s="6">
        <v>0</v>
      </c>
      <c r="X94" s="1">
        <v>2.41</v>
      </c>
      <c r="Y94" s="1">
        <v>0.89900000000000002</v>
      </c>
      <c r="Z94" t="s">
        <v>1429</v>
      </c>
      <c r="AA94" t="e" vm="7">
        <v>#VALUE!</v>
      </c>
      <c r="AB94" t="s">
        <v>862</v>
      </c>
      <c r="AC94" s="5">
        <v>39151</v>
      </c>
      <c r="AD94" s="1" t="s">
        <v>703</v>
      </c>
      <c r="AE94" s="1">
        <v>194</v>
      </c>
      <c r="AF94" s="1" t="s">
        <v>700</v>
      </c>
    </row>
    <row r="95" spans="1:32" x14ac:dyDescent="0.35">
      <c r="A95">
        <v>2025</v>
      </c>
      <c r="C95" t="s">
        <v>1172</v>
      </c>
      <c r="D95" s="1">
        <v>94</v>
      </c>
      <c r="E95" s="1" t="s">
        <v>897</v>
      </c>
      <c r="F95" t="s">
        <v>450</v>
      </c>
      <c r="G95" t="s">
        <v>15</v>
      </c>
      <c r="H95" s="1">
        <v>0.3</v>
      </c>
      <c r="I95" s="1">
        <v>63</v>
      </c>
      <c r="J95" s="1">
        <v>13</v>
      </c>
      <c r="K95" s="1">
        <v>32</v>
      </c>
      <c r="L95" s="1">
        <v>45</v>
      </c>
      <c r="M95" s="1">
        <v>42</v>
      </c>
      <c r="N95" s="6">
        <f>Table2[[#This Row],[G]]/Table2[[#This Row],[GP]]</f>
        <v>0.20634920634920634</v>
      </c>
      <c r="O95" s="6">
        <f>Table2[[#This Row],[A]]/Table2[[#This Row],[GP]]</f>
        <v>0.50793650793650791</v>
      </c>
      <c r="P95" s="6">
        <f>Table2[[#This Row],[PTS]]/Table2[[#This Row],[GP]]</f>
        <v>0.7142857142857143</v>
      </c>
      <c r="Q95" s="6">
        <f>Table2[[#This Row],[PIM]]/Table2[[#This Row],[GP]]</f>
        <v>0.66666666666666663</v>
      </c>
      <c r="R95" s="6">
        <f>(Table2[[#This Row],[G]]^2)/(Table2[[#This Row],[G]]^2+Table2[[#This Row],[A]]^2)</f>
        <v>0.14165968147527241</v>
      </c>
      <c r="S95" s="6">
        <f>Table2[[#This Row],[PIM]]/Table2[[#This Row],[PTS]]</f>
        <v>0.93333333333333335</v>
      </c>
      <c r="T95" s="6">
        <f>Table2[[#This Row],[PTS]]/Table2[[#This Row],[PIM]]</f>
        <v>1.0714285714285714</v>
      </c>
      <c r="U95" s="6">
        <f>Table2[[#This Row],[PTS]]/Table2[[#This Row],[GP]]*Table2[[#This Row],[NHL_EQUIVALENT]]</f>
        <v>0.21428571428571427</v>
      </c>
      <c r="V95" s="6">
        <f>Table2[[#This Row],[G]]/Table2[[#This Row],[PTS]]</f>
        <v>0.28888888888888886</v>
      </c>
      <c r="W95" s="6">
        <f>Table2[[#This Row],[A]]/Table2[[#This Row],[PTS]]</f>
        <v>0.71111111111111114</v>
      </c>
      <c r="X95" s="1">
        <v>0</v>
      </c>
      <c r="Y95" s="1">
        <v>0</v>
      </c>
      <c r="Z95" t="s">
        <v>1421</v>
      </c>
      <c r="AA95" t="e" vm="1">
        <v>#VALUE!</v>
      </c>
      <c r="AB95" t="s">
        <v>449</v>
      </c>
      <c r="AC95" s="5">
        <v>39129</v>
      </c>
      <c r="AD95" s="1" t="s">
        <v>705</v>
      </c>
      <c r="AE95" s="1">
        <v>179</v>
      </c>
      <c r="AF95" s="1" t="s">
        <v>700</v>
      </c>
    </row>
    <row r="96" spans="1:32" x14ac:dyDescent="0.35">
      <c r="A96">
        <v>2025</v>
      </c>
      <c r="C96" t="s">
        <v>924</v>
      </c>
      <c r="D96" s="1">
        <v>95</v>
      </c>
      <c r="E96" s="1" t="s">
        <v>896</v>
      </c>
      <c r="F96" t="s">
        <v>148</v>
      </c>
      <c r="G96" t="s">
        <v>15</v>
      </c>
      <c r="H96" s="1">
        <v>0.3</v>
      </c>
      <c r="I96" s="1">
        <v>35</v>
      </c>
      <c r="J96" s="1">
        <v>3</v>
      </c>
      <c r="K96" s="1">
        <v>4</v>
      </c>
      <c r="L96" s="1">
        <v>7</v>
      </c>
      <c r="M96" s="1">
        <v>73</v>
      </c>
      <c r="N96" s="6">
        <f>Table2[[#This Row],[G]]/Table2[[#This Row],[GP]]</f>
        <v>8.5714285714285715E-2</v>
      </c>
      <c r="O96" s="6">
        <f>Table2[[#This Row],[A]]/Table2[[#This Row],[GP]]</f>
        <v>0.11428571428571428</v>
      </c>
      <c r="P96" s="6">
        <f>Table2[[#This Row],[PTS]]/Table2[[#This Row],[GP]]</f>
        <v>0.2</v>
      </c>
      <c r="Q96" s="6">
        <f>Table2[[#This Row],[PIM]]/Table2[[#This Row],[GP]]</f>
        <v>2.0857142857142859</v>
      </c>
      <c r="R96" s="6">
        <f>(Table2[[#This Row],[G]]^2)/(Table2[[#This Row],[G]]^2+Table2[[#This Row],[A]]^2)</f>
        <v>0.36</v>
      </c>
      <c r="S96" s="6">
        <f>Table2[[#This Row],[PIM]]/Table2[[#This Row],[PTS]]</f>
        <v>10.428571428571429</v>
      </c>
      <c r="T96" s="6">
        <f>Table2[[#This Row],[PTS]]/Table2[[#This Row],[PIM]]</f>
        <v>9.5890410958904104E-2</v>
      </c>
      <c r="U96" s="6">
        <f>Table2[[#This Row],[PTS]]/Table2[[#This Row],[GP]]*Table2[[#This Row],[NHL_EQUIVALENT]]</f>
        <v>0.06</v>
      </c>
      <c r="V96" s="6">
        <f>Table2[[#This Row],[G]]/Table2[[#This Row],[PTS]]</f>
        <v>0.42857142857142855</v>
      </c>
      <c r="W96" s="6">
        <f>Table2[[#This Row],[A]]/Table2[[#This Row],[PTS]]</f>
        <v>0.5714285714285714</v>
      </c>
      <c r="X96" s="1">
        <v>0</v>
      </c>
      <c r="Y96" s="1">
        <v>0</v>
      </c>
      <c r="Z96" t="s">
        <v>1421</v>
      </c>
      <c r="AA96" t="e" vm="1">
        <v>#VALUE!</v>
      </c>
      <c r="AB96" t="s">
        <v>147</v>
      </c>
      <c r="AC96" s="5">
        <v>39058</v>
      </c>
      <c r="AD96" s="1" t="s">
        <v>703</v>
      </c>
      <c r="AE96" s="1">
        <v>214</v>
      </c>
      <c r="AF96" s="1" t="s">
        <v>690</v>
      </c>
    </row>
    <row r="97" spans="1:32" x14ac:dyDescent="0.35">
      <c r="A97">
        <v>2025</v>
      </c>
      <c r="C97" t="s">
        <v>939</v>
      </c>
      <c r="D97" s="1">
        <v>96</v>
      </c>
      <c r="E97" s="1" t="s">
        <v>896</v>
      </c>
      <c r="F97" t="s">
        <v>206</v>
      </c>
      <c r="G97" t="s">
        <v>31</v>
      </c>
      <c r="H97" s="1">
        <v>0.27</v>
      </c>
      <c r="I97" s="1">
        <v>64</v>
      </c>
      <c r="J97" s="1">
        <v>7</v>
      </c>
      <c r="K97" s="1">
        <v>19</v>
      </c>
      <c r="L97" s="1">
        <v>26</v>
      </c>
      <c r="M97" s="1">
        <v>32</v>
      </c>
      <c r="N97" s="6">
        <f>Table2[[#This Row],[G]]/Table2[[#This Row],[GP]]</f>
        <v>0.109375</v>
      </c>
      <c r="O97" s="6">
        <f>Table2[[#This Row],[A]]/Table2[[#This Row],[GP]]</f>
        <v>0.296875</v>
      </c>
      <c r="P97" s="6">
        <f>Table2[[#This Row],[PTS]]/Table2[[#This Row],[GP]]</f>
        <v>0.40625</v>
      </c>
      <c r="Q97" s="6">
        <f>Table2[[#This Row],[PIM]]/Table2[[#This Row],[GP]]</f>
        <v>0.5</v>
      </c>
      <c r="R97" s="6">
        <f>(Table2[[#This Row],[G]]^2)/(Table2[[#This Row],[G]]^2+Table2[[#This Row],[A]]^2)</f>
        <v>0.11951219512195121</v>
      </c>
      <c r="S97" s="6">
        <f>Table2[[#This Row],[PIM]]/Table2[[#This Row],[PTS]]</f>
        <v>1.2307692307692308</v>
      </c>
      <c r="T97" s="6">
        <f>Table2[[#This Row],[PTS]]/Table2[[#This Row],[PIM]]</f>
        <v>0.8125</v>
      </c>
      <c r="U97" s="6">
        <f>Table2[[#This Row],[PTS]]/Table2[[#This Row],[GP]]*Table2[[#This Row],[NHL_EQUIVALENT]]</f>
        <v>0.10968750000000001</v>
      </c>
      <c r="V97" s="6">
        <f>Table2[[#This Row],[G]]/Table2[[#This Row],[PTS]]</f>
        <v>0.26923076923076922</v>
      </c>
      <c r="W97" s="6">
        <f>Table2[[#This Row],[A]]/Table2[[#This Row],[PTS]]</f>
        <v>0.73076923076923073</v>
      </c>
      <c r="X97" s="1">
        <v>0</v>
      </c>
      <c r="Y97" s="1">
        <v>0</v>
      </c>
      <c r="Z97" t="s">
        <v>1421</v>
      </c>
      <c r="AA97" t="e" vm="1">
        <v>#VALUE!</v>
      </c>
      <c r="AB97" t="s">
        <v>205</v>
      </c>
      <c r="AC97" s="5">
        <v>39151</v>
      </c>
      <c r="AD97" s="1" t="s">
        <v>724</v>
      </c>
      <c r="AE97" s="1">
        <v>209</v>
      </c>
      <c r="AF97" s="1" t="s">
        <v>700</v>
      </c>
    </row>
    <row r="98" spans="1:32" x14ac:dyDescent="0.35">
      <c r="A98">
        <v>2025</v>
      </c>
      <c r="C98" t="s">
        <v>1450</v>
      </c>
      <c r="D98" s="1">
        <v>97</v>
      </c>
      <c r="E98" s="1" t="s">
        <v>896</v>
      </c>
      <c r="F98" t="s">
        <v>105</v>
      </c>
      <c r="G98" t="s">
        <v>23</v>
      </c>
      <c r="H98" s="1">
        <v>0.27</v>
      </c>
      <c r="I98" s="1">
        <v>61</v>
      </c>
      <c r="J98" s="1">
        <v>0</v>
      </c>
      <c r="K98" s="1">
        <v>14</v>
      </c>
      <c r="L98" s="1">
        <v>14</v>
      </c>
      <c r="M98" s="1">
        <v>30</v>
      </c>
      <c r="N98" s="6">
        <f>Table2[[#This Row],[G]]/Table2[[#This Row],[GP]]</f>
        <v>0</v>
      </c>
      <c r="O98" s="6">
        <f>Table2[[#This Row],[A]]/Table2[[#This Row],[GP]]</f>
        <v>0.22950819672131148</v>
      </c>
      <c r="P98" s="6">
        <f>Table2[[#This Row],[PTS]]/Table2[[#This Row],[GP]]</f>
        <v>0.22950819672131148</v>
      </c>
      <c r="Q98" s="6">
        <f>Table2[[#This Row],[PIM]]/Table2[[#This Row],[GP]]</f>
        <v>0.49180327868852458</v>
      </c>
      <c r="R98" s="6">
        <f>(Table2[[#This Row],[G]]^2)/(Table2[[#This Row],[G]]^2+Table2[[#This Row],[A]]^2)</f>
        <v>0</v>
      </c>
      <c r="S98" s="6">
        <f>Table2[[#This Row],[PIM]]/Table2[[#This Row],[PTS]]</f>
        <v>2.1428571428571428</v>
      </c>
      <c r="T98" s="6">
        <f>Table2[[#This Row],[PTS]]/Table2[[#This Row],[PIM]]</f>
        <v>0.46666666666666667</v>
      </c>
      <c r="U98" s="6">
        <f>Table2[[#This Row],[PTS]]/Table2[[#This Row],[GP]]*Table2[[#This Row],[NHL_EQUIVALENT]]</f>
        <v>6.1967213114754102E-2</v>
      </c>
      <c r="V98" s="6">
        <f>Table2[[#This Row],[G]]/Table2[[#This Row],[PTS]]</f>
        <v>0</v>
      </c>
      <c r="W98" s="6">
        <f>Table2[[#This Row],[A]]/Table2[[#This Row],[PTS]]</f>
        <v>1</v>
      </c>
      <c r="X98" s="1">
        <v>0</v>
      </c>
      <c r="Y98" s="1">
        <v>0</v>
      </c>
      <c r="Z98" t="s">
        <v>1421</v>
      </c>
      <c r="AA98" t="e" vm="1">
        <v>#VALUE!</v>
      </c>
      <c r="AB98" t="s">
        <v>744</v>
      </c>
      <c r="AC98" s="5">
        <v>39335</v>
      </c>
      <c r="AD98" s="1" t="s">
        <v>705</v>
      </c>
      <c r="AE98" s="1">
        <v>165</v>
      </c>
      <c r="AF98" s="1" t="s">
        <v>700</v>
      </c>
    </row>
    <row r="99" spans="1:32" x14ac:dyDescent="0.35">
      <c r="A99">
        <v>2025</v>
      </c>
      <c r="C99" t="s">
        <v>1246</v>
      </c>
      <c r="D99" s="1">
        <v>98</v>
      </c>
      <c r="E99" s="1" t="s">
        <v>897</v>
      </c>
      <c r="F99" t="s">
        <v>261</v>
      </c>
      <c r="G99" t="s">
        <v>31</v>
      </c>
      <c r="H99" s="1">
        <v>0.27</v>
      </c>
      <c r="I99" s="1">
        <v>56</v>
      </c>
      <c r="J99" s="1">
        <v>16</v>
      </c>
      <c r="K99" s="1">
        <v>20</v>
      </c>
      <c r="L99" s="1">
        <v>36</v>
      </c>
      <c r="M99" s="1">
        <v>21</v>
      </c>
      <c r="N99" s="6">
        <f>Table2[[#This Row],[G]]/Table2[[#This Row],[GP]]</f>
        <v>0.2857142857142857</v>
      </c>
      <c r="O99" s="6">
        <f>Table2[[#This Row],[A]]/Table2[[#This Row],[GP]]</f>
        <v>0.35714285714285715</v>
      </c>
      <c r="P99" s="6">
        <f>Table2[[#This Row],[PTS]]/Table2[[#This Row],[GP]]</f>
        <v>0.6428571428571429</v>
      </c>
      <c r="Q99" s="6">
        <f>Table2[[#This Row],[PIM]]/Table2[[#This Row],[GP]]</f>
        <v>0.375</v>
      </c>
      <c r="R99" s="6">
        <f>(Table2[[#This Row],[G]]^2)/(Table2[[#This Row],[G]]^2+Table2[[#This Row],[A]]^2)</f>
        <v>0.3902439024390244</v>
      </c>
      <c r="S99" s="6">
        <f>Table2[[#This Row],[PIM]]/Table2[[#This Row],[PTS]]</f>
        <v>0.58333333333333337</v>
      </c>
      <c r="T99" s="6">
        <f>Table2[[#This Row],[PTS]]/Table2[[#This Row],[PIM]]</f>
        <v>1.7142857142857142</v>
      </c>
      <c r="U99" s="6">
        <f>Table2[[#This Row],[PTS]]/Table2[[#This Row],[GP]]*Table2[[#This Row],[NHL_EQUIVALENT]]</f>
        <v>0.1735714285714286</v>
      </c>
      <c r="V99" s="6">
        <f>Table2[[#This Row],[G]]/Table2[[#This Row],[PTS]]</f>
        <v>0.44444444444444442</v>
      </c>
      <c r="W99" s="6">
        <f>Table2[[#This Row],[A]]/Table2[[#This Row],[PTS]]</f>
        <v>0.55555555555555558</v>
      </c>
      <c r="X99" s="1">
        <v>0</v>
      </c>
      <c r="Y99" s="1">
        <v>0</v>
      </c>
      <c r="Z99" t="s">
        <v>1421</v>
      </c>
      <c r="AA99" t="e" vm="1">
        <v>#VALUE!</v>
      </c>
      <c r="AB99" t="s">
        <v>487</v>
      </c>
      <c r="AC99" s="5">
        <v>39107</v>
      </c>
      <c r="AD99" s="1" t="s">
        <v>707</v>
      </c>
      <c r="AE99" s="1">
        <v>174</v>
      </c>
      <c r="AF99" s="1" t="s">
        <v>700</v>
      </c>
    </row>
    <row r="100" spans="1:32" x14ac:dyDescent="0.35">
      <c r="A100">
        <v>2025</v>
      </c>
      <c r="C100" t="s">
        <v>1358</v>
      </c>
      <c r="D100" s="1">
        <v>99</v>
      </c>
      <c r="E100" s="1" t="s">
        <v>897</v>
      </c>
      <c r="F100" t="s">
        <v>221</v>
      </c>
      <c r="G100" t="s">
        <v>43</v>
      </c>
      <c r="H100" s="1">
        <v>0.27</v>
      </c>
      <c r="I100" s="1">
        <v>41</v>
      </c>
      <c r="J100" s="1">
        <v>12</v>
      </c>
      <c r="K100" s="1">
        <v>26</v>
      </c>
      <c r="L100" s="1">
        <v>38</v>
      </c>
      <c r="M100" s="1">
        <v>37</v>
      </c>
      <c r="N100" s="6">
        <f>Table2[[#This Row],[G]]/Table2[[#This Row],[GP]]</f>
        <v>0.29268292682926828</v>
      </c>
      <c r="O100" s="6">
        <f>Table2[[#This Row],[A]]/Table2[[#This Row],[GP]]</f>
        <v>0.63414634146341464</v>
      </c>
      <c r="P100" s="6">
        <f>Table2[[#This Row],[PTS]]/Table2[[#This Row],[GP]]</f>
        <v>0.92682926829268297</v>
      </c>
      <c r="Q100" s="6">
        <f>Table2[[#This Row],[PIM]]/Table2[[#This Row],[GP]]</f>
        <v>0.90243902439024393</v>
      </c>
      <c r="R100" s="6">
        <f>(Table2[[#This Row],[G]]^2)/(Table2[[#This Row],[G]]^2+Table2[[#This Row],[A]]^2)</f>
        <v>0.17560975609756097</v>
      </c>
      <c r="S100" s="6">
        <f>Table2[[#This Row],[PIM]]/Table2[[#This Row],[PTS]]</f>
        <v>0.97368421052631582</v>
      </c>
      <c r="T100" s="6">
        <f>Table2[[#This Row],[PTS]]/Table2[[#This Row],[PIM]]</f>
        <v>1.027027027027027</v>
      </c>
      <c r="U100" s="6">
        <f>Table2[[#This Row],[PTS]]/Table2[[#This Row],[GP]]*Table2[[#This Row],[NHL_EQUIVALENT]]</f>
        <v>0.25024390243902445</v>
      </c>
      <c r="V100" s="6">
        <f>Table2[[#This Row],[G]]/Table2[[#This Row],[PTS]]</f>
        <v>0.31578947368421051</v>
      </c>
      <c r="W100" s="6">
        <f>Table2[[#This Row],[A]]/Table2[[#This Row],[PTS]]</f>
        <v>0.68421052631578949</v>
      </c>
      <c r="X100" s="1">
        <v>0</v>
      </c>
      <c r="Y100" s="1">
        <v>0</v>
      </c>
      <c r="Z100" t="s">
        <v>1423</v>
      </c>
      <c r="AA100" t="e" vm="3">
        <v>#VALUE!</v>
      </c>
      <c r="AB100" t="s">
        <v>513</v>
      </c>
      <c r="AC100" s="5">
        <v>39175</v>
      </c>
      <c r="AD100" s="1" t="s">
        <v>699</v>
      </c>
      <c r="AE100" s="1">
        <v>187</v>
      </c>
      <c r="AF100" s="1" t="s">
        <v>700</v>
      </c>
    </row>
    <row r="101" spans="1:32" x14ac:dyDescent="0.35">
      <c r="A101">
        <v>2025</v>
      </c>
      <c r="C101" t="s">
        <v>1046</v>
      </c>
      <c r="D101" s="1">
        <v>100</v>
      </c>
      <c r="E101" s="1" t="s">
        <v>896</v>
      </c>
      <c r="F101" t="s">
        <v>1498</v>
      </c>
      <c r="G101" t="s">
        <v>43</v>
      </c>
      <c r="H101" s="1">
        <v>0.27</v>
      </c>
      <c r="I101" s="1">
        <v>40</v>
      </c>
      <c r="J101" s="1">
        <v>2</v>
      </c>
      <c r="K101" s="1">
        <v>9</v>
      </c>
      <c r="L101" s="1">
        <v>11</v>
      </c>
      <c r="M101" s="1">
        <v>53</v>
      </c>
      <c r="N101" s="6">
        <f>Table2[[#This Row],[G]]/Table2[[#This Row],[GP]]</f>
        <v>0.05</v>
      </c>
      <c r="O101" s="6">
        <f>Table2[[#This Row],[A]]/Table2[[#This Row],[GP]]</f>
        <v>0.22500000000000001</v>
      </c>
      <c r="P101" s="6">
        <f>Table2[[#This Row],[PTS]]/Table2[[#This Row],[GP]]</f>
        <v>0.27500000000000002</v>
      </c>
      <c r="Q101" s="6">
        <f>Table2[[#This Row],[PIM]]/Table2[[#This Row],[GP]]</f>
        <v>1.325</v>
      </c>
      <c r="R101" s="6">
        <f>(Table2[[#This Row],[G]]^2)/(Table2[[#This Row],[G]]^2+Table2[[#This Row],[A]]^2)</f>
        <v>4.7058823529411764E-2</v>
      </c>
      <c r="S101" s="6">
        <f>Table2[[#This Row],[PIM]]/Table2[[#This Row],[PTS]]</f>
        <v>4.8181818181818183</v>
      </c>
      <c r="T101" s="6">
        <f>Table2[[#This Row],[PTS]]/Table2[[#This Row],[PIM]]</f>
        <v>0.20754716981132076</v>
      </c>
      <c r="U101" s="6">
        <f>Table2[[#This Row],[PTS]]/Table2[[#This Row],[GP]]*Table2[[#This Row],[NHL_EQUIVALENT]]</f>
        <v>7.425000000000001E-2</v>
      </c>
      <c r="V101" s="6">
        <f>Table2[[#This Row],[G]]/Table2[[#This Row],[PTS]]</f>
        <v>0.18181818181818182</v>
      </c>
      <c r="W101" s="6">
        <f>Table2[[#This Row],[A]]/Table2[[#This Row],[PTS]]</f>
        <v>0.81818181818181823</v>
      </c>
      <c r="X101" s="1">
        <v>0</v>
      </c>
      <c r="Y101" s="1">
        <v>0</v>
      </c>
      <c r="Z101" t="s">
        <v>1423</v>
      </c>
      <c r="AA101" t="e" vm="3">
        <v>#VALUE!</v>
      </c>
      <c r="AB101" t="s">
        <v>660</v>
      </c>
      <c r="AC101" s="5">
        <v>39169</v>
      </c>
      <c r="AD101" s="1" t="s">
        <v>707</v>
      </c>
      <c r="AE101" s="1">
        <v>185</v>
      </c>
      <c r="AF101" s="1" t="s">
        <v>700</v>
      </c>
    </row>
    <row r="102" spans="1:32" hidden="1" x14ac:dyDescent="0.35">
      <c r="A102">
        <v>2025</v>
      </c>
      <c r="C102" t="s">
        <v>909</v>
      </c>
      <c r="D102" s="1" t="s">
        <v>1471</v>
      </c>
      <c r="E102" s="1" t="s">
        <v>896</v>
      </c>
      <c r="F102" t="s">
        <v>97</v>
      </c>
      <c r="G102" t="s">
        <v>20</v>
      </c>
      <c r="H102">
        <v>0.28999999999999998</v>
      </c>
      <c r="I102">
        <v>66</v>
      </c>
      <c r="J102">
        <v>2</v>
      </c>
      <c r="K102">
        <v>7</v>
      </c>
      <c r="L102">
        <v>9</v>
      </c>
      <c r="M102">
        <v>12</v>
      </c>
      <c r="N102">
        <f>Table2[[#This Row],[G]]/Table2[[#This Row],[GP]]</f>
        <v>3.0303030303030304E-2</v>
      </c>
      <c r="O102">
        <f>Table2[[#This Row],[A]]/Table2[[#This Row],[GP]]</f>
        <v>0.10606060606060606</v>
      </c>
      <c r="P102">
        <f>Table2[[#This Row],[PTS]]/Table2[[#This Row],[GP]]</f>
        <v>0.13636363636363635</v>
      </c>
      <c r="Q102" s="7">
        <f>Table2[[#This Row],[PIM]]/Table2[[#This Row],[GP]]</f>
        <v>0.18181818181818182</v>
      </c>
      <c r="R102" s="7">
        <f>(Table2[[#This Row],[G]]^2)/(Table2[[#This Row],[G]]^2+Table2[[#This Row],[A]]^2)</f>
        <v>7.5471698113207544E-2</v>
      </c>
      <c r="S102" s="7">
        <f>Table2[[#This Row],[PIM]]/Table2[[#This Row],[PTS]]</f>
        <v>1.3333333333333333</v>
      </c>
      <c r="T102" s="7">
        <f>Table2[[#This Row],[PTS]]/Table2[[#This Row],[PIM]]</f>
        <v>0.75</v>
      </c>
      <c r="U102" s="7">
        <f>Table2[[#This Row],[PTS]]/Table2[[#This Row],[GP]]*Table2[[#This Row],[NHL_EQUIVALENT]]</f>
        <v>3.9545454545454536E-2</v>
      </c>
      <c r="V102" s="7">
        <f>Table2[[#This Row],[G]]/Table2[[#This Row],[PTS]]</f>
        <v>0.22222222222222221</v>
      </c>
      <c r="W102" s="7">
        <f>Table2[[#This Row],[A]]/Table2[[#This Row],[PTS]]</f>
        <v>0.77777777777777779</v>
      </c>
      <c r="X102"/>
      <c r="Y102"/>
      <c r="Z102" t="s">
        <v>1421</v>
      </c>
      <c r="AA102" t="e" vm="1">
        <v>#VALUE!</v>
      </c>
      <c r="AB102" t="s">
        <v>96</v>
      </c>
      <c r="AC102">
        <v>39127</v>
      </c>
      <c r="AD102" t="s">
        <v>724</v>
      </c>
      <c r="AE102">
        <v>190</v>
      </c>
      <c r="AF102" t="s">
        <v>700</v>
      </c>
    </row>
    <row r="103" spans="1:32" hidden="1" x14ac:dyDescent="0.35">
      <c r="A103">
        <v>2025</v>
      </c>
      <c r="C103" t="s">
        <v>1299</v>
      </c>
      <c r="D103" s="1" t="s">
        <v>1471</v>
      </c>
      <c r="E103" s="1" t="s">
        <v>897</v>
      </c>
      <c r="F103" t="s">
        <v>98</v>
      </c>
      <c r="G103" t="s">
        <v>99</v>
      </c>
      <c r="H103">
        <v>0.18</v>
      </c>
      <c r="I103">
        <v>45</v>
      </c>
      <c r="J103">
        <v>15</v>
      </c>
      <c r="K103">
        <v>13</v>
      </c>
      <c r="L103">
        <v>28</v>
      </c>
      <c r="M103">
        <v>30</v>
      </c>
      <c r="N103">
        <f>Table2[[#This Row],[G]]/Table2[[#This Row],[GP]]</f>
        <v>0.33333333333333331</v>
      </c>
      <c r="O103">
        <f>Table2[[#This Row],[A]]/Table2[[#This Row],[GP]]</f>
        <v>0.28888888888888886</v>
      </c>
      <c r="P103">
        <f>Table2[[#This Row],[PTS]]/Table2[[#This Row],[GP]]</f>
        <v>0.62222222222222223</v>
      </c>
      <c r="Q103" s="7">
        <f>Table2[[#This Row],[PIM]]/Table2[[#This Row],[GP]]</f>
        <v>0.66666666666666663</v>
      </c>
      <c r="R103" s="7">
        <f>(Table2[[#This Row],[G]]^2)/(Table2[[#This Row],[G]]^2+Table2[[#This Row],[A]]^2)</f>
        <v>0.57106598984771573</v>
      </c>
      <c r="S103" s="7">
        <f>Table2[[#This Row],[PIM]]/Table2[[#This Row],[PTS]]</f>
        <v>1.0714285714285714</v>
      </c>
      <c r="T103" s="7">
        <f>Table2[[#This Row],[PTS]]/Table2[[#This Row],[PIM]]</f>
        <v>0.93333333333333335</v>
      </c>
      <c r="U103" s="7">
        <f>Table2[[#This Row],[PTS]]/Table2[[#This Row],[GP]]*Table2[[#This Row],[NHL_EQUIVALENT]]</f>
        <v>0.112</v>
      </c>
      <c r="V103" s="7">
        <f>Table2[[#This Row],[G]]/Table2[[#This Row],[PTS]]</f>
        <v>0.5357142857142857</v>
      </c>
      <c r="W103" s="7">
        <f>Table2[[#This Row],[A]]/Table2[[#This Row],[PTS]]</f>
        <v>0.4642857142857143</v>
      </c>
      <c r="X103"/>
      <c r="Y103"/>
      <c r="Z103" t="s">
        <v>1426</v>
      </c>
      <c r="AA103" t="e" vm="9">
        <v>#VALUE!</v>
      </c>
      <c r="AB103" t="s">
        <v>739</v>
      </c>
      <c r="AC103">
        <v>39311</v>
      </c>
      <c r="AD103" t="s">
        <v>707</v>
      </c>
      <c r="AE103">
        <v>183</v>
      </c>
      <c r="AF103" t="s">
        <v>690</v>
      </c>
    </row>
    <row r="104" spans="1:32" hidden="1" x14ac:dyDescent="0.35">
      <c r="A104">
        <v>2025</v>
      </c>
      <c r="C104" t="s">
        <v>911</v>
      </c>
      <c r="D104" s="1" t="s">
        <v>1471</v>
      </c>
      <c r="E104" s="1" t="s">
        <v>896</v>
      </c>
      <c r="F104" t="s">
        <v>103</v>
      </c>
      <c r="G104" t="s">
        <v>104</v>
      </c>
      <c r="H104">
        <v>0.16</v>
      </c>
      <c r="I104">
        <v>33</v>
      </c>
      <c r="J104">
        <v>4</v>
      </c>
      <c r="K104">
        <v>9</v>
      </c>
      <c r="L104">
        <v>13</v>
      </c>
      <c r="M104">
        <v>50</v>
      </c>
      <c r="N104">
        <f>Table2[[#This Row],[G]]/Table2[[#This Row],[GP]]</f>
        <v>0.12121212121212122</v>
      </c>
      <c r="O104">
        <f>Table2[[#This Row],[A]]/Table2[[#This Row],[GP]]</f>
        <v>0.27272727272727271</v>
      </c>
      <c r="P104">
        <f>Table2[[#This Row],[PTS]]/Table2[[#This Row],[GP]]</f>
        <v>0.39393939393939392</v>
      </c>
      <c r="Q104" s="7">
        <f>Table2[[#This Row],[PIM]]/Table2[[#This Row],[GP]]</f>
        <v>1.5151515151515151</v>
      </c>
      <c r="R104" s="7">
        <f>(Table2[[#This Row],[G]]^2)/(Table2[[#This Row],[G]]^2+Table2[[#This Row],[A]]^2)</f>
        <v>0.16494845360824742</v>
      </c>
      <c r="S104" s="7">
        <f>Table2[[#This Row],[PIM]]/Table2[[#This Row],[PTS]]</f>
        <v>3.8461538461538463</v>
      </c>
      <c r="T104" s="7">
        <f>Table2[[#This Row],[PTS]]/Table2[[#This Row],[PIM]]</f>
        <v>0.26</v>
      </c>
      <c r="U104" s="7">
        <f>Table2[[#This Row],[PTS]]/Table2[[#This Row],[GP]]*Table2[[#This Row],[NHL_EQUIVALENT]]</f>
        <v>6.3030303030303034E-2</v>
      </c>
      <c r="V104" s="7">
        <f>Table2[[#This Row],[G]]/Table2[[#This Row],[PTS]]</f>
        <v>0.30769230769230771</v>
      </c>
      <c r="W104" s="7">
        <f>Table2[[#This Row],[A]]/Table2[[#This Row],[PTS]]</f>
        <v>0.69230769230769229</v>
      </c>
      <c r="X104"/>
      <c r="Y104"/>
      <c r="Z104" t="s">
        <v>1427</v>
      </c>
      <c r="AA104" t="e" vm="8">
        <v>#VALUE!</v>
      </c>
      <c r="AB104" t="s">
        <v>102</v>
      </c>
      <c r="AC104">
        <v>39278</v>
      </c>
      <c r="AD104" t="s">
        <v>732</v>
      </c>
      <c r="AE104">
        <v>205</v>
      </c>
      <c r="AF104" t="s">
        <v>690</v>
      </c>
    </row>
    <row r="105" spans="1:32" hidden="1" x14ac:dyDescent="0.35">
      <c r="A105">
        <v>2025</v>
      </c>
      <c r="C105" t="s">
        <v>912</v>
      </c>
      <c r="D105" s="1" t="s">
        <v>1471</v>
      </c>
      <c r="E105" s="1" t="s">
        <v>896</v>
      </c>
      <c r="F105" t="s">
        <v>106</v>
      </c>
      <c r="G105" t="s">
        <v>23</v>
      </c>
      <c r="H105">
        <v>0.27</v>
      </c>
      <c r="I105">
        <v>60</v>
      </c>
      <c r="J105">
        <v>3</v>
      </c>
      <c r="K105">
        <v>12</v>
      </c>
      <c r="L105">
        <v>15</v>
      </c>
      <c r="M105">
        <v>26</v>
      </c>
      <c r="N105">
        <f>Table2[[#This Row],[G]]/Table2[[#This Row],[GP]]</f>
        <v>0.05</v>
      </c>
      <c r="O105">
        <f>Table2[[#This Row],[A]]/Table2[[#This Row],[GP]]</f>
        <v>0.2</v>
      </c>
      <c r="P105">
        <f>Table2[[#This Row],[PTS]]/Table2[[#This Row],[GP]]</f>
        <v>0.25</v>
      </c>
      <c r="Q105" s="7">
        <f>Table2[[#This Row],[PIM]]/Table2[[#This Row],[GP]]</f>
        <v>0.43333333333333335</v>
      </c>
      <c r="R105" s="7">
        <f>(Table2[[#This Row],[G]]^2)/(Table2[[#This Row],[G]]^2+Table2[[#This Row],[A]]^2)</f>
        <v>5.8823529411764705E-2</v>
      </c>
      <c r="S105" s="7">
        <f>Table2[[#This Row],[PIM]]/Table2[[#This Row],[PTS]]</f>
        <v>1.7333333333333334</v>
      </c>
      <c r="T105" s="7">
        <f>Table2[[#This Row],[PTS]]/Table2[[#This Row],[PIM]]</f>
        <v>0.57692307692307687</v>
      </c>
      <c r="U105" s="7">
        <f>Table2[[#This Row],[PTS]]/Table2[[#This Row],[GP]]*Table2[[#This Row],[NHL_EQUIVALENT]]</f>
        <v>6.7500000000000004E-2</v>
      </c>
      <c r="V105" s="7">
        <f>Table2[[#This Row],[G]]/Table2[[#This Row],[PTS]]</f>
        <v>0.2</v>
      </c>
      <c r="W105" s="7">
        <f>Table2[[#This Row],[A]]/Table2[[#This Row],[PTS]]</f>
        <v>0.8</v>
      </c>
      <c r="X105"/>
      <c r="Y105"/>
      <c r="Z105" t="s">
        <v>1421</v>
      </c>
      <c r="AA105" t="e" vm="1">
        <v>#VALUE!</v>
      </c>
      <c r="AB105" t="s">
        <v>745</v>
      </c>
      <c r="AC105">
        <v>39303</v>
      </c>
      <c r="AD105" t="s">
        <v>699</v>
      </c>
      <c r="AE105">
        <v>187</v>
      </c>
      <c r="AF105" t="s">
        <v>700</v>
      </c>
    </row>
    <row r="106" spans="1:32" hidden="1" x14ac:dyDescent="0.35">
      <c r="A106">
        <v>2025</v>
      </c>
      <c r="C106" t="s">
        <v>913</v>
      </c>
      <c r="D106" s="1" t="s">
        <v>1471</v>
      </c>
      <c r="E106" s="1" t="s">
        <v>896</v>
      </c>
      <c r="F106" t="s">
        <v>108</v>
      </c>
      <c r="G106" t="s">
        <v>31</v>
      </c>
      <c r="H106">
        <v>0.27</v>
      </c>
      <c r="I106">
        <v>35</v>
      </c>
      <c r="J106">
        <v>0</v>
      </c>
      <c r="K106">
        <v>5</v>
      </c>
      <c r="L106">
        <v>5</v>
      </c>
      <c r="M106">
        <v>12</v>
      </c>
      <c r="N106">
        <f>Table2[[#This Row],[G]]/Table2[[#This Row],[GP]]</f>
        <v>0</v>
      </c>
      <c r="O106">
        <f>Table2[[#This Row],[A]]/Table2[[#This Row],[GP]]</f>
        <v>0.14285714285714285</v>
      </c>
      <c r="P106">
        <f>Table2[[#This Row],[PTS]]/Table2[[#This Row],[GP]]</f>
        <v>0.14285714285714285</v>
      </c>
      <c r="Q106" s="7">
        <f>Table2[[#This Row],[PIM]]/Table2[[#This Row],[GP]]</f>
        <v>0.34285714285714286</v>
      </c>
      <c r="R106" s="7">
        <f>(Table2[[#This Row],[G]]^2)/(Table2[[#This Row],[G]]^2+Table2[[#This Row],[A]]^2)</f>
        <v>0</v>
      </c>
      <c r="S106" s="7">
        <f>Table2[[#This Row],[PIM]]/Table2[[#This Row],[PTS]]</f>
        <v>2.4</v>
      </c>
      <c r="T106" s="7">
        <f>Table2[[#This Row],[PTS]]/Table2[[#This Row],[PIM]]</f>
        <v>0.41666666666666669</v>
      </c>
      <c r="U106" s="7">
        <f>Table2[[#This Row],[PTS]]/Table2[[#This Row],[GP]]*Table2[[#This Row],[NHL_EQUIVALENT]]</f>
        <v>3.8571428571428569E-2</v>
      </c>
      <c r="V106" s="7">
        <f>Table2[[#This Row],[G]]/Table2[[#This Row],[PTS]]</f>
        <v>0</v>
      </c>
      <c r="W106" s="7">
        <f>Table2[[#This Row],[A]]/Table2[[#This Row],[PTS]]</f>
        <v>1</v>
      </c>
      <c r="X106"/>
      <c r="Y106"/>
      <c r="Z106" t="s">
        <v>1421</v>
      </c>
      <c r="AA106" t="e" vm="1">
        <v>#VALUE!</v>
      </c>
      <c r="AB106" t="s">
        <v>107</v>
      </c>
      <c r="AC106">
        <v>39267</v>
      </c>
      <c r="AD106" t="s">
        <v>707</v>
      </c>
      <c r="AE106">
        <v>192</v>
      </c>
      <c r="AF106" t="s">
        <v>700</v>
      </c>
    </row>
    <row r="107" spans="1:32" hidden="1" x14ac:dyDescent="0.35">
      <c r="A107">
        <v>2025</v>
      </c>
      <c r="C107" t="s">
        <v>1300</v>
      </c>
      <c r="D107" s="1" t="s">
        <v>1471</v>
      </c>
      <c r="E107" s="1" t="s">
        <v>897</v>
      </c>
      <c r="F107" t="s">
        <v>109</v>
      </c>
      <c r="G107" t="s">
        <v>110</v>
      </c>
      <c r="H107">
        <v>0.55000000000000004</v>
      </c>
      <c r="I107">
        <v>21</v>
      </c>
      <c r="J107">
        <v>1</v>
      </c>
      <c r="K107">
        <v>0</v>
      </c>
      <c r="L107">
        <v>1</v>
      </c>
      <c r="M107">
        <v>0</v>
      </c>
      <c r="N107">
        <f>Table2[[#This Row],[G]]/Table2[[#This Row],[GP]]</f>
        <v>4.7619047619047616E-2</v>
      </c>
      <c r="O107">
        <f>Table2[[#This Row],[A]]/Table2[[#This Row],[GP]]</f>
        <v>0</v>
      </c>
      <c r="P107">
        <f>Table2[[#This Row],[PTS]]/Table2[[#This Row],[GP]]</f>
        <v>4.7619047619047616E-2</v>
      </c>
      <c r="Q107" s="7">
        <f>Table2[[#This Row],[PIM]]/Table2[[#This Row],[GP]]</f>
        <v>0</v>
      </c>
      <c r="R107" s="7">
        <f>(Table2[[#This Row],[G]]^2)/(Table2[[#This Row],[G]]^2+Table2[[#This Row],[A]]^2)</f>
        <v>1</v>
      </c>
      <c r="S107" s="7">
        <f>Table2[[#This Row],[PIM]]/Table2[[#This Row],[PTS]]</f>
        <v>0</v>
      </c>
      <c r="T107" s="7" t="e">
        <f>Table2[[#This Row],[PTS]]/Table2[[#This Row],[PIM]]</f>
        <v>#DIV/0!</v>
      </c>
      <c r="U107" s="7">
        <f>Table2[[#This Row],[PTS]]/Table2[[#This Row],[GP]]*Table2[[#This Row],[NHL_EQUIVALENT]]</f>
        <v>2.6190476190476191E-2</v>
      </c>
      <c r="V107" s="7">
        <f>Table2[[#This Row],[G]]/Table2[[#This Row],[PTS]]</f>
        <v>1</v>
      </c>
      <c r="W107" s="7">
        <f>Table2[[#This Row],[A]]/Table2[[#This Row],[PTS]]</f>
        <v>0</v>
      </c>
      <c r="X107"/>
      <c r="Y107"/>
      <c r="Z107" t="s">
        <v>1423</v>
      </c>
      <c r="AA107" t="e" vm="3">
        <v>#VALUE!</v>
      </c>
      <c r="AB107" t="s">
        <v>746</v>
      </c>
      <c r="AC107">
        <v>38581</v>
      </c>
      <c r="AD107" t="s">
        <v>707</v>
      </c>
      <c r="AE107">
        <v>183</v>
      </c>
      <c r="AF107" t="s">
        <v>700</v>
      </c>
    </row>
    <row r="108" spans="1:32" hidden="1" x14ac:dyDescent="0.35">
      <c r="A108">
        <v>2025</v>
      </c>
      <c r="C108" t="s">
        <v>1258</v>
      </c>
      <c r="D108" s="1" t="s">
        <v>1471</v>
      </c>
      <c r="E108" s="1" t="s">
        <v>897</v>
      </c>
      <c r="F108" t="s">
        <v>112</v>
      </c>
      <c r="G108" t="s">
        <v>15</v>
      </c>
      <c r="H108">
        <v>0.3</v>
      </c>
      <c r="I108">
        <v>67</v>
      </c>
      <c r="J108">
        <v>19</v>
      </c>
      <c r="K108">
        <v>13</v>
      </c>
      <c r="L108">
        <v>32</v>
      </c>
      <c r="M108">
        <v>38</v>
      </c>
      <c r="N108">
        <f>Table2[[#This Row],[G]]/Table2[[#This Row],[GP]]</f>
        <v>0.28358208955223879</v>
      </c>
      <c r="O108">
        <f>Table2[[#This Row],[A]]/Table2[[#This Row],[GP]]</f>
        <v>0.19402985074626866</v>
      </c>
      <c r="P108">
        <f>Table2[[#This Row],[PTS]]/Table2[[#This Row],[GP]]</f>
        <v>0.47761194029850745</v>
      </c>
      <c r="Q108" s="7">
        <f>Table2[[#This Row],[PIM]]/Table2[[#This Row],[GP]]</f>
        <v>0.56716417910447758</v>
      </c>
      <c r="R108" s="7">
        <f>(Table2[[#This Row],[G]]^2)/(Table2[[#This Row],[G]]^2+Table2[[#This Row],[A]]^2)</f>
        <v>0.68113207547169807</v>
      </c>
      <c r="S108" s="7">
        <f>Table2[[#This Row],[PIM]]/Table2[[#This Row],[PTS]]</f>
        <v>1.1875</v>
      </c>
      <c r="T108" s="7">
        <f>Table2[[#This Row],[PTS]]/Table2[[#This Row],[PIM]]</f>
        <v>0.84210526315789469</v>
      </c>
      <c r="U108" s="7">
        <f>Table2[[#This Row],[PTS]]/Table2[[#This Row],[GP]]*Table2[[#This Row],[NHL_EQUIVALENT]]</f>
        <v>0.14328358208955222</v>
      </c>
      <c r="V108" s="7">
        <f>Table2[[#This Row],[G]]/Table2[[#This Row],[PTS]]</f>
        <v>0.59375</v>
      </c>
      <c r="W108" s="7">
        <f>Table2[[#This Row],[A]]/Table2[[#This Row],[PTS]]</f>
        <v>0.40625</v>
      </c>
      <c r="X108"/>
      <c r="Y108"/>
      <c r="Z108" t="s">
        <v>1421</v>
      </c>
      <c r="AA108" t="e" vm="1">
        <v>#VALUE!</v>
      </c>
      <c r="AB108" t="s">
        <v>111</v>
      </c>
      <c r="AC108">
        <v>39073</v>
      </c>
      <c r="AD108" t="s">
        <v>699</v>
      </c>
      <c r="AE108">
        <v>174</v>
      </c>
      <c r="AF108" t="s">
        <v>690</v>
      </c>
    </row>
    <row r="109" spans="1:32" hidden="1" x14ac:dyDescent="0.35">
      <c r="A109">
        <v>2025</v>
      </c>
      <c r="C109" t="s">
        <v>1301</v>
      </c>
      <c r="D109" s="1" t="s">
        <v>1471</v>
      </c>
      <c r="E109" s="1" t="s">
        <v>897</v>
      </c>
      <c r="F109" t="s">
        <v>114</v>
      </c>
      <c r="G109" t="s">
        <v>115</v>
      </c>
      <c r="H109">
        <v>0.27</v>
      </c>
      <c r="I109">
        <v>51</v>
      </c>
      <c r="J109">
        <v>29</v>
      </c>
      <c r="K109">
        <v>30</v>
      </c>
      <c r="L109">
        <v>59</v>
      </c>
      <c r="M109">
        <v>23</v>
      </c>
      <c r="N109">
        <f>Table2[[#This Row],[G]]/Table2[[#This Row],[GP]]</f>
        <v>0.56862745098039214</v>
      </c>
      <c r="O109">
        <f>Table2[[#This Row],[A]]/Table2[[#This Row],[GP]]</f>
        <v>0.58823529411764708</v>
      </c>
      <c r="P109">
        <f>Table2[[#This Row],[PTS]]/Table2[[#This Row],[GP]]</f>
        <v>1.1568627450980393</v>
      </c>
      <c r="Q109" s="7">
        <f>Table2[[#This Row],[PIM]]/Table2[[#This Row],[GP]]</f>
        <v>0.45098039215686275</v>
      </c>
      <c r="R109" s="7">
        <f>(Table2[[#This Row],[G]]^2)/(Table2[[#This Row],[G]]^2+Table2[[#This Row],[A]]^2)</f>
        <v>0.48305571510626077</v>
      </c>
      <c r="S109" s="7">
        <f>Table2[[#This Row],[PIM]]/Table2[[#This Row],[PTS]]</f>
        <v>0.38983050847457629</v>
      </c>
      <c r="T109" s="7">
        <f>Table2[[#This Row],[PTS]]/Table2[[#This Row],[PIM]]</f>
        <v>2.5652173913043477</v>
      </c>
      <c r="U109" s="7">
        <f>Table2[[#This Row],[PTS]]/Table2[[#This Row],[GP]]*Table2[[#This Row],[NHL_EQUIVALENT]]</f>
        <v>0.31235294117647061</v>
      </c>
      <c r="V109" s="7">
        <f>Table2[[#This Row],[G]]/Table2[[#This Row],[PTS]]</f>
        <v>0.49152542372881358</v>
      </c>
      <c r="W109" s="7">
        <f>Table2[[#This Row],[A]]/Table2[[#This Row],[PTS]]</f>
        <v>0.50847457627118642</v>
      </c>
      <c r="X109"/>
      <c r="Y109"/>
      <c r="Z109" t="s">
        <v>1422</v>
      </c>
      <c r="AA109" t="e" vm="2">
        <v>#VALUE!</v>
      </c>
      <c r="AB109" t="s">
        <v>113</v>
      </c>
      <c r="AC109">
        <v>39234</v>
      </c>
      <c r="AD109" t="s">
        <v>699</v>
      </c>
      <c r="AE109">
        <v>181</v>
      </c>
      <c r="AF109" t="s">
        <v>690</v>
      </c>
    </row>
    <row r="110" spans="1:32" hidden="1" x14ac:dyDescent="0.35">
      <c r="A110">
        <v>2025</v>
      </c>
      <c r="C110" t="s">
        <v>914</v>
      </c>
      <c r="D110" s="1" t="s">
        <v>1471</v>
      </c>
      <c r="E110" s="1" t="s">
        <v>896</v>
      </c>
      <c r="F110" t="s">
        <v>118</v>
      </c>
      <c r="G110" t="s">
        <v>43</v>
      </c>
      <c r="H110">
        <v>0.27</v>
      </c>
      <c r="I110">
        <v>39</v>
      </c>
      <c r="J110">
        <v>3</v>
      </c>
      <c r="K110">
        <v>21</v>
      </c>
      <c r="L110">
        <v>24</v>
      </c>
      <c r="M110">
        <v>4</v>
      </c>
      <c r="N110">
        <f>Table2[[#This Row],[G]]/Table2[[#This Row],[GP]]</f>
        <v>7.6923076923076927E-2</v>
      </c>
      <c r="O110">
        <f>Table2[[#This Row],[A]]/Table2[[#This Row],[GP]]</f>
        <v>0.53846153846153844</v>
      </c>
      <c r="P110">
        <f>Table2[[#This Row],[PTS]]/Table2[[#This Row],[GP]]</f>
        <v>0.61538461538461542</v>
      </c>
      <c r="Q110" s="7">
        <f>Table2[[#This Row],[PIM]]/Table2[[#This Row],[GP]]</f>
        <v>0.10256410256410256</v>
      </c>
      <c r="R110" s="7">
        <f>(Table2[[#This Row],[G]]^2)/(Table2[[#This Row],[G]]^2+Table2[[#This Row],[A]]^2)</f>
        <v>0.02</v>
      </c>
      <c r="S110" s="7">
        <f>Table2[[#This Row],[PIM]]/Table2[[#This Row],[PTS]]</f>
        <v>0.16666666666666666</v>
      </c>
      <c r="T110" s="7">
        <f>Table2[[#This Row],[PTS]]/Table2[[#This Row],[PIM]]</f>
        <v>6</v>
      </c>
      <c r="U110" s="7">
        <f>Table2[[#This Row],[PTS]]/Table2[[#This Row],[GP]]*Table2[[#This Row],[NHL_EQUIVALENT]]</f>
        <v>0.16615384615384618</v>
      </c>
      <c r="V110" s="7">
        <f>Table2[[#This Row],[G]]/Table2[[#This Row],[PTS]]</f>
        <v>0.125</v>
      </c>
      <c r="W110" s="7">
        <f>Table2[[#This Row],[A]]/Table2[[#This Row],[PTS]]</f>
        <v>0.875</v>
      </c>
      <c r="X110"/>
      <c r="Y110"/>
      <c r="Z110" t="s">
        <v>1423</v>
      </c>
      <c r="AA110" t="e" vm="3">
        <v>#VALUE!</v>
      </c>
      <c r="AB110" t="s">
        <v>749</v>
      </c>
      <c r="AC110">
        <v>39147</v>
      </c>
      <c r="AD110" t="s">
        <v>699</v>
      </c>
      <c r="AE110">
        <v>187</v>
      </c>
      <c r="AF110" t="s">
        <v>690</v>
      </c>
    </row>
    <row r="111" spans="1:32" hidden="1" x14ac:dyDescent="0.35">
      <c r="A111">
        <v>2025</v>
      </c>
      <c r="C111" t="s">
        <v>1227</v>
      </c>
      <c r="D111" s="1" t="s">
        <v>1471</v>
      </c>
      <c r="E111" s="1" t="s">
        <v>897</v>
      </c>
      <c r="F111" t="s">
        <v>119</v>
      </c>
      <c r="G111" t="s">
        <v>99</v>
      </c>
      <c r="H111">
        <v>0.18</v>
      </c>
      <c r="I111">
        <v>26</v>
      </c>
      <c r="J111">
        <v>14</v>
      </c>
      <c r="K111">
        <v>11</v>
      </c>
      <c r="L111">
        <v>25</v>
      </c>
      <c r="M111">
        <v>14</v>
      </c>
      <c r="N111">
        <f>Table2[[#This Row],[G]]/Table2[[#This Row],[GP]]</f>
        <v>0.53846153846153844</v>
      </c>
      <c r="O111">
        <f>Table2[[#This Row],[A]]/Table2[[#This Row],[GP]]</f>
        <v>0.42307692307692307</v>
      </c>
      <c r="P111">
        <f>Table2[[#This Row],[PTS]]/Table2[[#This Row],[GP]]</f>
        <v>0.96153846153846156</v>
      </c>
      <c r="Q111" s="7">
        <f>Table2[[#This Row],[PIM]]/Table2[[#This Row],[GP]]</f>
        <v>0.53846153846153844</v>
      </c>
      <c r="R111" s="7">
        <f>(Table2[[#This Row],[G]]^2)/(Table2[[#This Row],[G]]^2+Table2[[#This Row],[A]]^2)</f>
        <v>0.6182965299684543</v>
      </c>
      <c r="S111" s="7">
        <f>Table2[[#This Row],[PIM]]/Table2[[#This Row],[PTS]]</f>
        <v>0.56000000000000005</v>
      </c>
      <c r="T111" s="7">
        <f>Table2[[#This Row],[PTS]]/Table2[[#This Row],[PIM]]</f>
        <v>1.7857142857142858</v>
      </c>
      <c r="U111" s="7">
        <f>Table2[[#This Row],[PTS]]/Table2[[#This Row],[GP]]*Table2[[#This Row],[NHL_EQUIVALENT]]</f>
        <v>0.17307692307692307</v>
      </c>
      <c r="V111" s="7">
        <f>Table2[[#This Row],[G]]/Table2[[#This Row],[PTS]]</f>
        <v>0.56000000000000005</v>
      </c>
      <c r="W111" s="7">
        <f>Table2[[#This Row],[A]]/Table2[[#This Row],[PTS]]</f>
        <v>0.44</v>
      </c>
      <c r="X111"/>
      <c r="Y111"/>
      <c r="Z111" t="s">
        <v>1426</v>
      </c>
      <c r="AA111" t="e" vm="9">
        <v>#VALUE!</v>
      </c>
      <c r="AB111" t="s">
        <v>750</v>
      </c>
      <c r="AC111">
        <v>38858</v>
      </c>
      <c r="AD111" t="s">
        <v>707</v>
      </c>
      <c r="AE111">
        <v>190</v>
      </c>
      <c r="AF111" t="s">
        <v>700</v>
      </c>
    </row>
    <row r="112" spans="1:32" hidden="1" x14ac:dyDescent="0.35">
      <c r="A112">
        <v>2025</v>
      </c>
      <c r="C112" t="s">
        <v>1134</v>
      </c>
      <c r="D112" s="1" t="s">
        <v>1471</v>
      </c>
      <c r="E112" s="1" t="s">
        <v>897</v>
      </c>
      <c r="F112" t="s">
        <v>121</v>
      </c>
      <c r="G112" t="s">
        <v>101</v>
      </c>
      <c r="H112">
        <v>0.2</v>
      </c>
      <c r="I112">
        <v>50</v>
      </c>
      <c r="J112">
        <v>11</v>
      </c>
      <c r="K112">
        <v>26</v>
      </c>
      <c r="L112">
        <v>37</v>
      </c>
      <c r="M112">
        <v>26</v>
      </c>
      <c r="N112">
        <f>Table2[[#This Row],[G]]/Table2[[#This Row],[GP]]</f>
        <v>0.22</v>
      </c>
      <c r="O112">
        <f>Table2[[#This Row],[A]]/Table2[[#This Row],[GP]]</f>
        <v>0.52</v>
      </c>
      <c r="P112">
        <f>Table2[[#This Row],[PTS]]/Table2[[#This Row],[GP]]</f>
        <v>0.74</v>
      </c>
      <c r="Q112" s="7">
        <f>Table2[[#This Row],[PIM]]/Table2[[#This Row],[GP]]</f>
        <v>0.52</v>
      </c>
      <c r="R112" s="7">
        <f>(Table2[[#This Row],[G]]^2)/(Table2[[#This Row],[G]]^2+Table2[[#This Row],[A]]^2)</f>
        <v>0.15181932245922208</v>
      </c>
      <c r="S112" s="7">
        <f>Table2[[#This Row],[PIM]]/Table2[[#This Row],[PTS]]</f>
        <v>0.70270270270270274</v>
      </c>
      <c r="T112" s="7">
        <f>Table2[[#This Row],[PTS]]/Table2[[#This Row],[PIM]]</f>
        <v>1.4230769230769231</v>
      </c>
      <c r="U112" s="7">
        <f>Table2[[#This Row],[PTS]]/Table2[[#This Row],[GP]]*Table2[[#This Row],[NHL_EQUIVALENT]]</f>
        <v>0.14799999999999999</v>
      </c>
      <c r="V112" s="7">
        <f>Table2[[#This Row],[G]]/Table2[[#This Row],[PTS]]</f>
        <v>0.29729729729729731</v>
      </c>
      <c r="W112" s="7">
        <f>Table2[[#This Row],[A]]/Table2[[#This Row],[PTS]]</f>
        <v>0.70270270270270274</v>
      </c>
      <c r="X112"/>
      <c r="Y112"/>
      <c r="Z112" t="s">
        <v>1425</v>
      </c>
      <c r="AA112" t="e" vm="5">
        <v>#VALUE!</v>
      </c>
      <c r="AB112" t="s">
        <v>120</v>
      </c>
      <c r="AC112">
        <v>39270</v>
      </c>
      <c r="AD112" t="s">
        <v>716</v>
      </c>
      <c r="AE112">
        <v>161</v>
      </c>
      <c r="AF112" t="s">
        <v>700</v>
      </c>
    </row>
    <row r="113" spans="1:32" hidden="1" x14ac:dyDescent="0.35">
      <c r="A113">
        <v>2025</v>
      </c>
      <c r="C113" t="s">
        <v>1302</v>
      </c>
      <c r="D113" s="1" t="s">
        <v>1471</v>
      </c>
      <c r="E113" s="1" t="s">
        <v>897</v>
      </c>
      <c r="F113" t="s">
        <v>122</v>
      </c>
      <c r="G113" t="s">
        <v>15</v>
      </c>
      <c r="H113">
        <v>0.3</v>
      </c>
      <c r="I113">
        <v>43</v>
      </c>
      <c r="J113">
        <v>7</v>
      </c>
      <c r="K113">
        <v>8</v>
      </c>
      <c r="L113">
        <v>15</v>
      </c>
      <c r="M113">
        <v>52</v>
      </c>
      <c r="N113">
        <f>Table2[[#This Row],[G]]/Table2[[#This Row],[GP]]</f>
        <v>0.16279069767441862</v>
      </c>
      <c r="O113">
        <f>Table2[[#This Row],[A]]/Table2[[#This Row],[GP]]</f>
        <v>0.18604651162790697</v>
      </c>
      <c r="P113">
        <f>Table2[[#This Row],[PTS]]/Table2[[#This Row],[GP]]</f>
        <v>0.34883720930232559</v>
      </c>
      <c r="Q113" s="7">
        <f>Table2[[#This Row],[PIM]]/Table2[[#This Row],[GP]]</f>
        <v>1.2093023255813953</v>
      </c>
      <c r="R113" s="7">
        <f>(Table2[[#This Row],[G]]^2)/(Table2[[#This Row],[G]]^2+Table2[[#This Row],[A]]^2)</f>
        <v>0.4336283185840708</v>
      </c>
      <c r="S113" s="7">
        <f>Table2[[#This Row],[PIM]]/Table2[[#This Row],[PTS]]</f>
        <v>3.4666666666666668</v>
      </c>
      <c r="T113" s="7">
        <f>Table2[[#This Row],[PTS]]/Table2[[#This Row],[PIM]]</f>
        <v>0.28846153846153844</v>
      </c>
      <c r="U113" s="7">
        <f>Table2[[#This Row],[PTS]]/Table2[[#This Row],[GP]]*Table2[[#This Row],[NHL_EQUIVALENT]]</f>
        <v>0.10465116279069768</v>
      </c>
      <c r="V113" s="7">
        <f>Table2[[#This Row],[G]]/Table2[[#This Row],[PTS]]</f>
        <v>0.46666666666666667</v>
      </c>
      <c r="W113" s="7">
        <f>Table2[[#This Row],[A]]/Table2[[#This Row],[PTS]]</f>
        <v>0.53333333333333333</v>
      </c>
      <c r="X113"/>
      <c r="Y113"/>
      <c r="Z113" t="s">
        <v>1422</v>
      </c>
      <c r="AA113" t="e" vm="2">
        <v>#VALUE!</v>
      </c>
      <c r="AB113" t="s">
        <v>751</v>
      </c>
      <c r="AC113">
        <v>39189</v>
      </c>
      <c r="AD113" t="s">
        <v>705</v>
      </c>
      <c r="AE113">
        <v>190</v>
      </c>
      <c r="AF113" t="s">
        <v>690</v>
      </c>
    </row>
    <row r="114" spans="1:32" hidden="1" x14ac:dyDescent="0.35">
      <c r="A114">
        <v>2025</v>
      </c>
      <c r="C114" t="s">
        <v>915</v>
      </c>
      <c r="D114" s="1" t="s">
        <v>1471</v>
      </c>
      <c r="E114" s="1" t="s">
        <v>896</v>
      </c>
      <c r="F114" t="s">
        <v>83</v>
      </c>
      <c r="G114" t="s">
        <v>23</v>
      </c>
      <c r="H114">
        <v>0.27</v>
      </c>
      <c r="I114">
        <v>42</v>
      </c>
      <c r="J114">
        <v>1</v>
      </c>
      <c r="K114">
        <v>10</v>
      </c>
      <c r="L114">
        <v>11</v>
      </c>
      <c r="M114">
        <v>12</v>
      </c>
      <c r="N114">
        <f>Table2[[#This Row],[G]]/Table2[[#This Row],[GP]]</f>
        <v>2.3809523809523808E-2</v>
      </c>
      <c r="O114">
        <f>Table2[[#This Row],[A]]/Table2[[#This Row],[GP]]</f>
        <v>0.23809523809523808</v>
      </c>
      <c r="P114">
        <f>Table2[[#This Row],[PTS]]/Table2[[#This Row],[GP]]</f>
        <v>0.26190476190476192</v>
      </c>
      <c r="Q114" s="7">
        <f>Table2[[#This Row],[PIM]]/Table2[[#This Row],[GP]]</f>
        <v>0.2857142857142857</v>
      </c>
      <c r="R114" s="7">
        <f>(Table2[[#This Row],[G]]^2)/(Table2[[#This Row],[G]]^2+Table2[[#This Row],[A]]^2)</f>
        <v>9.9009900990099011E-3</v>
      </c>
      <c r="S114" s="7">
        <f>Table2[[#This Row],[PIM]]/Table2[[#This Row],[PTS]]</f>
        <v>1.0909090909090908</v>
      </c>
      <c r="T114" s="7">
        <f>Table2[[#This Row],[PTS]]/Table2[[#This Row],[PIM]]</f>
        <v>0.91666666666666663</v>
      </c>
      <c r="U114" s="7">
        <f>Table2[[#This Row],[PTS]]/Table2[[#This Row],[GP]]*Table2[[#This Row],[NHL_EQUIVALENT]]</f>
        <v>7.0714285714285716E-2</v>
      </c>
      <c r="V114" s="7">
        <f>Table2[[#This Row],[G]]/Table2[[#This Row],[PTS]]</f>
        <v>9.0909090909090912E-2</v>
      </c>
      <c r="W114" s="7">
        <f>Table2[[#This Row],[A]]/Table2[[#This Row],[PTS]]</f>
        <v>0.90909090909090906</v>
      </c>
      <c r="X114"/>
      <c r="Y114"/>
      <c r="Z114" t="s">
        <v>1422</v>
      </c>
      <c r="AA114" t="e" vm="2">
        <v>#VALUE!</v>
      </c>
      <c r="AB114" t="s">
        <v>123</v>
      </c>
      <c r="AC114">
        <v>39161</v>
      </c>
      <c r="AD114" t="s">
        <v>699</v>
      </c>
      <c r="AE114">
        <v>190</v>
      </c>
      <c r="AF114" t="s">
        <v>700</v>
      </c>
    </row>
    <row r="115" spans="1:32" hidden="1" x14ac:dyDescent="0.35">
      <c r="A115">
        <v>2025</v>
      </c>
      <c r="C115" t="s">
        <v>1135</v>
      </c>
      <c r="D115" s="1" t="s">
        <v>1471</v>
      </c>
      <c r="E115" s="1" t="s">
        <v>897</v>
      </c>
      <c r="F115" t="s">
        <v>74</v>
      </c>
      <c r="G115" t="s">
        <v>15</v>
      </c>
      <c r="H115">
        <v>0.3</v>
      </c>
      <c r="I115">
        <v>53</v>
      </c>
      <c r="J115">
        <v>9</v>
      </c>
      <c r="K115">
        <v>12</v>
      </c>
      <c r="L115">
        <v>21</v>
      </c>
      <c r="M115">
        <v>18</v>
      </c>
      <c r="N115">
        <f>Table2[[#This Row],[G]]/Table2[[#This Row],[GP]]</f>
        <v>0.16981132075471697</v>
      </c>
      <c r="O115">
        <f>Table2[[#This Row],[A]]/Table2[[#This Row],[GP]]</f>
        <v>0.22641509433962265</v>
      </c>
      <c r="P115">
        <f>Table2[[#This Row],[PTS]]/Table2[[#This Row],[GP]]</f>
        <v>0.39622641509433965</v>
      </c>
      <c r="Q115" s="7">
        <f>Table2[[#This Row],[PIM]]/Table2[[#This Row],[GP]]</f>
        <v>0.33962264150943394</v>
      </c>
      <c r="R115" s="7">
        <f>(Table2[[#This Row],[G]]^2)/(Table2[[#This Row],[G]]^2+Table2[[#This Row],[A]]^2)</f>
        <v>0.36</v>
      </c>
      <c r="S115" s="7">
        <f>Table2[[#This Row],[PIM]]/Table2[[#This Row],[PTS]]</f>
        <v>0.8571428571428571</v>
      </c>
      <c r="T115" s="7">
        <f>Table2[[#This Row],[PTS]]/Table2[[#This Row],[PIM]]</f>
        <v>1.1666666666666667</v>
      </c>
      <c r="U115" s="7">
        <f>Table2[[#This Row],[PTS]]/Table2[[#This Row],[GP]]*Table2[[#This Row],[NHL_EQUIVALENT]]</f>
        <v>0.11886792452830189</v>
      </c>
      <c r="V115" s="7">
        <f>Table2[[#This Row],[G]]/Table2[[#This Row],[PTS]]</f>
        <v>0.42857142857142855</v>
      </c>
      <c r="W115" s="7">
        <f>Table2[[#This Row],[A]]/Table2[[#This Row],[PTS]]</f>
        <v>0.5714285714285714</v>
      </c>
      <c r="X115"/>
      <c r="Y115"/>
      <c r="Z115" t="s">
        <v>1421</v>
      </c>
      <c r="AA115" t="e" vm="1">
        <v>#VALUE!</v>
      </c>
      <c r="AB115" t="s">
        <v>124</v>
      </c>
      <c r="AC115">
        <v>39112</v>
      </c>
      <c r="AD115" t="s">
        <v>699</v>
      </c>
      <c r="AE115">
        <v>170</v>
      </c>
      <c r="AF115" t="s">
        <v>700</v>
      </c>
    </row>
    <row r="116" spans="1:32" hidden="1" x14ac:dyDescent="0.35">
      <c r="A116">
        <v>2025</v>
      </c>
      <c r="C116" t="s">
        <v>1061</v>
      </c>
      <c r="D116" s="1" t="s">
        <v>1471</v>
      </c>
      <c r="E116" s="1" t="s">
        <v>8</v>
      </c>
      <c r="F116" t="s">
        <v>125</v>
      </c>
      <c r="G116" t="s">
        <v>126</v>
      </c>
      <c r="H116">
        <v>0.2</v>
      </c>
      <c r="I116">
        <v>19</v>
      </c>
      <c r="J116">
        <v>1.74</v>
      </c>
      <c r="K116">
        <v>0.93700000000000006</v>
      </c>
      <c r="L116" t="s">
        <v>52</v>
      </c>
      <c r="M116" t="s">
        <v>52</v>
      </c>
      <c r="N116">
        <f>Table2[[#This Row],[G]]/Table2[[#This Row],[GP]]</f>
        <v>9.1578947368421051E-2</v>
      </c>
      <c r="O116">
        <f>Table2[[#This Row],[A]]/Table2[[#This Row],[GP]]</f>
        <v>4.9315789473684216E-2</v>
      </c>
      <c r="P116" t="e">
        <f>Table2[[#This Row],[PTS]]/Table2[[#This Row],[GP]]</f>
        <v>#VALUE!</v>
      </c>
      <c r="Q116" s="7" t="e">
        <f>Table2[[#This Row],[PIM]]/Table2[[#This Row],[GP]]</f>
        <v>#VALUE!</v>
      </c>
      <c r="R116" s="7">
        <f>(Table2[[#This Row],[G]]^2)/(Table2[[#This Row],[G]]^2+Table2[[#This Row],[A]]^2)</f>
        <v>0.77520074539714956</v>
      </c>
      <c r="S116" s="7" t="e">
        <f>Table2[[#This Row],[PIM]]/Table2[[#This Row],[PTS]]</f>
        <v>#VALUE!</v>
      </c>
      <c r="T116" s="7" t="e">
        <f>Table2[[#This Row],[PTS]]/Table2[[#This Row],[PIM]]</f>
        <v>#VALUE!</v>
      </c>
      <c r="U116" s="7" t="e">
        <f>Table2[[#This Row],[PTS]]/Table2[[#This Row],[GP]]*Table2[[#This Row],[NHL_EQUIVALENT]]</f>
        <v>#VALUE!</v>
      </c>
      <c r="V116" s="7" t="e">
        <f>Table2[[#This Row],[G]]/Table2[[#This Row],[PTS]]</f>
        <v>#VALUE!</v>
      </c>
      <c r="W116" s="7" t="e">
        <f>Table2[[#This Row],[A]]/Table2[[#This Row],[PTS]]</f>
        <v>#VALUE!</v>
      </c>
      <c r="X116"/>
      <c r="Y116"/>
      <c r="Z116" t="s">
        <v>1423</v>
      </c>
      <c r="AA116" t="e" vm="3">
        <v>#VALUE!</v>
      </c>
      <c r="AB116" t="s">
        <v>752</v>
      </c>
      <c r="AC116">
        <v>39042</v>
      </c>
      <c r="AD116" t="s">
        <v>717</v>
      </c>
      <c r="AE116">
        <v>183</v>
      </c>
      <c r="AF116" t="s">
        <v>700</v>
      </c>
    </row>
    <row r="117" spans="1:32" hidden="1" x14ac:dyDescent="0.35">
      <c r="A117">
        <v>2025</v>
      </c>
      <c r="C117" t="s">
        <v>1303</v>
      </c>
      <c r="D117" s="1" t="s">
        <v>1471</v>
      </c>
      <c r="E117" s="1" t="s">
        <v>897</v>
      </c>
      <c r="F117" t="s">
        <v>127</v>
      </c>
      <c r="G117" t="s">
        <v>128</v>
      </c>
      <c r="H117">
        <v>0.22</v>
      </c>
      <c r="I117">
        <v>4</v>
      </c>
      <c r="J117">
        <v>1</v>
      </c>
      <c r="K117">
        <v>2</v>
      </c>
      <c r="L117">
        <v>3</v>
      </c>
      <c r="M117">
        <v>2</v>
      </c>
      <c r="N117">
        <f>Table2[[#This Row],[G]]/Table2[[#This Row],[GP]]</f>
        <v>0.25</v>
      </c>
      <c r="O117">
        <f>Table2[[#This Row],[A]]/Table2[[#This Row],[GP]]</f>
        <v>0.5</v>
      </c>
      <c r="P117">
        <f>Table2[[#This Row],[PTS]]/Table2[[#This Row],[GP]]</f>
        <v>0.75</v>
      </c>
      <c r="Q117" s="7">
        <f>Table2[[#This Row],[PIM]]/Table2[[#This Row],[GP]]</f>
        <v>0.5</v>
      </c>
      <c r="R117" s="7">
        <f>(Table2[[#This Row],[G]]^2)/(Table2[[#This Row],[G]]^2+Table2[[#This Row],[A]]^2)</f>
        <v>0.2</v>
      </c>
      <c r="S117" s="7">
        <f>Table2[[#This Row],[PIM]]/Table2[[#This Row],[PTS]]</f>
        <v>0.66666666666666663</v>
      </c>
      <c r="T117" s="7">
        <f>Table2[[#This Row],[PTS]]/Table2[[#This Row],[PIM]]</f>
        <v>1.5</v>
      </c>
      <c r="U117" s="7">
        <f>Table2[[#This Row],[PTS]]/Table2[[#This Row],[GP]]*Table2[[#This Row],[NHL_EQUIVALENT]]</f>
        <v>0.16500000000000001</v>
      </c>
      <c r="V117" s="7">
        <f>Table2[[#This Row],[G]]/Table2[[#This Row],[PTS]]</f>
        <v>0.33333333333333331</v>
      </c>
      <c r="W117" s="7">
        <f>Table2[[#This Row],[A]]/Table2[[#This Row],[PTS]]</f>
        <v>0.66666666666666663</v>
      </c>
      <c r="X117"/>
      <c r="Y117"/>
      <c r="Z117" t="s">
        <v>1427</v>
      </c>
      <c r="AA117" t="e" vm="8">
        <v>#VALUE!</v>
      </c>
      <c r="AB117" t="s">
        <v>754</v>
      </c>
      <c r="AC117">
        <v>39098</v>
      </c>
      <c r="AD117" t="s">
        <v>699</v>
      </c>
      <c r="AE117">
        <v>203</v>
      </c>
      <c r="AF117" t="s">
        <v>700</v>
      </c>
    </row>
    <row r="118" spans="1:32" hidden="1" x14ac:dyDescent="0.35">
      <c r="A118">
        <v>2025</v>
      </c>
      <c r="C118" t="s">
        <v>916</v>
      </c>
      <c r="D118" s="1" t="s">
        <v>1471</v>
      </c>
      <c r="E118" s="1" t="s">
        <v>896</v>
      </c>
      <c r="F118" t="s">
        <v>130</v>
      </c>
      <c r="G118" t="s">
        <v>131</v>
      </c>
      <c r="H118">
        <v>0.1</v>
      </c>
      <c r="I118">
        <v>22</v>
      </c>
      <c r="J118">
        <v>10</v>
      </c>
      <c r="K118">
        <v>10</v>
      </c>
      <c r="L118">
        <v>20</v>
      </c>
      <c r="M118" t="s">
        <v>52</v>
      </c>
      <c r="N118">
        <f>Table2[[#This Row],[G]]/Table2[[#This Row],[GP]]</f>
        <v>0.45454545454545453</v>
      </c>
      <c r="O118">
        <f>Table2[[#This Row],[A]]/Table2[[#This Row],[GP]]</f>
        <v>0.45454545454545453</v>
      </c>
      <c r="P118">
        <f>Table2[[#This Row],[PTS]]/Table2[[#This Row],[GP]]</f>
        <v>0.90909090909090906</v>
      </c>
      <c r="Q118" s="7" t="e">
        <f>Table2[[#This Row],[PIM]]/Table2[[#This Row],[GP]]</f>
        <v>#VALUE!</v>
      </c>
      <c r="R118" s="7">
        <f>(Table2[[#This Row],[G]]^2)/(Table2[[#This Row],[G]]^2+Table2[[#This Row],[A]]^2)</f>
        <v>0.5</v>
      </c>
      <c r="S118" s="7" t="e">
        <f>Table2[[#This Row],[PIM]]/Table2[[#This Row],[PTS]]</f>
        <v>#VALUE!</v>
      </c>
      <c r="T118" s="7" t="e">
        <f>Table2[[#This Row],[PTS]]/Table2[[#This Row],[PIM]]</f>
        <v>#VALUE!</v>
      </c>
      <c r="U118" s="7">
        <f>Table2[[#This Row],[PTS]]/Table2[[#This Row],[GP]]*Table2[[#This Row],[NHL_EQUIVALENT]]</f>
        <v>9.0909090909090912E-2</v>
      </c>
      <c r="V118" s="7">
        <f>Table2[[#This Row],[G]]/Table2[[#This Row],[PTS]]</f>
        <v>0.5</v>
      </c>
      <c r="W118" s="7">
        <f>Table2[[#This Row],[A]]/Table2[[#This Row],[PTS]]</f>
        <v>0.5</v>
      </c>
      <c r="X118"/>
      <c r="Y118"/>
      <c r="Z118" t="s">
        <v>1422</v>
      </c>
      <c r="AA118" t="e" vm="2">
        <v>#VALUE!</v>
      </c>
      <c r="AB118" t="s">
        <v>129</v>
      </c>
      <c r="AC118">
        <v>39097</v>
      </c>
      <c r="AD118" t="s">
        <v>705</v>
      </c>
      <c r="AE118">
        <v>174</v>
      </c>
      <c r="AF118" t="s">
        <v>690</v>
      </c>
    </row>
    <row r="119" spans="1:32" hidden="1" x14ac:dyDescent="0.35">
      <c r="A119">
        <v>2025</v>
      </c>
      <c r="C119" t="s">
        <v>917</v>
      </c>
      <c r="D119" s="1" t="s">
        <v>1471</v>
      </c>
      <c r="E119" s="1" t="s">
        <v>896</v>
      </c>
      <c r="F119" t="s">
        <v>54</v>
      </c>
      <c r="G119" t="s">
        <v>23</v>
      </c>
      <c r="H119">
        <v>0.27</v>
      </c>
      <c r="I119">
        <v>54</v>
      </c>
      <c r="J119">
        <v>4</v>
      </c>
      <c r="K119">
        <v>26</v>
      </c>
      <c r="L119">
        <v>30</v>
      </c>
      <c r="M119">
        <v>12</v>
      </c>
      <c r="N119">
        <f>Table2[[#This Row],[G]]/Table2[[#This Row],[GP]]</f>
        <v>7.407407407407407E-2</v>
      </c>
      <c r="O119">
        <f>Table2[[#This Row],[A]]/Table2[[#This Row],[GP]]</f>
        <v>0.48148148148148145</v>
      </c>
      <c r="P119">
        <f>Table2[[#This Row],[PTS]]/Table2[[#This Row],[GP]]</f>
        <v>0.55555555555555558</v>
      </c>
      <c r="Q119" s="7">
        <f>Table2[[#This Row],[PIM]]/Table2[[#This Row],[GP]]</f>
        <v>0.22222222222222221</v>
      </c>
      <c r="R119" s="7">
        <f>(Table2[[#This Row],[G]]^2)/(Table2[[#This Row],[G]]^2+Table2[[#This Row],[A]]^2)</f>
        <v>2.3121387283236993E-2</v>
      </c>
      <c r="S119" s="7">
        <f>Table2[[#This Row],[PIM]]/Table2[[#This Row],[PTS]]</f>
        <v>0.4</v>
      </c>
      <c r="T119" s="7">
        <f>Table2[[#This Row],[PTS]]/Table2[[#This Row],[PIM]]</f>
        <v>2.5</v>
      </c>
      <c r="U119" s="7">
        <f>Table2[[#This Row],[PTS]]/Table2[[#This Row],[GP]]*Table2[[#This Row],[NHL_EQUIVALENT]]</f>
        <v>0.15000000000000002</v>
      </c>
      <c r="V119" s="7">
        <f>Table2[[#This Row],[G]]/Table2[[#This Row],[PTS]]</f>
        <v>0.13333333333333333</v>
      </c>
      <c r="W119" s="7">
        <f>Table2[[#This Row],[A]]/Table2[[#This Row],[PTS]]</f>
        <v>0.8666666666666667</v>
      </c>
      <c r="X119"/>
      <c r="Y119"/>
      <c r="Z119" t="s">
        <v>1429</v>
      </c>
      <c r="AA119" t="e" vm="7">
        <v>#VALUE!</v>
      </c>
      <c r="AB119" t="s">
        <v>132</v>
      </c>
      <c r="AC119">
        <v>38649</v>
      </c>
      <c r="AD119" t="s">
        <v>699</v>
      </c>
      <c r="AE119">
        <v>185</v>
      </c>
      <c r="AF119" t="s">
        <v>700</v>
      </c>
    </row>
    <row r="120" spans="1:32" hidden="1" x14ac:dyDescent="0.35">
      <c r="A120">
        <v>2025</v>
      </c>
      <c r="C120" t="s">
        <v>918</v>
      </c>
      <c r="D120" s="1" t="s">
        <v>1471</v>
      </c>
      <c r="E120" s="1" t="s">
        <v>896</v>
      </c>
      <c r="F120" t="s">
        <v>65</v>
      </c>
      <c r="G120" t="s">
        <v>15</v>
      </c>
      <c r="H120">
        <v>0.3</v>
      </c>
      <c r="I120">
        <v>27</v>
      </c>
      <c r="J120">
        <v>1</v>
      </c>
      <c r="K120">
        <v>4</v>
      </c>
      <c r="L120">
        <v>5</v>
      </c>
      <c r="M120">
        <v>29</v>
      </c>
      <c r="N120">
        <f>Table2[[#This Row],[G]]/Table2[[#This Row],[GP]]</f>
        <v>3.7037037037037035E-2</v>
      </c>
      <c r="O120">
        <f>Table2[[#This Row],[A]]/Table2[[#This Row],[GP]]</f>
        <v>0.14814814814814814</v>
      </c>
      <c r="P120">
        <f>Table2[[#This Row],[PTS]]/Table2[[#This Row],[GP]]</f>
        <v>0.18518518518518517</v>
      </c>
      <c r="Q120" s="7">
        <f>Table2[[#This Row],[PIM]]/Table2[[#This Row],[GP]]</f>
        <v>1.0740740740740742</v>
      </c>
      <c r="R120" s="7">
        <f>(Table2[[#This Row],[G]]^2)/(Table2[[#This Row],[G]]^2+Table2[[#This Row],[A]]^2)</f>
        <v>5.8823529411764705E-2</v>
      </c>
      <c r="S120" s="7">
        <f>Table2[[#This Row],[PIM]]/Table2[[#This Row],[PTS]]</f>
        <v>5.8</v>
      </c>
      <c r="T120" s="7">
        <f>Table2[[#This Row],[PTS]]/Table2[[#This Row],[PIM]]</f>
        <v>0.17241379310344829</v>
      </c>
      <c r="U120" s="7">
        <f>Table2[[#This Row],[PTS]]/Table2[[#This Row],[GP]]*Table2[[#This Row],[NHL_EQUIVALENT]]</f>
        <v>5.5555555555555552E-2</v>
      </c>
      <c r="V120" s="7">
        <f>Table2[[#This Row],[G]]/Table2[[#This Row],[PTS]]</f>
        <v>0.2</v>
      </c>
      <c r="W120" s="7">
        <f>Table2[[#This Row],[A]]/Table2[[#This Row],[PTS]]</f>
        <v>0.8</v>
      </c>
      <c r="X120"/>
      <c r="Y120"/>
      <c r="Z120" t="s">
        <v>1422</v>
      </c>
      <c r="AA120" t="e" vm="2">
        <v>#VALUE!</v>
      </c>
      <c r="AB120" t="s">
        <v>133</v>
      </c>
      <c r="AC120">
        <v>39186</v>
      </c>
      <c r="AD120" t="s">
        <v>705</v>
      </c>
      <c r="AE120">
        <v>181</v>
      </c>
      <c r="AF120" t="s">
        <v>690</v>
      </c>
    </row>
    <row r="121" spans="1:32" hidden="1" x14ac:dyDescent="0.35">
      <c r="A121">
        <v>2025</v>
      </c>
      <c r="C121" t="s">
        <v>919</v>
      </c>
      <c r="D121" s="1" t="s">
        <v>1471</v>
      </c>
      <c r="E121" s="1" t="s">
        <v>896</v>
      </c>
      <c r="F121" t="s">
        <v>135</v>
      </c>
      <c r="G121" t="s">
        <v>136</v>
      </c>
      <c r="H121">
        <v>0.28000000000000003</v>
      </c>
      <c r="I121">
        <v>40</v>
      </c>
      <c r="J121">
        <v>4</v>
      </c>
      <c r="K121">
        <v>5</v>
      </c>
      <c r="L121">
        <v>9</v>
      </c>
      <c r="M121">
        <v>10</v>
      </c>
      <c r="N121">
        <f>Table2[[#This Row],[G]]/Table2[[#This Row],[GP]]</f>
        <v>0.1</v>
      </c>
      <c r="O121">
        <f>Table2[[#This Row],[A]]/Table2[[#This Row],[GP]]</f>
        <v>0.125</v>
      </c>
      <c r="P121">
        <f>Table2[[#This Row],[PTS]]/Table2[[#This Row],[GP]]</f>
        <v>0.22500000000000001</v>
      </c>
      <c r="Q121" s="7">
        <f>Table2[[#This Row],[PIM]]/Table2[[#This Row],[GP]]</f>
        <v>0.25</v>
      </c>
      <c r="R121" s="7">
        <f>(Table2[[#This Row],[G]]^2)/(Table2[[#This Row],[G]]^2+Table2[[#This Row],[A]]^2)</f>
        <v>0.3902439024390244</v>
      </c>
      <c r="S121" s="7">
        <f>Table2[[#This Row],[PIM]]/Table2[[#This Row],[PTS]]</f>
        <v>1.1111111111111112</v>
      </c>
      <c r="T121" s="7">
        <f>Table2[[#This Row],[PTS]]/Table2[[#This Row],[PIM]]</f>
        <v>0.9</v>
      </c>
      <c r="U121" s="7">
        <f>Table2[[#This Row],[PTS]]/Table2[[#This Row],[GP]]*Table2[[#This Row],[NHL_EQUIVALENT]]</f>
        <v>6.3000000000000014E-2</v>
      </c>
      <c r="V121" s="7">
        <f>Table2[[#This Row],[G]]/Table2[[#This Row],[PTS]]</f>
        <v>0.44444444444444442</v>
      </c>
      <c r="W121" s="7">
        <f>Table2[[#This Row],[A]]/Table2[[#This Row],[PTS]]</f>
        <v>0.55555555555555558</v>
      </c>
      <c r="X121"/>
      <c r="Y121"/>
      <c r="Z121" t="s">
        <v>1429</v>
      </c>
      <c r="AA121" t="e" vm="7">
        <v>#VALUE!</v>
      </c>
      <c r="AB121" t="s">
        <v>134</v>
      </c>
      <c r="AC121">
        <v>38433</v>
      </c>
      <c r="AD121" t="s">
        <v>707</v>
      </c>
      <c r="AE121">
        <v>192</v>
      </c>
      <c r="AF121" t="s">
        <v>690</v>
      </c>
    </row>
    <row r="122" spans="1:32" hidden="1" x14ac:dyDescent="0.35">
      <c r="A122">
        <v>2025</v>
      </c>
      <c r="C122" t="s">
        <v>920</v>
      </c>
      <c r="D122" s="1" t="s">
        <v>1471</v>
      </c>
      <c r="E122" s="1" t="s">
        <v>896</v>
      </c>
      <c r="F122" t="s">
        <v>16</v>
      </c>
      <c r="G122" t="s">
        <v>17</v>
      </c>
      <c r="H122">
        <v>0.28000000000000003</v>
      </c>
      <c r="I122">
        <v>58</v>
      </c>
      <c r="J122">
        <v>8</v>
      </c>
      <c r="K122">
        <v>14</v>
      </c>
      <c r="L122">
        <v>22</v>
      </c>
      <c r="M122">
        <v>24</v>
      </c>
      <c r="N122">
        <f>Table2[[#This Row],[G]]/Table2[[#This Row],[GP]]</f>
        <v>0.13793103448275862</v>
      </c>
      <c r="O122">
        <f>Table2[[#This Row],[A]]/Table2[[#This Row],[GP]]</f>
        <v>0.2413793103448276</v>
      </c>
      <c r="P122">
        <f>Table2[[#This Row],[PTS]]/Table2[[#This Row],[GP]]</f>
        <v>0.37931034482758619</v>
      </c>
      <c r="Q122" s="7">
        <f>Table2[[#This Row],[PIM]]/Table2[[#This Row],[GP]]</f>
        <v>0.41379310344827586</v>
      </c>
      <c r="R122" s="7">
        <f>(Table2[[#This Row],[G]]^2)/(Table2[[#This Row],[G]]^2+Table2[[#This Row],[A]]^2)</f>
        <v>0.24615384615384617</v>
      </c>
      <c r="S122" s="7">
        <f>Table2[[#This Row],[PIM]]/Table2[[#This Row],[PTS]]</f>
        <v>1.0909090909090908</v>
      </c>
      <c r="T122" s="7">
        <f>Table2[[#This Row],[PTS]]/Table2[[#This Row],[PIM]]</f>
        <v>0.91666666666666663</v>
      </c>
      <c r="U122" s="7">
        <f>Table2[[#This Row],[PTS]]/Table2[[#This Row],[GP]]*Table2[[#This Row],[NHL_EQUIVALENT]]</f>
        <v>0.10620689655172415</v>
      </c>
      <c r="V122" s="7">
        <f>Table2[[#This Row],[G]]/Table2[[#This Row],[PTS]]</f>
        <v>0.36363636363636365</v>
      </c>
      <c r="W122" s="7">
        <f>Table2[[#This Row],[A]]/Table2[[#This Row],[PTS]]</f>
        <v>0.63636363636363635</v>
      </c>
      <c r="X122"/>
      <c r="Y122"/>
      <c r="Z122" t="s">
        <v>1422</v>
      </c>
      <c r="AA122" t="e" vm="2">
        <v>#VALUE!</v>
      </c>
      <c r="AB122" t="s">
        <v>137</v>
      </c>
      <c r="AC122">
        <v>39218</v>
      </c>
      <c r="AD122" t="s">
        <v>705</v>
      </c>
      <c r="AE122">
        <v>194</v>
      </c>
      <c r="AF122" t="s">
        <v>700</v>
      </c>
    </row>
    <row r="123" spans="1:32" hidden="1" x14ac:dyDescent="0.35">
      <c r="A123">
        <v>2025</v>
      </c>
      <c r="C123" t="s">
        <v>921</v>
      </c>
      <c r="D123" s="1" t="s">
        <v>1471</v>
      </c>
      <c r="E123" s="1" t="s">
        <v>896</v>
      </c>
      <c r="F123" t="s">
        <v>106</v>
      </c>
      <c r="G123" t="s">
        <v>23</v>
      </c>
      <c r="H123">
        <v>0.27</v>
      </c>
      <c r="I123">
        <v>54</v>
      </c>
      <c r="J123">
        <v>4</v>
      </c>
      <c r="K123">
        <v>8</v>
      </c>
      <c r="L123">
        <v>12</v>
      </c>
      <c r="M123">
        <v>14</v>
      </c>
      <c r="N123">
        <f>Table2[[#This Row],[G]]/Table2[[#This Row],[GP]]</f>
        <v>7.407407407407407E-2</v>
      </c>
      <c r="O123">
        <f>Table2[[#This Row],[A]]/Table2[[#This Row],[GP]]</f>
        <v>0.14814814814814814</v>
      </c>
      <c r="P123">
        <f>Table2[[#This Row],[PTS]]/Table2[[#This Row],[GP]]</f>
        <v>0.22222222222222221</v>
      </c>
      <c r="Q123" s="7">
        <f>Table2[[#This Row],[PIM]]/Table2[[#This Row],[GP]]</f>
        <v>0.25925925925925924</v>
      </c>
      <c r="R123" s="7">
        <f>(Table2[[#This Row],[G]]^2)/(Table2[[#This Row],[G]]^2+Table2[[#This Row],[A]]^2)</f>
        <v>0.2</v>
      </c>
      <c r="S123" s="7">
        <f>Table2[[#This Row],[PIM]]/Table2[[#This Row],[PTS]]</f>
        <v>1.1666666666666667</v>
      </c>
      <c r="T123" s="7">
        <f>Table2[[#This Row],[PTS]]/Table2[[#This Row],[PIM]]</f>
        <v>0.8571428571428571</v>
      </c>
      <c r="U123" s="7">
        <f>Table2[[#This Row],[PTS]]/Table2[[#This Row],[GP]]*Table2[[#This Row],[NHL_EQUIVALENT]]</f>
        <v>0.06</v>
      </c>
      <c r="V123" s="7">
        <f>Table2[[#This Row],[G]]/Table2[[#This Row],[PTS]]</f>
        <v>0.33333333333333331</v>
      </c>
      <c r="W123" s="7">
        <f>Table2[[#This Row],[A]]/Table2[[#This Row],[PTS]]</f>
        <v>0.66666666666666663</v>
      </c>
      <c r="X123"/>
      <c r="Y123"/>
      <c r="Z123" t="s">
        <v>1422</v>
      </c>
      <c r="AA123" t="e" vm="2">
        <v>#VALUE!</v>
      </c>
      <c r="AB123" t="s">
        <v>138</v>
      </c>
      <c r="AC123">
        <v>39090</v>
      </c>
      <c r="AD123" t="s">
        <v>703</v>
      </c>
      <c r="AE123">
        <v>205</v>
      </c>
      <c r="AF123" t="s">
        <v>690</v>
      </c>
    </row>
    <row r="124" spans="1:32" hidden="1" x14ac:dyDescent="0.35">
      <c r="A124">
        <v>2025</v>
      </c>
      <c r="C124" t="s">
        <v>1406</v>
      </c>
      <c r="D124" s="1" t="s">
        <v>1471</v>
      </c>
      <c r="E124" s="1" t="s">
        <v>897</v>
      </c>
      <c r="F124" t="s">
        <v>139</v>
      </c>
      <c r="G124" t="s">
        <v>43</v>
      </c>
      <c r="H124">
        <v>0.27</v>
      </c>
      <c r="I124">
        <v>0</v>
      </c>
      <c r="J124">
        <v>0</v>
      </c>
      <c r="K124">
        <v>0</v>
      </c>
      <c r="L124">
        <v>0</v>
      </c>
      <c r="M124">
        <v>0</v>
      </c>
      <c r="N124" t="e">
        <f>Table2[[#This Row],[G]]/Table2[[#This Row],[GP]]</f>
        <v>#DIV/0!</v>
      </c>
      <c r="O124" t="e">
        <f>Table2[[#This Row],[A]]/Table2[[#This Row],[GP]]</f>
        <v>#DIV/0!</v>
      </c>
      <c r="P124" t="e">
        <f>Table2[[#This Row],[PTS]]/Table2[[#This Row],[GP]]</f>
        <v>#DIV/0!</v>
      </c>
      <c r="Q124" s="7" t="e">
        <f>Table2[[#This Row],[PIM]]/Table2[[#This Row],[GP]]</f>
        <v>#DIV/0!</v>
      </c>
      <c r="R124" s="7" t="e">
        <f>(Table2[[#This Row],[G]]^2)/(Table2[[#This Row],[G]]^2+Table2[[#This Row],[A]]^2)</f>
        <v>#DIV/0!</v>
      </c>
      <c r="S124" s="7" t="e">
        <f>Table2[[#This Row],[PIM]]/Table2[[#This Row],[PTS]]</f>
        <v>#DIV/0!</v>
      </c>
      <c r="T124" s="7" t="e">
        <f>Table2[[#This Row],[PTS]]/Table2[[#This Row],[PIM]]</f>
        <v>#DIV/0!</v>
      </c>
      <c r="U124" s="7" t="e">
        <f>Table2[[#This Row],[PTS]]/Table2[[#This Row],[GP]]*Table2[[#This Row],[NHL_EQUIVALENT]]</f>
        <v>#DIV/0!</v>
      </c>
      <c r="V124" s="7" t="e">
        <f>Table2[[#This Row],[G]]/Table2[[#This Row],[PTS]]</f>
        <v>#DIV/0!</v>
      </c>
      <c r="W124" s="7" t="e">
        <f>Table2[[#This Row],[A]]/Table2[[#This Row],[PTS]]</f>
        <v>#DIV/0!</v>
      </c>
      <c r="X124"/>
      <c r="Y124"/>
      <c r="Z124" t="s">
        <v>1424</v>
      </c>
      <c r="AA124" t="e" vm="4">
        <v>#VALUE!</v>
      </c>
      <c r="AB124" t="s">
        <v>758</v>
      </c>
      <c r="AC124">
        <v>39150</v>
      </c>
      <c r="AD124" t="s">
        <v>705</v>
      </c>
      <c r="AE124">
        <v>172</v>
      </c>
      <c r="AF124" t="s">
        <v>700</v>
      </c>
    </row>
    <row r="125" spans="1:32" hidden="1" x14ac:dyDescent="0.35">
      <c r="A125">
        <v>2025</v>
      </c>
      <c r="C125" t="s">
        <v>1304</v>
      </c>
      <c r="D125" s="1" t="s">
        <v>1471</v>
      </c>
      <c r="E125" s="1" t="s">
        <v>897</v>
      </c>
      <c r="F125" t="s">
        <v>64</v>
      </c>
      <c r="G125" t="s">
        <v>20</v>
      </c>
      <c r="H125">
        <v>0.28999999999999998</v>
      </c>
      <c r="I125">
        <v>59</v>
      </c>
      <c r="J125">
        <v>18</v>
      </c>
      <c r="K125">
        <v>16</v>
      </c>
      <c r="L125">
        <v>34</v>
      </c>
      <c r="M125">
        <v>40</v>
      </c>
      <c r="N125">
        <f>Table2[[#This Row],[G]]/Table2[[#This Row],[GP]]</f>
        <v>0.30508474576271188</v>
      </c>
      <c r="O125">
        <f>Table2[[#This Row],[A]]/Table2[[#This Row],[GP]]</f>
        <v>0.2711864406779661</v>
      </c>
      <c r="P125">
        <f>Table2[[#This Row],[PTS]]/Table2[[#This Row],[GP]]</f>
        <v>0.57627118644067798</v>
      </c>
      <c r="Q125" s="7">
        <f>Table2[[#This Row],[PIM]]/Table2[[#This Row],[GP]]</f>
        <v>0.67796610169491522</v>
      </c>
      <c r="R125" s="7">
        <f>(Table2[[#This Row],[G]]^2)/(Table2[[#This Row],[G]]^2+Table2[[#This Row],[A]]^2)</f>
        <v>0.55862068965517242</v>
      </c>
      <c r="S125" s="7">
        <f>Table2[[#This Row],[PIM]]/Table2[[#This Row],[PTS]]</f>
        <v>1.1764705882352942</v>
      </c>
      <c r="T125" s="7">
        <f>Table2[[#This Row],[PTS]]/Table2[[#This Row],[PIM]]</f>
        <v>0.85</v>
      </c>
      <c r="U125" s="7">
        <f>Table2[[#This Row],[PTS]]/Table2[[#This Row],[GP]]*Table2[[#This Row],[NHL_EQUIVALENT]]</f>
        <v>0.16711864406779661</v>
      </c>
      <c r="V125" s="7">
        <f>Table2[[#This Row],[G]]/Table2[[#This Row],[PTS]]</f>
        <v>0.52941176470588236</v>
      </c>
      <c r="W125" s="7">
        <f>Table2[[#This Row],[A]]/Table2[[#This Row],[PTS]]</f>
        <v>0.47058823529411764</v>
      </c>
      <c r="X125"/>
      <c r="Y125"/>
      <c r="Z125" t="s">
        <v>1421</v>
      </c>
      <c r="AA125" t="e" vm="1">
        <v>#VALUE!</v>
      </c>
      <c r="AB125" t="s">
        <v>140</v>
      </c>
      <c r="AC125">
        <v>39283</v>
      </c>
      <c r="AD125" t="s">
        <v>716</v>
      </c>
      <c r="AE125">
        <v>185</v>
      </c>
      <c r="AF125" t="s">
        <v>690</v>
      </c>
    </row>
    <row r="126" spans="1:32" hidden="1" x14ac:dyDescent="0.35">
      <c r="A126">
        <v>2025</v>
      </c>
      <c r="C126" t="s">
        <v>922</v>
      </c>
      <c r="D126" s="1" t="s">
        <v>1471</v>
      </c>
      <c r="E126" s="1" t="s">
        <v>896</v>
      </c>
      <c r="F126" t="s">
        <v>141</v>
      </c>
      <c r="G126" t="s">
        <v>101</v>
      </c>
      <c r="H126">
        <v>0.2</v>
      </c>
      <c r="I126">
        <v>41</v>
      </c>
      <c r="J126">
        <v>2</v>
      </c>
      <c r="K126">
        <v>9</v>
      </c>
      <c r="L126">
        <v>11</v>
      </c>
      <c r="M126">
        <v>20</v>
      </c>
      <c r="N126">
        <f>Table2[[#This Row],[G]]/Table2[[#This Row],[GP]]</f>
        <v>4.878048780487805E-2</v>
      </c>
      <c r="O126">
        <f>Table2[[#This Row],[A]]/Table2[[#This Row],[GP]]</f>
        <v>0.21951219512195122</v>
      </c>
      <c r="P126">
        <f>Table2[[#This Row],[PTS]]/Table2[[#This Row],[GP]]</f>
        <v>0.26829268292682928</v>
      </c>
      <c r="Q126" s="7">
        <f>Table2[[#This Row],[PIM]]/Table2[[#This Row],[GP]]</f>
        <v>0.48780487804878048</v>
      </c>
      <c r="R126" s="7">
        <f>(Table2[[#This Row],[G]]^2)/(Table2[[#This Row],[G]]^2+Table2[[#This Row],[A]]^2)</f>
        <v>4.7058823529411764E-2</v>
      </c>
      <c r="S126" s="7">
        <f>Table2[[#This Row],[PIM]]/Table2[[#This Row],[PTS]]</f>
        <v>1.8181818181818181</v>
      </c>
      <c r="T126" s="7">
        <f>Table2[[#This Row],[PTS]]/Table2[[#This Row],[PIM]]</f>
        <v>0.55000000000000004</v>
      </c>
      <c r="U126" s="7">
        <f>Table2[[#This Row],[PTS]]/Table2[[#This Row],[GP]]*Table2[[#This Row],[NHL_EQUIVALENT]]</f>
        <v>5.365853658536586E-2</v>
      </c>
      <c r="V126" s="7">
        <f>Table2[[#This Row],[G]]/Table2[[#This Row],[PTS]]</f>
        <v>0.18181818181818182</v>
      </c>
      <c r="W126" s="7">
        <f>Table2[[#This Row],[A]]/Table2[[#This Row],[PTS]]</f>
        <v>0.81818181818181823</v>
      </c>
      <c r="X126"/>
      <c r="Y126"/>
      <c r="Z126" t="s">
        <v>1425</v>
      </c>
      <c r="AA126" t="e" vm="5">
        <v>#VALUE!</v>
      </c>
      <c r="AB126" t="s">
        <v>760</v>
      </c>
      <c r="AC126">
        <v>39200</v>
      </c>
      <c r="AD126" t="s">
        <v>703</v>
      </c>
      <c r="AE126">
        <v>190</v>
      </c>
      <c r="AF126" t="s">
        <v>690</v>
      </c>
    </row>
    <row r="127" spans="1:32" hidden="1" x14ac:dyDescent="0.35">
      <c r="A127">
        <v>2025</v>
      </c>
      <c r="C127" t="s">
        <v>1136</v>
      </c>
      <c r="D127" s="1" t="s">
        <v>1471</v>
      </c>
      <c r="E127" s="1" t="s">
        <v>897</v>
      </c>
      <c r="F127" t="s">
        <v>143</v>
      </c>
      <c r="G127" t="s">
        <v>15</v>
      </c>
      <c r="H127">
        <v>0.3</v>
      </c>
      <c r="I127">
        <v>40</v>
      </c>
      <c r="J127">
        <v>14</v>
      </c>
      <c r="K127">
        <v>15</v>
      </c>
      <c r="L127">
        <v>29</v>
      </c>
      <c r="M127">
        <v>34</v>
      </c>
      <c r="N127">
        <f>Table2[[#This Row],[G]]/Table2[[#This Row],[GP]]</f>
        <v>0.35</v>
      </c>
      <c r="O127">
        <f>Table2[[#This Row],[A]]/Table2[[#This Row],[GP]]</f>
        <v>0.375</v>
      </c>
      <c r="P127">
        <f>Table2[[#This Row],[PTS]]/Table2[[#This Row],[GP]]</f>
        <v>0.72499999999999998</v>
      </c>
      <c r="Q127" s="7">
        <f>Table2[[#This Row],[PIM]]/Table2[[#This Row],[GP]]</f>
        <v>0.85</v>
      </c>
      <c r="R127" s="7">
        <f>(Table2[[#This Row],[G]]^2)/(Table2[[#This Row],[G]]^2+Table2[[#This Row],[A]]^2)</f>
        <v>0.46555819477434679</v>
      </c>
      <c r="S127" s="7">
        <f>Table2[[#This Row],[PIM]]/Table2[[#This Row],[PTS]]</f>
        <v>1.1724137931034482</v>
      </c>
      <c r="T127" s="7">
        <f>Table2[[#This Row],[PTS]]/Table2[[#This Row],[PIM]]</f>
        <v>0.8529411764705882</v>
      </c>
      <c r="U127" s="7">
        <f>Table2[[#This Row],[PTS]]/Table2[[#This Row],[GP]]*Table2[[#This Row],[NHL_EQUIVALENT]]</f>
        <v>0.2175</v>
      </c>
      <c r="V127" s="7">
        <f>Table2[[#This Row],[G]]/Table2[[#This Row],[PTS]]</f>
        <v>0.48275862068965519</v>
      </c>
      <c r="W127" s="7">
        <f>Table2[[#This Row],[A]]/Table2[[#This Row],[PTS]]</f>
        <v>0.51724137931034486</v>
      </c>
      <c r="X127"/>
      <c r="Y127"/>
      <c r="Z127" t="s">
        <v>1421</v>
      </c>
      <c r="AA127" t="e" vm="1">
        <v>#VALUE!</v>
      </c>
      <c r="AB127" t="s">
        <v>142</v>
      </c>
      <c r="AC127">
        <v>39086</v>
      </c>
      <c r="AD127" t="s">
        <v>716</v>
      </c>
      <c r="AE127">
        <v>179</v>
      </c>
      <c r="AF127" t="s">
        <v>700</v>
      </c>
    </row>
    <row r="128" spans="1:32" hidden="1" x14ac:dyDescent="0.35">
      <c r="A128">
        <v>2025</v>
      </c>
      <c r="C128" t="s">
        <v>1062</v>
      </c>
      <c r="D128" s="1" t="s">
        <v>1471</v>
      </c>
      <c r="E128" s="1" t="s">
        <v>8</v>
      </c>
      <c r="F128" t="s">
        <v>108</v>
      </c>
      <c r="G128" t="s">
        <v>31</v>
      </c>
      <c r="H128">
        <v>0.27</v>
      </c>
      <c r="I128">
        <v>52</v>
      </c>
      <c r="J128">
        <v>2.65</v>
      </c>
      <c r="K128">
        <v>0.91400000000000003</v>
      </c>
      <c r="L128" t="s">
        <v>52</v>
      </c>
      <c r="M128" t="s">
        <v>52</v>
      </c>
      <c r="N128">
        <f>Table2[[#This Row],[G]]/Table2[[#This Row],[GP]]</f>
        <v>5.0961538461538461E-2</v>
      </c>
      <c r="O128">
        <f>Table2[[#This Row],[A]]/Table2[[#This Row],[GP]]</f>
        <v>1.7576923076923077E-2</v>
      </c>
      <c r="P128" t="e">
        <f>Table2[[#This Row],[PTS]]/Table2[[#This Row],[GP]]</f>
        <v>#VALUE!</v>
      </c>
      <c r="Q128" s="7" t="e">
        <f>Table2[[#This Row],[PIM]]/Table2[[#This Row],[GP]]</f>
        <v>#VALUE!</v>
      </c>
      <c r="R128" s="7">
        <f>(Table2[[#This Row],[G]]^2)/(Table2[[#This Row],[G]]^2+Table2[[#This Row],[A]]^2)</f>
        <v>0.89368706330549552</v>
      </c>
      <c r="S128" s="7" t="e">
        <f>Table2[[#This Row],[PIM]]/Table2[[#This Row],[PTS]]</f>
        <v>#VALUE!</v>
      </c>
      <c r="T128" s="7" t="e">
        <f>Table2[[#This Row],[PTS]]/Table2[[#This Row],[PIM]]</f>
        <v>#VALUE!</v>
      </c>
      <c r="U128" s="7" t="e">
        <f>Table2[[#This Row],[PTS]]/Table2[[#This Row],[GP]]*Table2[[#This Row],[NHL_EQUIVALENT]]</f>
        <v>#VALUE!</v>
      </c>
      <c r="V128" s="7" t="e">
        <f>Table2[[#This Row],[G]]/Table2[[#This Row],[PTS]]</f>
        <v>#VALUE!</v>
      </c>
      <c r="W128" s="7" t="e">
        <f>Table2[[#This Row],[A]]/Table2[[#This Row],[PTS]]</f>
        <v>#VALUE!</v>
      </c>
      <c r="X128"/>
      <c r="Y128"/>
      <c r="Z128" t="s">
        <v>1421</v>
      </c>
      <c r="AA128" t="e" vm="1">
        <v>#VALUE!</v>
      </c>
      <c r="AB128" t="s">
        <v>146</v>
      </c>
      <c r="AC128">
        <v>39317</v>
      </c>
      <c r="AD128" t="s">
        <v>707</v>
      </c>
      <c r="AE128">
        <v>194</v>
      </c>
      <c r="AF128" t="s">
        <v>700</v>
      </c>
    </row>
    <row r="129" spans="1:32" hidden="1" x14ac:dyDescent="0.35">
      <c r="A129">
        <v>2025</v>
      </c>
      <c r="C129" t="s">
        <v>1305</v>
      </c>
      <c r="D129" s="1" t="s">
        <v>1471</v>
      </c>
      <c r="E129" s="1" t="s">
        <v>897</v>
      </c>
      <c r="F129" t="s">
        <v>16</v>
      </c>
      <c r="G129" t="s">
        <v>17</v>
      </c>
      <c r="H129">
        <v>0.28000000000000003</v>
      </c>
      <c r="I129">
        <v>55</v>
      </c>
      <c r="J129">
        <v>4</v>
      </c>
      <c r="K129">
        <v>12</v>
      </c>
      <c r="L129">
        <v>16</v>
      </c>
      <c r="M129">
        <v>67</v>
      </c>
      <c r="N129">
        <f>Table2[[#This Row],[G]]/Table2[[#This Row],[GP]]</f>
        <v>7.2727272727272724E-2</v>
      </c>
      <c r="O129">
        <f>Table2[[#This Row],[A]]/Table2[[#This Row],[GP]]</f>
        <v>0.21818181818181817</v>
      </c>
      <c r="P129">
        <f>Table2[[#This Row],[PTS]]/Table2[[#This Row],[GP]]</f>
        <v>0.29090909090909089</v>
      </c>
      <c r="Q129" s="7">
        <f>Table2[[#This Row],[PIM]]/Table2[[#This Row],[GP]]</f>
        <v>1.2181818181818183</v>
      </c>
      <c r="R129" s="7">
        <f>(Table2[[#This Row],[G]]^2)/(Table2[[#This Row],[G]]^2+Table2[[#This Row],[A]]^2)</f>
        <v>0.1</v>
      </c>
      <c r="S129" s="7">
        <f>Table2[[#This Row],[PIM]]/Table2[[#This Row],[PTS]]</f>
        <v>4.1875</v>
      </c>
      <c r="T129" s="7">
        <f>Table2[[#This Row],[PTS]]/Table2[[#This Row],[PIM]]</f>
        <v>0.23880597014925373</v>
      </c>
      <c r="U129" s="7">
        <f>Table2[[#This Row],[PTS]]/Table2[[#This Row],[GP]]*Table2[[#This Row],[NHL_EQUIVALENT]]</f>
        <v>8.145454545454546E-2</v>
      </c>
      <c r="V129" s="7">
        <f>Table2[[#This Row],[G]]/Table2[[#This Row],[PTS]]</f>
        <v>0.25</v>
      </c>
      <c r="W129" s="7">
        <f>Table2[[#This Row],[A]]/Table2[[#This Row],[PTS]]</f>
        <v>0.75</v>
      </c>
      <c r="X129"/>
      <c r="Y129"/>
      <c r="Z129" t="s">
        <v>1422</v>
      </c>
      <c r="AA129" t="e" vm="2">
        <v>#VALUE!</v>
      </c>
      <c r="AB129" t="s">
        <v>149</v>
      </c>
      <c r="AC129">
        <v>39096</v>
      </c>
      <c r="AD129" t="s">
        <v>717</v>
      </c>
      <c r="AE129">
        <v>218</v>
      </c>
      <c r="AF129" t="s">
        <v>690</v>
      </c>
    </row>
    <row r="130" spans="1:32" hidden="1" x14ac:dyDescent="0.35">
      <c r="A130">
        <v>2025</v>
      </c>
      <c r="C130" t="s">
        <v>1063</v>
      </c>
      <c r="D130" s="1" t="s">
        <v>1471</v>
      </c>
      <c r="E130" s="1" t="s">
        <v>8</v>
      </c>
      <c r="F130" t="s">
        <v>148</v>
      </c>
      <c r="G130" t="s">
        <v>15</v>
      </c>
      <c r="H130">
        <v>0.3</v>
      </c>
      <c r="I130">
        <v>6</v>
      </c>
      <c r="J130">
        <v>2.65</v>
      </c>
      <c r="K130">
        <v>0.92300000000000004</v>
      </c>
      <c r="L130" t="s">
        <v>52</v>
      </c>
      <c r="M130" t="s">
        <v>52</v>
      </c>
      <c r="N130">
        <f>Table2[[#This Row],[G]]/Table2[[#This Row],[GP]]</f>
        <v>0.44166666666666665</v>
      </c>
      <c r="O130">
        <f>Table2[[#This Row],[A]]/Table2[[#This Row],[GP]]</f>
        <v>0.15383333333333335</v>
      </c>
      <c r="P130" t="e">
        <f>Table2[[#This Row],[PTS]]/Table2[[#This Row],[GP]]</f>
        <v>#VALUE!</v>
      </c>
      <c r="Q130" s="7" t="e">
        <f>Table2[[#This Row],[PIM]]/Table2[[#This Row],[GP]]</f>
        <v>#VALUE!</v>
      </c>
      <c r="R130" s="7">
        <f>(Table2[[#This Row],[G]]^2)/(Table2[[#This Row],[G]]^2+Table2[[#This Row],[A]]^2)</f>
        <v>0.89181069509928912</v>
      </c>
      <c r="S130" s="7" t="e">
        <f>Table2[[#This Row],[PIM]]/Table2[[#This Row],[PTS]]</f>
        <v>#VALUE!</v>
      </c>
      <c r="T130" s="7" t="e">
        <f>Table2[[#This Row],[PTS]]/Table2[[#This Row],[PIM]]</f>
        <v>#VALUE!</v>
      </c>
      <c r="U130" s="7" t="e">
        <f>Table2[[#This Row],[PTS]]/Table2[[#This Row],[GP]]*Table2[[#This Row],[NHL_EQUIVALENT]]</f>
        <v>#VALUE!</v>
      </c>
      <c r="V130" s="7" t="e">
        <f>Table2[[#This Row],[G]]/Table2[[#This Row],[PTS]]</f>
        <v>#VALUE!</v>
      </c>
      <c r="W130" s="7" t="e">
        <f>Table2[[#This Row],[A]]/Table2[[#This Row],[PTS]]</f>
        <v>#VALUE!</v>
      </c>
      <c r="X130"/>
      <c r="Y130"/>
      <c r="Z130" t="s">
        <v>1421</v>
      </c>
      <c r="AA130" t="e" vm="1">
        <v>#VALUE!</v>
      </c>
      <c r="AB130" t="s">
        <v>150</v>
      </c>
      <c r="AC130">
        <v>38808</v>
      </c>
      <c r="AD130" t="s">
        <v>761</v>
      </c>
      <c r="AE130">
        <v>209</v>
      </c>
      <c r="AF130" t="s">
        <v>700</v>
      </c>
    </row>
    <row r="131" spans="1:32" hidden="1" x14ac:dyDescent="0.35">
      <c r="A131">
        <v>2025</v>
      </c>
      <c r="C131" t="s">
        <v>1064</v>
      </c>
      <c r="D131" s="1" t="s">
        <v>1471</v>
      </c>
      <c r="E131" s="1" t="s">
        <v>8</v>
      </c>
      <c r="F131" t="s">
        <v>119</v>
      </c>
      <c r="G131" t="s">
        <v>99</v>
      </c>
      <c r="H131">
        <v>0.18</v>
      </c>
      <c r="I131">
        <v>28</v>
      </c>
      <c r="J131">
        <v>1.92</v>
      </c>
      <c r="K131" t="s">
        <v>52</v>
      </c>
      <c r="L131" t="s">
        <v>52</v>
      </c>
      <c r="M131" t="s">
        <v>52</v>
      </c>
      <c r="N131">
        <f>Table2[[#This Row],[G]]/Table2[[#This Row],[GP]]</f>
        <v>6.8571428571428575E-2</v>
      </c>
      <c r="O131" t="e">
        <f>Table2[[#This Row],[A]]/Table2[[#This Row],[GP]]</f>
        <v>#VALUE!</v>
      </c>
      <c r="P131" t="e">
        <f>Table2[[#This Row],[PTS]]/Table2[[#This Row],[GP]]</f>
        <v>#VALUE!</v>
      </c>
      <c r="Q131" s="7" t="e">
        <f>Table2[[#This Row],[PIM]]/Table2[[#This Row],[GP]]</f>
        <v>#VALUE!</v>
      </c>
      <c r="R131" s="7" t="e">
        <f>(Table2[[#This Row],[G]]^2)/(Table2[[#This Row],[G]]^2+Table2[[#This Row],[A]]^2)</f>
        <v>#VALUE!</v>
      </c>
      <c r="S131" s="7" t="e">
        <f>Table2[[#This Row],[PIM]]/Table2[[#This Row],[PTS]]</f>
        <v>#VALUE!</v>
      </c>
      <c r="T131" s="7" t="e">
        <f>Table2[[#This Row],[PTS]]/Table2[[#This Row],[PIM]]</f>
        <v>#VALUE!</v>
      </c>
      <c r="U131" s="7" t="e">
        <f>Table2[[#This Row],[PTS]]/Table2[[#This Row],[GP]]*Table2[[#This Row],[NHL_EQUIVALENT]]</f>
        <v>#VALUE!</v>
      </c>
      <c r="V131" s="7" t="e">
        <f>Table2[[#This Row],[G]]/Table2[[#This Row],[PTS]]</f>
        <v>#VALUE!</v>
      </c>
      <c r="W131" s="7" t="e">
        <f>Table2[[#This Row],[A]]/Table2[[#This Row],[PTS]]</f>
        <v>#VALUE!</v>
      </c>
      <c r="X131"/>
      <c r="Y131"/>
      <c r="Z131" t="s">
        <v>1426</v>
      </c>
      <c r="AA131" t="e" vm="9">
        <v>#VALUE!</v>
      </c>
      <c r="AB131" t="s">
        <v>151</v>
      </c>
      <c r="AC131">
        <v>39097</v>
      </c>
      <c r="AD131" t="s">
        <v>703</v>
      </c>
      <c r="AE131">
        <v>183</v>
      </c>
      <c r="AF131" t="s">
        <v>700</v>
      </c>
    </row>
    <row r="132" spans="1:32" hidden="1" x14ac:dyDescent="0.35">
      <c r="A132">
        <v>2025</v>
      </c>
      <c r="C132" t="s">
        <v>1391</v>
      </c>
      <c r="D132" s="1" t="s">
        <v>1471</v>
      </c>
      <c r="E132" s="1" t="s">
        <v>897</v>
      </c>
      <c r="F132" t="s">
        <v>72</v>
      </c>
      <c r="G132" t="s">
        <v>43</v>
      </c>
      <c r="H132">
        <v>0.27</v>
      </c>
      <c r="I132">
        <v>43</v>
      </c>
      <c r="J132">
        <v>28</v>
      </c>
      <c r="K132">
        <v>39</v>
      </c>
      <c r="L132">
        <v>67</v>
      </c>
      <c r="M132">
        <v>98</v>
      </c>
      <c r="N132">
        <f>Table2[[#This Row],[G]]/Table2[[#This Row],[GP]]</f>
        <v>0.65116279069767447</v>
      </c>
      <c r="O132">
        <f>Table2[[#This Row],[A]]/Table2[[#This Row],[GP]]</f>
        <v>0.90697674418604646</v>
      </c>
      <c r="P132">
        <f>Table2[[#This Row],[PTS]]/Table2[[#This Row],[GP]]</f>
        <v>1.558139534883721</v>
      </c>
      <c r="Q132" s="7">
        <f>Table2[[#This Row],[PIM]]/Table2[[#This Row],[GP]]</f>
        <v>2.2790697674418605</v>
      </c>
      <c r="R132" s="7">
        <f>(Table2[[#This Row],[G]]^2)/(Table2[[#This Row],[G]]^2+Table2[[#This Row],[A]]^2)</f>
        <v>0.34013015184381779</v>
      </c>
      <c r="S132" s="7">
        <f>Table2[[#This Row],[PIM]]/Table2[[#This Row],[PTS]]</f>
        <v>1.4626865671641791</v>
      </c>
      <c r="T132" s="7">
        <f>Table2[[#This Row],[PTS]]/Table2[[#This Row],[PIM]]</f>
        <v>0.68367346938775508</v>
      </c>
      <c r="U132" s="7">
        <f>Table2[[#This Row],[PTS]]/Table2[[#This Row],[GP]]*Table2[[#This Row],[NHL_EQUIVALENT]]</f>
        <v>0.42069767441860473</v>
      </c>
      <c r="V132" s="7">
        <f>Table2[[#This Row],[G]]/Table2[[#This Row],[PTS]]</f>
        <v>0.41791044776119401</v>
      </c>
      <c r="W132" s="7">
        <f>Table2[[#This Row],[A]]/Table2[[#This Row],[PTS]]</f>
        <v>0.58208955223880599</v>
      </c>
      <c r="X132"/>
      <c r="Y132"/>
      <c r="Z132" t="s">
        <v>1423</v>
      </c>
      <c r="AA132" t="e" vm="3">
        <v>#VALUE!</v>
      </c>
      <c r="AB132" t="s">
        <v>762</v>
      </c>
      <c r="AC132">
        <v>38730</v>
      </c>
      <c r="AD132" t="s">
        <v>705</v>
      </c>
      <c r="AE132">
        <v>165</v>
      </c>
      <c r="AF132" t="s">
        <v>700</v>
      </c>
    </row>
    <row r="133" spans="1:32" hidden="1" x14ac:dyDescent="0.35">
      <c r="A133">
        <v>2025</v>
      </c>
      <c r="C133" t="s">
        <v>925</v>
      </c>
      <c r="D133" s="1" t="s">
        <v>1471</v>
      </c>
      <c r="E133" s="1" t="s">
        <v>896</v>
      </c>
      <c r="F133" t="s">
        <v>153</v>
      </c>
      <c r="G133" t="s">
        <v>26</v>
      </c>
      <c r="H133">
        <v>0.32</v>
      </c>
      <c r="I133">
        <v>30</v>
      </c>
      <c r="J133">
        <v>4</v>
      </c>
      <c r="K133">
        <v>11</v>
      </c>
      <c r="L133">
        <v>15</v>
      </c>
      <c r="M133">
        <v>10</v>
      </c>
      <c r="N133">
        <f>Table2[[#This Row],[G]]/Table2[[#This Row],[GP]]</f>
        <v>0.13333333333333333</v>
      </c>
      <c r="O133">
        <f>Table2[[#This Row],[A]]/Table2[[#This Row],[GP]]</f>
        <v>0.36666666666666664</v>
      </c>
      <c r="P133">
        <f>Table2[[#This Row],[PTS]]/Table2[[#This Row],[GP]]</f>
        <v>0.5</v>
      </c>
      <c r="Q133" s="7">
        <f>Table2[[#This Row],[PIM]]/Table2[[#This Row],[GP]]</f>
        <v>0.33333333333333331</v>
      </c>
      <c r="R133" s="7">
        <f>(Table2[[#This Row],[G]]^2)/(Table2[[#This Row],[G]]^2+Table2[[#This Row],[A]]^2)</f>
        <v>0.11678832116788321</v>
      </c>
      <c r="S133" s="7">
        <f>Table2[[#This Row],[PIM]]/Table2[[#This Row],[PTS]]</f>
        <v>0.66666666666666663</v>
      </c>
      <c r="T133" s="7">
        <f>Table2[[#This Row],[PTS]]/Table2[[#This Row],[PIM]]</f>
        <v>1.5</v>
      </c>
      <c r="U133" s="7">
        <f>Table2[[#This Row],[PTS]]/Table2[[#This Row],[GP]]*Table2[[#This Row],[NHL_EQUIVALENT]]</f>
        <v>0.16</v>
      </c>
      <c r="V133" s="7">
        <f>Table2[[#This Row],[G]]/Table2[[#This Row],[PTS]]</f>
        <v>0.26666666666666666</v>
      </c>
      <c r="W133" s="7">
        <f>Table2[[#This Row],[A]]/Table2[[#This Row],[PTS]]</f>
        <v>0.73333333333333328</v>
      </c>
      <c r="X133"/>
      <c r="Y133"/>
      <c r="Z133" t="s">
        <v>1422</v>
      </c>
      <c r="AA133" t="e" vm="2">
        <v>#VALUE!</v>
      </c>
      <c r="AB133" t="s">
        <v>152</v>
      </c>
      <c r="AC133">
        <v>38513</v>
      </c>
      <c r="AD133" t="s">
        <v>699</v>
      </c>
      <c r="AE133">
        <v>196</v>
      </c>
      <c r="AF133" t="s">
        <v>700</v>
      </c>
    </row>
    <row r="134" spans="1:32" hidden="1" x14ac:dyDescent="0.35">
      <c r="A134">
        <v>2025</v>
      </c>
      <c r="C134" t="s">
        <v>926</v>
      </c>
      <c r="D134" s="1" t="s">
        <v>1471</v>
      </c>
      <c r="E134" s="1" t="s">
        <v>896</v>
      </c>
      <c r="F134" t="s">
        <v>148</v>
      </c>
      <c r="G134" t="s">
        <v>15</v>
      </c>
      <c r="H134">
        <v>0.3</v>
      </c>
      <c r="I134">
        <v>50</v>
      </c>
      <c r="J134">
        <v>2</v>
      </c>
      <c r="K134">
        <v>4</v>
      </c>
      <c r="L134">
        <v>6</v>
      </c>
      <c r="M134">
        <v>22</v>
      </c>
      <c r="N134">
        <f>Table2[[#This Row],[G]]/Table2[[#This Row],[GP]]</f>
        <v>0.04</v>
      </c>
      <c r="O134">
        <f>Table2[[#This Row],[A]]/Table2[[#This Row],[GP]]</f>
        <v>0.08</v>
      </c>
      <c r="P134">
        <f>Table2[[#This Row],[PTS]]/Table2[[#This Row],[GP]]</f>
        <v>0.12</v>
      </c>
      <c r="Q134" s="7">
        <f>Table2[[#This Row],[PIM]]/Table2[[#This Row],[GP]]</f>
        <v>0.44</v>
      </c>
      <c r="R134" s="7">
        <f>(Table2[[#This Row],[G]]^2)/(Table2[[#This Row],[G]]^2+Table2[[#This Row],[A]]^2)</f>
        <v>0.2</v>
      </c>
      <c r="S134" s="7">
        <f>Table2[[#This Row],[PIM]]/Table2[[#This Row],[PTS]]</f>
        <v>3.6666666666666665</v>
      </c>
      <c r="T134" s="7">
        <f>Table2[[#This Row],[PTS]]/Table2[[#This Row],[PIM]]</f>
        <v>0.27272727272727271</v>
      </c>
      <c r="U134" s="7">
        <f>Table2[[#This Row],[PTS]]/Table2[[#This Row],[GP]]*Table2[[#This Row],[NHL_EQUIVALENT]]</f>
        <v>3.5999999999999997E-2</v>
      </c>
      <c r="V134" s="7">
        <f>Table2[[#This Row],[G]]/Table2[[#This Row],[PTS]]</f>
        <v>0.33333333333333331</v>
      </c>
      <c r="W134" s="7">
        <f>Table2[[#This Row],[A]]/Table2[[#This Row],[PTS]]</f>
        <v>0.66666666666666663</v>
      </c>
      <c r="X134"/>
      <c r="Y134"/>
      <c r="Z134" t="s">
        <v>1428</v>
      </c>
      <c r="AA134" t="e" vm="10">
        <v>#VALUE!</v>
      </c>
      <c r="AB134" t="s">
        <v>154</v>
      </c>
      <c r="AC134">
        <v>39127</v>
      </c>
      <c r="AD134" t="s">
        <v>716</v>
      </c>
      <c r="AE134">
        <v>190</v>
      </c>
      <c r="AF134" t="s">
        <v>700</v>
      </c>
    </row>
    <row r="135" spans="1:32" hidden="1" x14ac:dyDescent="0.35">
      <c r="A135">
        <v>2025</v>
      </c>
      <c r="C135" t="s">
        <v>1065</v>
      </c>
      <c r="D135" s="1" t="s">
        <v>1471</v>
      </c>
      <c r="E135" s="1" t="s">
        <v>8</v>
      </c>
      <c r="F135" t="s">
        <v>155</v>
      </c>
      <c r="G135" t="s">
        <v>37</v>
      </c>
      <c r="H135">
        <v>0.41</v>
      </c>
      <c r="I135">
        <v>28</v>
      </c>
      <c r="J135">
        <v>2.56</v>
      </c>
      <c r="K135">
        <v>0.91300000000000003</v>
      </c>
      <c r="L135" t="s">
        <v>52</v>
      </c>
      <c r="M135" t="s">
        <v>52</v>
      </c>
      <c r="N135">
        <f>Table2[[#This Row],[G]]/Table2[[#This Row],[GP]]</f>
        <v>9.1428571428571428E-2</v>
      </c>
      <c r="O135">
        <f>Table2[[#This Row],[A]]/Table2[[#This Row],[GP]]</f>
        <v>3.2607142857142855E-2</v>
      </c>
      <c r="P135" t="e">
        <f>Table2[[#This Row],[PTS]]/Table2[[#This Row],[GP]]</f>
        <v>#VALUE!</v>
      </c>
      <c r="Q135" s="7" t="e">
        <f>Table2[[#This Row],[PIM]]/Table2[[#This Row],[GP]]</f>
        <v>#VALUE!</v>
      </c>
      <c r="R135" s="7">
        <f>(Table2[[#This Row],[G]]^2)/(Table2[[#This Row],[G]]^2+Table2[[#This Row],[A]]^2)</f>
        <v>0.88715988493020803</v>
      </c>
      <c r="S135" s="7" t="e">
        <f>Table2[[#This Row],[PIM]]/Table2[[#This Row],[PTS]]</f>
        <v>#VALUE!</v>
      </c>
      <c r="T135" s="7" t="e">
        <f>Table2[[#This Row],[PTS]]/Table2[[#This Row],[PIM]]</f>
        <v>#VALUE!</v>
      </c>
      <c r="U135" s="7" t="e">
        <f>Table2[[#This Row],[PTS]]/Table2[[#This Row],[GP]]*Table2[[#This Row],[NHL_EQUIVALENT]]</f>
        <v>#VALUE!</v>
      </c>
      <c r="V135" s="7" t="e">
        <f>Table2[[#This Row],[G]]/Table2[[#This Row],[PTS]]</f>
        <v>#VALUE!</v>
      </c>
      <c r="W135" s="7" t="e">
        <f>Table2[[#This Row],[A]]/Table2[[#This Row],[PTS]]</f>
        <v>#VALUE!</v>
      </c>
      <c r="X135"/>
      <c r="Y135"/>
      <c r="Z135" t="s">
        <v>1423</v>
      </c>
      <c r="AA135" t="e" vm="3">
        <v>#VALUE!</v>
      </c>
      <c r="AB135" t="s">
        <v>763</v>
      </c>
      <c r="AC135">
        <v>38270</v>
      </c>
      <c r="AD135" t="s">
        <v>716</v>
      </c>
      <c r="AE135">
        <v>181</v>
      </c>
      <c r="AF135" t="s">
        <v>700</v>
      </c>
    </row>
    <row r="136" spans="1:32" hidden="1" x14ac:dyDescent="0.35">
      <c r="A136">
        <v>2025</v>
      </c>
      <c r="C136" t="s">
        <v>1228</v>
      </c>
      <c r="D136" s="1" t="s">
        <v>1471</v>
      </c>
      <c r="E136" s="1" t="s">
        <v>897</v>
      </c>
      <c r="F136" t="s">
        <v>108</v>
      </c>
      <c r="G136" t="s">
        <v>31</v>
      </c>
      <c r="H136">
        <v>0.27</v>
      </c>
      <c r="I136">
        <v>38</v>
      </c>
      <c r="J136">
        <v>11</v>
      </c>
      <c r="K136">
        <v>20</v>
      </c>
      <c r="L136">
        <v>31</v>
      </c>
      <c r="M136">
        <v>10</v>
      </c>
      <c r="N136">
        <f>Table2[[#This Row],[G]]/Table2[[#This Row],[GP]]</f>
        <v>0.28947368421052633</v>
      </c>
      <c r="O136">
        <f>Table2[[#This Row],[A]]/Table2[[#This Row],[GP]]</f>
        <v>0.52631578947368418</v>
      </c>
      <c r="P136">
        <f>Table2[[#This Row],[PTS]]/Table2[[#This Row],[GP]]</f>
        <v>0.81578947368421051</v>
      </c>
      <c r="Q136" s="7">
        <f>Table2[[#This Row],[PIM]]/Table2[[#This Row],[GP]]</f>
        <v>0.26315789473684209</v>
      </c>
      <c r="R136" s="7">
        <f>(Table2[[#This Row],[G]]^2)/(Table2[[#This Row],[G]]^2+Table2[[#This Row],[A]]^2)</f>
        <v>0.23224568138195778</v>
      </c>
      <c r="S136" s="7">
        <f>Table2[[#This Row],[PIM]]/Table2[[#This Row],[PTS]]</f>
        <v>0.32258064516129031</v>
      </c>
      <c r="T136" s="7">
        <f>Table2[[#This Row],[PTS]]/Table2[[#This Row],[PIM]]</f>
        <v>3.1</v>
      </c>
      <c r="U136" s="7">
        <f>Table2[[#This Row],[PTS]]/Table2[[#This Row],[GP]]*Table2[[#This Row],[NHL_EQUIVALENT]]</f>
        <v>0.22026315789473686</v>
      </c>
      <c r="V136" s="7">
        <f>Table2[[#This Row],[G]]/Table2[[#This Row],[PTS]]</f>
        <v>0.35483870967741937</v>
      </c>
      <c r="W136" s="7">
        <f>Table2[[#This Row],[A]]/Table2[[#This Row],[PTS]]</f>
        <v>0.64516129032258063</v>
      </c>
      <c r="X136"/>
      <c r="Y136"/>
      <c r="Z136" t="s">
        <v>1421</v>
      </c>
      <c r="AA136" t="e" vm="1">
        <v>#VALUE!</v>
      </c>
      <c r="AB136" t="s">
        <v>158</v>
      </c>
      <c r="AC136">
        <v>38651</v>
      </c>
      <c r="AD136" t="s">
        <v>703</v>
      </c>
      <c r="AE136">
        <v>187</v>
      </c>
      <c r="AF136" t="s">
        <v>700</v>
      </c>
    </row>
    <row r="137" spans="1:32" hidden="1" x14ac:dyDescent="0.35">
      <c r="A137">
        <v>2025</v>
      </c>
      <c r="C137" t="s">
        <v>928</v>
      </c>
      <c r="D137" s="1" t="s">
        <v>1471</v>
      </c>
      <c r="E137" s="1" t="s">
        <v>896</v>
      </c>
      <c r="F137" t="s">
        <v>160</v>
      </c>
      <c r="G137" t="s">
        <v>31</v>
      </c>
      <c r="H137">
        <v>0.27</v>
      </c>
      <c r="I137">
        <v>54</v>
      </c>
      <c r="J137">
        <v>3</v>
      </c>
      <c r="K137">
        <v>9</v>
      </c>
      <c r="L137">
        <v>12</v>
      </c>
      <c r="M137">
        <v>48</v>
      </c>
      <c r="N137">
        <f>Table2[[#This Row],[G]]/Table2[[#This Row],[GP]]</f>
        <v>5.5555555555555552E-2</v>
      </c>
      <c r="O137">
        <f>Table2[[#This Row],[A]]/Table2[[#This Row],[GP]]</f>
        <v>0.16666666666666666</v>
      </c>
      <c r="P137">
        <f>Table2[[#This Row],[PTS]]/Table2[[#This Row],[GP]]</f>
        <v>0.22222222222222221</v>
      </c>
      <c r="Q137" s="7">
        <f>Table2[[#This Row],[PIM]]/Table2[[#This Row],[GP]]</f>
        <v>0.88888888888888884</v>
      </c>
      <c r="R137" s="7">
        <f>(Table2[[#This Row],[G]]^2)/(Table2[[#This Row],[G]]^2+Table2[[#This Row],[A]]^2)</f>
        <v>0.1</v>
      </c>
      <c r="S137" s="7">
        <f>Table2[[#This Row],[PIM]]/Table2[[#This Row],[PTS]]</f>
        <v>4</v>
      </c>
      <c r="T137" s="7">
        <f>Table2[[#This Row],[PTS]]/Table2[[#This Row],[PIM]]</f>
        <v>0.25</v>
      </c>
      <c r="U137" s="7">
        <f>Table2[[#This Row],[PTS]]/Table2[[#This Row],[GP]]*Table2[[#This Row],[NHL_EQUIVALENT]]</f>
        <v>0.06</v>
      </c>
      <c r="V137" s="7">
        <f>Table2[[#This Row],[G]]/Table2[[#This Row],[PTS]]</f>
        <v>0.25</v>
      </c>
      <c r="W137" s="7">
        <f>Table2[[#This Row],[A]]/Table2[[#This Row],[PTS]]</f>
        <v>0.75</v>
      </c>
      <c r="X137"/>
      <c r="Y137"/>
      <c r="Z137" t="s">
        <v>1425</v>
      </c>
      <c r="AA137" t="e" vm="5">
        <v>#VALUE!</v>
      </c>
      <c r="AB137" t="s">
        <v>159</v>
      </c>
      <c r="AC137">
        <v>39113</v>
      </c>
      <c r="AD137" t="s">
        <v>703</v>
      </c>
      <c r="AE137">
        <v>194</v>
      </c>
      <c r="AF137" t="s">
        <v>690</v>
      </c>
    </row>
    <row r="138" spans="1:32" hidden="1" x14ac:dyDescent="0.35">
      <c r="A138">
        <v>2025</v>
      </c>
      <c r="C138" t="s">
        <v>1407</v>
      </c>
      <c r="D138" s="1" t="s">
        <v>1471</v>
      </c>
      <c r="E138" s="1" t="s">
        <v>897</v>
      </c>
      <c r="F138" t="s">
        <v>162</v>
      </c>
      <c r="G138" t="s">
        <v>163</v>
      </c>
      <c r="H138">
        <v>0.83</v>
      </c>
      <c r="I138">
        <v>67</v>
      </c>
      <c r="J138">
        <v>12</v>
      </c>
      <c r="K138">
        <v>13</v>
      </c>
      <c r="L138">
        <v>25</v>
      </c>
      <c r="M138">
        <v>16</v>
      </c>
      <c r="N138">
        <f>Table2[[#This Row],[G]]/Table2[[#This Row],[GP]]</f>
        <v>0.17910447761194029</v>
      </c>
      <c r="O138">
        <f>Table2[[#This Row],[A]]/Table2[[#This Row],[GP]]</f>
        <v>0.19402985074626866</v>
      </c>
      <c r="P138">
        <f>Table2[[#This Row],[PTS]]/Table2[[#This Row],[GP]]</f>
        <v>0.37313432835820898</v>
      </c>
      <c r="Q138" s="7">
        <f>Table2[[#This Row],[PIM]]/Table2[[#This Row],[GP]]</f>
        <v>0.23880597014925373</v>
      </c>
      <c r="R138" s="7">
        <f>(Table2[[#This Row],[G]]^2)/(Table2[[#This Row],[G]]^2+Table2[[#This Row],[A]]^2)</f>
        <v>0.46006389776357826</v>
      </c>
      <c r="S138" s="7">
        <f>Table2[[#This Row],[PIM]]/Table2[[#This Row],[PTS]]</f>
        <v>0.64</v>
      </c>
      <c r="T138" s="7">
        <f>Table2[[#This Row],[PTS]]/Table2[[#This Row],[PIM]]</f>
        <v>1.5625</v>
      </c>
      <c r="U138" s="7">
        <f>Table2[[#This Row],[PTS]]/Table2[[#This Row],[GP]]*Table2[[#This Row],[NHL_EQUIVALENT]]</f>
        <v>0.30970149253731344</v>
      </c>
      <c r="V138" s="7">
        <f>Table2[[#This Row],[G]]/Table2[[#This Row],[PTS]]</f>
        <v>0.48</v>
      </c>
      <c r="W138" s="7">
        <f>Table2[[#This Row],[A]]/Table2[[#This Row],[PTS]]</f>
        <v>0.52</v>
      </c>
      <c r="X138"/>
      <c r="Y138"/>
      <c r="Z138" t="s">
        <v>1432</v>
      </c>
      <c r="AA138" t="e" vm="12">
        <v>#VALUE!</v>
      </c>
      <c r="AB138" t="s">
        <v>161</v>
      </c>
      <c r="AC138">
        <v>38592</v>
      </c>
      <c r="AD138" t="s">
        <v>705</v>
      </c>
      <c r="AE138">
        <v>185</v>
      </c>
      <c r="AF138" t="s">
        <v>700</v>
      </c>
    </row>
    <row r="139" spans="1:32" hidden="1" x14ac:dyDescent="0.35">
      <c r="A139">
        <v>2025</v>
      </c>
      <c r="C139" t="s">
        <v>929</v>
      </c>
      <c r="D139" s="1" t="s">
        <v>1471</v>
      </c>
      <c r="E139" s="1" t="s">
        <v>896</v>
      </c>
      <c r="F139" t="s">
        <v>16</v>
      </c>
      <c r="G139" t="s">
        <v>17</v>
      </c>
      <c r="H139">
        <v>0.28000000000000003</v>
      </c>
      <c r="I139">
        <v>66</v>
      </c>
      <c r="J139">
        <v>5</v>
      </c>
      <c r="K139">
        <v>27</v>
      </c>
      <c r="L139">
        <v>32</v>
      </c>
      <c r="M139">
        <v>16</v>
      </c>
      <c r="N139">
        <f>Table2[[#This Row],[G]]/Table2[[#This Row],[GP]]</f>
        <v>7.575757575757576E-2</v>
      </c>
      <c r="O139">
        <f>Table2[[#This Row],[A]]/Table2[[#This Row],[GP]]</f>
        <v>0.40909090909090912</v>
      </c>
      <c r="P139">
        <f>Table2[[#This Row],[PTS]]/Table2[[#This Row],[GP]]</f>
        <v>0.48484848484848486</v>
      </c>
      <c r="Q139" s="7">
        <f>Table2[[#This Row],[PIM]]/Table2[[#This Row],[GP]]</f>
        <v>0.24242424242424243</v>
      </c>
      <c r="R139" s="7">
        <f>(Table2[[#This Row],[G]]^2)/(Table2[[#This Row],[G]]^2+Table2[[#This Row],[A]]^2)</f>
        <v>3.3156498673740056E-2</v>
      </c>
      <c r="S139" s="7">
        <f>Table2[[#This Row],[PIM]]/Table2[[#This Row],[PTS]]</f>
        <v>0.5</v>
      </c>
      <c r="T139" s="7">
        <f>Table2[[#This Row],[PTS]]/Table2[[#This Row],[PIM]]</f>
        <v>2</v>
      </c>
      <c r="U139" s="7">
        <f>Table2[[#This Row],[PTS]]/Table2[[#This Row],[GP]]*Table2[[#This Row],[NHL_EQUIVALENT]]</f>
        <v>0.13575757575757577</v>
      </c>
      <c r="V139" s="7">
        <f>Table2[[#This Row],[G]]/Table2[[#This Row],[PTS]]</f>
        <v>0.15625</v>
      </c>
      <c r="W139" s="7">
        <f>Table2[[#This Row],[A]]/Table2[[#This Row],[PTS]]</f>
        <v>0.84375</v>
      </c>
      <c r="X139"/>
      <c r="Y139"/>
      <c r="Z139" t="s">
        <v>1422</v>
      </c>
      <c r="AA139" t="e" vm="2">
        <v>#VALUE!</v>
      </c>
      <c r="AB139" t="s">
        <v>164</v>
      </c>
      <c r="AC139">
        <v>39289</v>
      </c>
      <c r="AD139" t="s">
        <v>725</v>
      </c>
      <c r="AE139">
        <v>161</v>
      </c>
      <c r="AF139" t="s">
        <v>700</v>
      </c>
    </row>
    <row r="140" spans="1:32" hidden="1" x14ac:dyDescent="0.35">
      <c r="A140">
        <v>2025</v>
      </c>
      <c r="C140" t="s">
        <v>930</v>
      </c>
      <c r="D140" s="1" t="s">
        <v>1471</v>
      </c>
      <c r="E140" s="1" t="s">
        <v>896</v>
      </c>
      <c r="F140" t="s">
        <v>122</v>
      </c>
      <c r="G140" t="s">
        <v>15</v>
      </c>
      <c r="H140">
        <v>0.3</v>
      </c>
      <c r="I140">
        <v>64</v>
      </c>
      <c r="J140">
        <v>8</v>
      </c>
      <c r="K140">
        <v>38</v>
      </c>
      <c r="L140">
        <v>46</v>
      </c>
      <c r="M140">
        <v>47</v>
      </c>
      <c r="N140">
        <f>Table2[[#This Row],[G]]/Table2[[#This Row],[GP]]</f>
        <v>0.125</v>
      </c>
      <c r="O140">
        <f>Table2[[#This Row],[A]]/Table2[[#This Row],[GP]]</f>
        <v>0.59375</v>
      </c>
      <c r="P140">
        <f>Table2[[#This Row],[PTS]]/Table2[[#This Row],[GP]]</f>
        <v>0.71875</v>
      </c>
      <c r="Q140" s="7">
        <f>Table2[[#This Row],[PIM]]/Table2[[#This Row],[GP]]</f>
        <v>0.734375</v>
      </c>
      <c r="R140" s="7">
        <f>(Table2[[#This Row],[G]]^2)/(Table2[[#This Row],[G]]^2+Table2[[#This Row],[A]]^2)</f>
        <v>4.2440318302387266E-2</v>
      </c>
      <c r="S140" s="7">
        <f>Table2[[#This Row],[PIM]]/Table2[[#This Row],[PTS]]</f>
        <v>1.0217391304347827</v>
      </c>
      <c r="T140" s="7">
        <f>Table2[[#This Row],[PTS]]/Table2[[#This Row],[PIM]]</f>
        <v>0.97872340425531912</v>
      </c>
      <c r="U140" s="7">
        <f>Table2[[#This Row],[PTS]]/Table2[[#This Row],[GP]]*Table2[[#This Row],[NHL_EQUIVALENT]]</f>
        <v>0.21562499999999998</v>
      </c>
      <c r="V140" s="7">
        <f>Table2[[#This Row],[G]]/Table2[[#This Row],[PTS]]</f>
        <v>0.17391304347826086</v>
      </c>
      <c r="W140" s="7">
        <f>Table2[[#This Row],[A]]/Table2[[#This Row],[PTS]]</f>
        <v>0.82608695652173914</v>
      </c>
      <c r="X140"/>
      <c r="Y140"/>
      <c r="Z140" t="s">
        <v>1421</v>
      </c>
      <c r="AA140" t="e" vm="1">
        <v>#VALUE!</v>
      </c>
      <c r="AB140" t="s">
        <v>165</v>
      </c>
      <c r="AC140">
        <v>38861</v>
      </c>
      <c r="AD140" t="s">
        <v>705</v>
      </c>
      <c r="AE140">
        <v>165</v>
      </c>
      <c r="AF140" t="s">
        <v>700</v>
      </c>
    </row>
    <row r="141" spans="1:32" hidden="1" x14ac:dyDescent="0.35">
      <c r="A141">
        <v>2025</v>
      </c>
      <c r="C141" t="s">
        <v>931</v>
      </c>
      <c r="D141" s="1" t="s">
        <v>1471</v>
      </c>
      <c r="E141" s="1" t="s">
        <v>896</v>
      </c>
      <c r="F141" t="s">
        <v>167</v>
      </c>
      <c r="G141" t="s">
        <v>20</v>
      </c>
      <c r="H141">
        <v>0.28999999999999998</v>
      </c>
      <c r="I141">
        <v>63</v>
      </c>
      <c r="J141">
        <v>1</v>
      </c>
      <c r="K141">
        <v>6</v>
      </c>
      <c r="L141">
        <v>7</v>
      </c>
      <c r="M141">
        <v>44</v>
      </c>
      <c r="N141">
        <f>Table2[[#This Row],[G]]/Table2[[#This Row],[GP]]</f>
        <v>1.5873015873015872E-2</v>
      </c>
      <c r="O141">
        <f>Table2[[#This Row],[A]]/Table2[[#This Row],[GP]]</f>
        <v>9.5238095238095233E-2</v>
      </c>
      <c r="P141">
        <f>Table2[[#This Row],[PTS]]/Table2[[#This Row],[GP]]</f>
        <v>0.1111111111111111</v>
      </c>
      <c r="Q141" s="7">
        <f>Table2[[#This Row],[PIM]]/Table2[[#This Row],[GP]]</f>
        <v>0.69841269841269837</v>
      </c>
      <c r="R141" s="7">
        <f>(Table2[[#This Row],[G]]^2)/(Table2[[#This Row],[G]]^2+Table2[[#This Row],[A]]^2)</f>
        <v>2.7027027027027029E-2</v>
      </c>
      <c r="S141" s="7">
        <f>Table2[[#This Row],[PIM]]/Table2[[#This Row],[PTS]]</f>
        <v>6.2857142857142856</v>
      </c>
      <c r="T141" s="7">
        <f>Table2[[#This Row],[PTS]]/Table2[[#This Row],[PIM]]</f>
        <v>0.15909090909090909</v>
      </c>
      <c r="U141" s="7">
        <f>Table2[[#This Row],[PTS]]/Table2[[#This Row],[GP]]*Table2[[#This Row],[NHL_EQUIVALENT]]</f>
        <v>3.2222222222222222E-2</v>
      </c>
      <c r="V141" s="7">
        <f>Table2[[#This Row],[G]]/Table2[[#This Row],[PTS]]</f>
        <v>0.14285714285714285</v>
      </c>
      <c r="W141" s="7">
        <f>Table2[[#This Row],[A]]/Table2[[#This Row],[PTS]]</f>
        <v>0.8571428571428571</v>
      </c>
      <c r="X141"/>
      <c r="Y141"/>
      <c r="Z141" t="s">
        <v>1421</v>
      </c>
      <c r="AA141" t="e" vm="1">
        <v>#VALUE!</v>
      </c>
      <c r="AB141" t="s">
        <v>166</v>
      </c>
      <c r="AC141">
        <v>39018</v>
      </c>
      <c r="AD141" t="s">
        <v>717</v>
      </c>
      <c r="AE141">
        <v>216</v>
      </c>
      <c r="AF141" t="s">
        <v>690</v>
      </c>
    </row>
    <row r="142" spans="1:32" hidden="1" x14ac:dyDescent="0.35">
      <c r="A142">
        <v>2025</v>
      </c>
      <c r="C142" t="s">
        <v>1229</v>
      </c>
      <c r="D142" s="1" t="s">
        <v>1471</v>
      </c>
      <c r="E142" s="1" t="s">
        <v>897</v>
      </c>
      <c r="F142" t="s">
        <v>160</v>
      </c>
      <c r="G142" t="s">
        <v>31</v>
      </c>
      <c r="H142">
        <v>0.27</v>
      </c>
      <c r="I142">
        <v>62</v>
      </c>
      <c r="J142">
        <v>24</v>
      </c>
      <c r="K142">
        <v>48</v>
      </c>
      <c r="L142">
        <v>72</v>
      </c>
      <c r="M142">
        <v>54</v>
      </c>
      <c r="N142">
        <f>Table2[[#This Row],[G]]/Table2[[#This Row],[GP]]</f>
        <v>0.38709677419354838</v>
      </c>
      <c r="O142">
        <f>Table2[[#This Row],[A]]/Table2[[#This Row],[GP]]</f>
        <v>0.77419354838709675</v>
      </c>
      <c r="P142">
        <f>Table2[[#This Row],[PTS]]/Table2[[#This Row],[GP]]</f>
        <v>1.1612903225806452</v>
      </c>
      <c r="Q142" s="7">
        <f>Table2[[#This Row],[PIM]]/Table2[[#This Row],[GP]]</f>
        <v>0.87096774193548387</v>
      </c>
      <c r="R142" s="7">
        <f>(Table2[[#This Row],[G]]^2)/(Table2[[#This Row],[G]]^2+Table2[[#This Row],[A]]^2)</f>
        <v>0.2</v>
      </c>
      <c r="S142" s="7">
        <f>Table2[[#This Row],[PIM]]/Table2[[#This Row],[PTS]]</f>
        <v>0.75</v>
      </c>
      <c r="T142" s="7">
        <f>Table2[[#This Row],[PTS]]/Table2[[#This Row],[PIM]]</f>
        <v>1.3333333333333333</v>
      </c>
      <c r="U142" s="7">
        <f>Table2[[#This Row],[PTS]]/Table2[[#This Row],[GP]]*Table2[[#This Row],[NHL_EQUIVALENT]]</f>
        <v>0.31354838709677424</v>
      </c>
      <c r="V142" s="7">
        <f>Table2[[#This Row],[G]]/Table2[[#This Row],[PTS]]</f>
        <v>0.33333333333333331</v>
      </c>
      <c r="W142" s="7">
        <f>Table2[[#This Row],[A]]/Table2[[#This Row],[PTS]]</f>
        <v>0.66666666666666663</v>
      </c>
      <c r="X142"/>
      <c r="Y142"/>
      <c r="Z142" t="s">
        <v>1421</v>
      </c>
      <c r="AA142" t="e" vm="1">
        <v>#VALUE!</v>
      </c>
      <c r="AB142" t="s">
        <v>168</v>
      </c>
      <c r="AC142">
        <v>38982</v>
      </c>
      <c r="AD142" t="s">
        <v>725</v>
      </c>
      <c r="AE142">
        <v>174</v>
      </c>
      <c r="AF142" t="s">
        <v>700</v>
      </c>
    </row>
    <row r="143" spans="1:32" hidden="1" x14ac:dyDescent="0.35">
      <c r="A143">
        <v>2025</v>
      </c>
      <c r="C143" t="s">
        <v>1066</v>
      </c>
      <c r="D143" s="1" t="s">
        <v>1471</v>
      </c>
      <c r="E143" s="1" t="s">
        <v>8</v>
      </c>
      <c r="F143" t="s">
        <v>105</v>
      </c>
      <c r="G143" t="s">
        <v>23</v>
      </c>
      <c r="H143">
        <v>0.27</v>
      </c>
      <c r="I143">
        <v>25</v>
      </c>
      <c r="J143">
        <v>3.12</v>
      </c>
      <c r="K143">
        <v>0.89400000000000002</v>
      </c>
      <c r="L143" t="s">
        <v>52</v>
      </c>
      <c r="M143" t="s">
        <v>52</v>
      </c>
      <c r="N143">
        <f>Table2[[#This Row],[G]]/Table2[[#This Row],[GP]]</f>
        <v>0.12480000000000001</v>
      </c>
      <c r="O143">
        <f>Table2[[#This Row],[A]]/Table2[[#This Row],[GP]]</f>
        <v>3.576E-2</v>
      </c>
      <c r="P143" t="e">
        <f>Table2[[#This Row],[PTS]]/Table2[[#This Row],[GP]]</f>
        <v>#VALUE!</v>
      </c>
      <c r="Q143" s="7" t="e">
        <f>Table2[[#This Row],[PIM]]/Table2[[#This Row],[GP]]</f>
        <v>#VALUE!</v>
      </c>
      <c r="R143" s="7">
        <f>(Table2[[#This Row],[G]]^2)/(Table2[[#This Row],[G]]^2+Table2[[#This Row],[A]]^2)</f>
        <v>0.92412534475275199</v>
      </c>
      <c r="S143" s="7" t="e">
        <f>Table2[[#This Row],[PIM]]/Table2[[#This Row],[PTS]]</f>
        <v>#VALUE!</v>
      </c>
      <c r="T143" s="7" t="e">
        <f>Table2[[#This Row],[PTS]]/Table2[[#This Row],[PIM]]</f>
        <v>#VALUE!</v>
      </c>
      <c r="U143" s="7" t="e">
        <f>Table2[[#This Row],[PTS]]/Table2[[#This Row],[GP]]*Table2[[#This Row],[NHL_EQUIVALENT]]</f>
        <v>#VALUE!</v>
      </c>
      <c r="V143" s="7" t="e">
        <f>Table2[[#This Row],[G]]/Table2[[#This Row],[PTS]]</f>
        <v>#VALUE!</v>
      </c>
      <c r="W143" s="7" t="e">
        <f>Table2[[#This Row],[A]]/Table2[[#This Row],[PTS]]</f>
        <v>#VALUE!</v>
      </c>
      <c r="X143"/>
      <c r="Y143"/>
      <c r="Z143" t="s">
        <v>1422</v>
      </c>
      <c r="AA143" t="e" vm="2">
        <v>#VALUE!</v>
      </c>
      <c r="AB143" t="s">
        <v>169</v>
      </c>
      <c r="AC143">
        <v>39138</v>
      </c>
      <c r="AD143" t="s">
        <v>707</v>
      </c>
      <c r="AE143">
        <v>187</v>
      </c>
      <c r="AF143" t="s">
        <v>700</v>
      </c>
    </row>
    <row r="144" spans="1:32" hidden="1" x14ac:dyDescent="0.35">
      <c r="A144">
        <v>2025</v>
      </c>
      <c r="C144" t="s">
        <v>932</v>
      </c>
      <c r="D144" s="1" t="s">
        <v>1471</v>
      </c>
      <c r="E144" s="1" t="s">
        <v>896</v>
      </c>
      <c r="F144" t="s">
        <v>171</v>
      </c>
      <c r="G144" t="s">
        <v>131</v>
      </c>
      <c r="H144">
        <v>0.1</v>
      </c>
      <c r="I144">
        <v>56</v>
      </c>
      <c r="J144">
        <v>4</v>
      </c>
      <c r="K144">
        <v>22</v>
      </c>
      <c r="L144">
        <v>26</v>
      </c>
      <c r="M144">
        <v>20</v>
      </c>
      <c r="N144">
        <f>Table2[[#This Row],[G]]/Table2[[#This Row],[GP]]</f>
        <v>7.1428571428571425E-2</v>
      </c>
      <c r="O144">
        <f>Table2[[#This Row],[A]]/Table2[[#This Row],[GP]]</f>
        <v>0.39285714285714285</v>
      </c>
      <c r="P144">
        <f>Table2[[#This Row],[PTS]]/Table2[[#This Row],[GP]]</f>
        <v>0.4642857142857143</v>
      </c>
      <c r="Q144" s="7">
        <f>Table2[[#This Row],[PIM]]/Table2[[#This Row],[GP]]</f>
        <v>0.35714285714285715</v>
      </c>
      <c r="R144" s="7">
        <f>(Table2[[#This Row],[G]]^2)/(Table2[[#This Row],[G]]^2+Table2[[#This Row],[A]]^2)</f>
        <v>3.2000000000000001E-2</v>
      </c>
      <c r="S144" s="7">
        <f>Table2[[#This Row],[PIM]]/Table2[[#This Row],[PTS]]</f>
        <v>0.76923076923076927</v>
      </c>
      <c r="T144" s="7">
        <f>Table2[[#This Row],[PTS]]/Table2[[#This Row],[PIM]]</f>
        <v>1.3</v>
      </c>
      <c r="U144" s="7">
        <f>Table2[[#This Row],[PTS]]/Table2[[#This Row],[GP]]*Table2[[#This Row],[NHL_EQUIVALENT]]</f>
        <v>4.642857142857143E-2</v>
      </c>
      <c r="V144" s="7">
        <f>Table2[[#This Row],[G]]/Table2[[#This Row],[PTS]]</f>
        <v>0.15384615384615385</v>
      </c>
      <c r="W144" s="7">
        <f>Table2[[#This Row],[A]]/Table2[[#This Row],[PTS]]</f>
        <v>0.84615384615384615</v>
      </c>
      <c r="X144"/>
      <c r="Y144"/>
      <c r="Z144" t="s">
        <v>1422</v>
      </c>
      <c r="AA144" t="e" vm="2">
        <v>#VALUE!</v>
      </c>
      <c r="AB144" t="s">
        <v>170</v>
      </c>
      <c r="AC144">
        <v>39150</v>
      </c>
      <c r="AD144" t="s">
        <v>707</v>
      </c>
      <c r="AE144">
        <v>201</v>
      </c>
      <c r="AF144" t="s">
        <v>690</v>
      </c>
    </row>
    <row r="145" spans="1:32" hidden="1" x14ac:dyDescent="0.35">
      <c r="A145">
        <v>2025</v>
      </c>
      <c r="C145" t="s">
        <v>933</v>
      </c>
      <c r="D145" s="1" t="s">
        <v>1471</v>
      </c>
      <c r="E145" s="1" t="s">
        <v>896</v>
      </c>
      <c r="F145" t="s">
        <v>172</v>
      </c>
      <c r="G145" t="s">
        <v>101</v>
      </c>
      <c r="H145">
        <v>0.2</v>
      </c>
      <c r="I145">
        <v>34</v>
      </c>
      <c r="J145">
        <v>2</v>
      </c>
      <c r="K145">
        <v>9</v>
      </c>
      <c r="L145">
        <v>11</v>
      </c>
      <c r="M145">
        <v>18</v>
      </c>
      <c r="N145">
        <f>Table2[[#This Row],[G]]/Table2[[#This Row],[GP]]</f>
        <v>5.8823529411764705E-2</v>
      </c>
      <c r="O145">
        <f>Table2[[#This Row],[A]]/Table2[[#This Row],[GP]]</f>
        <v>0.26470588235294118</v>
      </c>
      <c r="P145">
        <f>Table2[[#This Row],[PTS]]/Table2[[#This Row],[GP]]</f>
        <v>0.3235294117647059</v>
      </c>
      <c r="Q145" s="7">
        <f>Table2[[#This Row],[PIM]]/Table2[[#This Row],[GP]]</f>
        <v>0.52941176470588236</v>
      </c>
      <c r="R145" s="7">
        <f>(Table2[[#This Row],[G]]^2)/(Table2[[#This Row],[G]]^2+Table2[[#This Row],[A]]^2)</f>
        <v>4.7058823529411764E-2</v>
      </c>
      <c r="S145" s="7">
        <f>Table2[[#This Row],[PIM]]/Table2[[#This Row],[PTS]]</f>
        <v>1.6363636363636365</v>
      </c>
      <c r="T145" s="7">
        <f>Table2[[#This Row],[PTS]]/Table2[[#This Row],[PIM]]</f>
        <v>0.61111111111111116</v>
      </c>
      <c r="U145" s="7">
        <f>Table2[[#This Row],[PTS]]/Table2[[#This Row],[GP]]*Table2[[#This Row],[NHL_EQUIVALENT]]</f>
        <v>6.4705882352941183E-2</v>
      </c>
      <c r="V145" s="7">
        <f>Table2[[#This Row],[G]]/Table2[[#This Row],[PTS]]</f>
        <v>0.18181818181818182</v>
      </c>
      <c r="W145" s="7">
        <f>Table2[[#This Row],[A]]/Table2[[#This Row],[PTS]]</f>
        <v>0.81818181818181823</v>
      </c>
      <c r="X145"/>
      <c r="Y145"/>
      <c r="Z145" t="s">
        <v>1425</v>
      </c>
      <c r="AA145" t="e" vm="5">
        <v>#VALUE!</v>
      </c>
      <c r="AB145" t="s">
        <v>766</v>
      </c>
      <c r="AC145">
        <v>38993</v>
      </c>
      <c r="AD145" t="s">
        <v>767</v>
      </c>
      <c r="AE145">
        <v>174</v>
      </c>
      <c r="AF145" t="s">
        <v>700</v>
      </c>
    </row>
    <row r="146" spans="1:32" hidden="1" x14ac:dyDescent="0.35">
      <c r="A146">
        <v>2025</v>
      </c>
      <c r="C146" t="s">
        <v>1137</v>
      </c>
      <c r="D146" s="1" t="s">
        <v>1471</v>
      </c>
      <c r="E146" s="1" t="s">
        <v>897</v>
      </c>
      <c r="F146" t="s">
        <v>54</v>
      </c>
      <c r="G146" t="s">
        <v>23</v>
      </c>
      <c r="H146">
        <v>0.27</v>
      </c>
      <c r="I146">
        <v>51</v>
      </c>
      <c r="J146">
        <v>10</v>
      </c>
      <c r="K146">
        <v>7</v>
      </c>
      <c r="L146">
        <v>17</v>
      </c>
      <c r="M146">
        <v>27</v>
      </c>
      <c r="N146">
        <f>Table2[[#This Row],[G]]/Table2[[#This Row],[GP]]</f>
        <v>0.19607843137254902</v>
      </c>
      <c r="O146">
        <f>Table2[[#This Row],[A]]/Table2[[#This Row],[GP]]</f>
        <v>0.13725490196078433</v>
      </c>
      <c r="P146">
        <f>Table2[[#This Row],[PTS]]/Table2[[#This Row],[GP]]</f>
        <v>0.33333333333333331</v>
      </c>
      <c r="Q146" s="7">
        <f>Table2[[#This Row],[PIM]]/Table2[[#This Row],[GP]]</f>
        <v>0.52941176470588236</v>
      </c>
      <c r="R146" s="7">
        <f>(Table2[[#This Row],[G]]^2)/(Table2[[#This Row],[G]]^2+Table2[[#This Row],[A]]^2)</f>
        <v>0.67114093959731547</v>
      </c>
      <c r="S146" s="7">
        <f>Table2[[#This Row],[PIM]]/Table2[[#This Row],[PTS]]</f>
        <v>1.588235294117647</v>
      </c>
      <c r="T146" s="7">
        <f>Table2[[#This Row],[PTS]]/Table2[[#This Row],[PIM]]</f>
        <v>0.62962962962962965</v>
      </c>
      <c r="U146" s="7">
        <f>Table2[[#This Row],[PTS]]/Table2[[#This Row],[GP]]*Table2[[#This Row],[NHL_EQUIVALENT]]</f>
        <v>0.09</v>
      </c>
      <c r="V146" s="7">
        <f>Table2[[#This Row],[G]]/Table2[[#This Row],[PTS]]</f>
        <v>0.58823529411764708</v>
      </c>
      <c r="W146" s="7">
        <f>Table2[[#This Row],[A]]/Table2[[#This Row],[PTS]]</f>
        <v>0.41176470588235292</v>
      </c>
      <c r="X146"/>
      <c r="Y146"/>
      <c r="Z146" t="s">
        <v>1432</v>
      </c>
      <c r="AA146" t="e" vm="12">
        <v>#VALUE!</v>
      </c>
      <c r="AB146" t="s">
        <v>173</v>
      </c>
      <c r="AC146">
        <v>39164</v>
      </c>
      <c r="AD146" t="s">
        <v>724</v>
      </c>
      <c r="AE146">
        <v>205</v>
      </c>
      <c r="AF146" t="s">
        <v>700</v>
      </c>
    </row>
    <row r="147" spans="1:32" hidden="1" x14ac:dyDescent="0.35">
      <c r="A147">
        <v>2025</v>
      </c>
      <c r="C147" t="s">
        <v>1306</v>
      </c>
      <c r="D147" s="1" t="s">
        <v>1471</v>
      </c>
      <c r="E147" s="1" t="s">
        <v>897</v>
      </c>
      <c r="F147" t="s">
        <v>175</v>
      </c>
      <c r="G147" t="s">
        <v>176</v>
      </c>
      <c r="H147">
        <v>0.25</v>
      </c>
      <c r="I147">
        <v>28</v>
      </c>
      <c r="J147">
        <v>3</v>
      </c>
      <c r="K147">
        <v>2</v>
      </c>
      <c r="L147">
        <v>5</v>
      </c>
      <c r="M147">
        <v>14</v>
      </c>
      <c r="N147">
        <f>Table2[[#This Row],[G]]/Table2[[#This Row],[GP]]</f>
        <v>0.10714285714285714</v>
      </c>
      <c r="O147">
        <f>Table2[[#This Row],[A]]/Table2[[#This Row],[GP]]</f>
        <v>7.1428571428571425E-2</v>
      </c>
      <c r="P147">
        <f>Table2[[#This Row],[PTS]]/Table2[[#This Row],[GP]]</f>
        <v>0.17857142857142858</v>
      </c>
      <c r="Q147" s="7">
        <f>Table2[[#This Row],[PIM]]/Table2[[#This Row],[GP]]</f>
        <v>0.5</v>
      </c>
      <c r="R147" s="7">
        <f>(Table2[[#This Row],[G]]^2)/(Table2[[#This Row],[G]]^2+Table2[[#This Row],[A]]^2)</f>
        <v>0.69230769230769229</v>
      </c>
      <c r="S147" s="7">
        <f>Table2[[#This Row],[PIM]]/Table2[[#This Row],[PTS]]</f>
        <v>2.8</v>
      </c>
      <c r="T147" s="7">
        <f>Table2[[#This Row],[PTS]]/Table2[[#This Row],[PIM]]</f>
        <v>0.35714285714285715</v>
      </c>
      <c r="U147" s="7">
        <f>Table2[[#This Row],[PTS]]/Table2[[#This Row],[GP]]*Table2[[#This Row],[NHL_EQUIVALENT]]</f>
        <v>4.4642857142857144E-2</v>
      </c>
      <c r="V147" s="7">
        <f>Table2[[#This Row],[G]]/Table2[[#This Row],[PTS]]</f>
        <v>0.6</v>
      </c>
      <c r="W147" s="7">
        <f>Table2[[#This Row],[A]]/Table2[[#This Row],[PTS]]</f>
        <v>0.4</v>
      </c>
      <c r="X147"/>
      <c r="Y147"/>
      <c r="Z147" t="s">
        <v>1438</v>
      </c>
      <c r="AA147" t="e" vm="13">
        <v>#VALUE!</v>
      </c>
      <c r="AB147" t="s">
        <v>174</v>
      </c>
      <c r="AC147">
        <v>39125</v>
      </c>
      <c r="AD147" t="s">
        <v>717</v>
      </c>
      <c r="AE147">
        <v>187</v>
      </c>
      <c r="AF147" t="s">
        <v>700</v>
      </c>
    </row>
    <row r="148" spans="1:32" hidden="1" x14ac:dyDescent="0.35">
      <c r="A148">
        <v>2025</v>
      </c>
      <c r="C148" t="s">
        <v>934</v>
      </c>
      <c r="D148" s="1" t="s">
        <v>1471</v>
      </c>
      <c r="E148" s="1" t="s">
        <v>896</v>
      </c>
      <c r="F148" t="s">
        <v>178</v>
      </c>
      <c r="G148" t="s">
        <v>20</v>
      </c>
      <c r="H148">
        <v>0.28999999999999998</v>
      </c>
      <c r="I148">
        <v>62</v>
      </c>
      <c r="J148">
        <v>11</v>
      </c>
      <c r="K148">
        <v>36</v>
      </c>
      <c r="L148">
        <v>47</v>
      </c>
      <c r="M148">
        <v>48</v>
      </c>
      <c r="N148">
        <f>Table2[[#This Row],[G]]/Table2[[#This Row],[GP]]</f>
        <v>0.17741935483870969</v>
      </c>
      <c r="O148">
        <f>Table2[[#This Row],[A]]/Table2[[#This Row],[GP]]</f>
        <v>0.58064516129032262</v>
      </c>
      <c r="P148">
        <f>Table2[[#This Row],[PTS]]/Table2[[#This Row],[GP]]</f>
        <v>0.75806451612903225</v>
      </c>
      <c r="Q148" s="7">
        <f>Table2[[#This Row],[PIM]]/Table2[[#This Row],[GP]]</f>
        <v>0.77419354838709675</v>
      </c>
      <c r="R148" s="7">
        <f>(Table2[[#This Row],[G]]^2)/(Table2[[#This Row],[G]]^2+Table2[[#This Row],[A]]^2)</f>
        <v>8.5391672547635855E-2</v>
      </c>
      <c r="S148" s="7">
        <f>Table2[[#This Row],[PIM]]/Table2[[#This Row],[PTS]]</f>
        <v>1.0212765957446808</v>
      </c>
      <c r="T148" s="7">
        <f>Table2[[#This Row],[PTS]]/Table2[[#This Row],[PIM]]</f>
        <v>0.97916666666666663</v>
      </c>
      <c r="U148" s="7">
        <f>Table2[[#This Row],[PTS]]/Table2[[#This Row],[GP]]*Table2[[#This Row],[NHL_EQUIVALENT]]</f>
        <v>0.21983870967741934</v>
      </c>
      <c r="V148" s="7">
        <f>Table2[[#This Row],[G]]/Table2[[#This Row],[PTS]]</f>
        <v>0.23404255319148937</v>
      </c>
      <c r="W148" s="7">
        <f>Table2[[#This Row],[A]]/Table2[[#This Row],[PTS]]</f>
        <v>0.76595744680851063</v>
      </c>
      <c r="X148"/>
      <c r="Y148"/>
      <c r="Z148" t="s">
        <v>1421</v>
      </c>
      <c r="AA148" t="e" vm="1">
        <v>#VALUE!</v>
      </c>
      <c r="AB148" t="s">
        <v>177</v>
      </c>
      <c r="AC148">
        <v>38507</v>
      </c>
      <c r="AD148" t="s">
        <v>717</v>
      </c>
      <c r="AE148">
        <v>212</v>
      </c>
      <c r="AF148" t="s">
        <v>700</v>
      </c>
    </row>
    <row r="149" spans="1:32" hidden="1" x14ac:dyDescent="0.35">
      <c r="A149">
        <v>2025</v>
      </c>
      <c r="C149" t="s">
        <v>1307</v>
      </c>
      <c r="D149" s="1" t="s">
        <v>1471</v>
      </c>
      <c r="E149" s="1" t="s">
        <v>897</v>
      </c>
      <c r="F149" t="s">
        <v>19</v>
      </c>
      <c r="G149" t="s">
        <v>20</v>
      </c>
      <c r="H149">
        <v>0.28999999999999998</v>
      </c>
      <c r="I149">
        <v>39</v>
      </c>
      <c r="J149">
        <v>11</v>
      </c>
      <c r="K149">
        <v>8</v>
      </c>
      <c r="L149">
        <v>19</v>
      </c>
      <c r="M149">
        <v>23</v>
      </c>
      <c r="N149">
        <f>Table2[[#This Row],[G]]/Table2[[#This Row],[GP]]</f>
        <v>0.28205128205128205</v>
      </c>
      <c r="O149">
        <f>Table2[[#This Row],[A]]/Table2[[#This Row],[GP]]</f>
        <v>0.20512820512820512</v>
      </c>
      <c r="P149">
        <f>Table2[[#This Row],[PTS]]/Table2[[#This Row],[GP]]</f>
        <v>0.48717948717948717</v>
      </c>
      <c r="Q149" s="7">
        <f>Table2[[#This Row],[PIM]]/Table2[[#This Row],[GP]]</f>
        <v>0.58974358974358976</v>
      </c>
      <c r="R149" s="7">
        <f>(Table2[[#This Row],[G]]^2)/(Table2[[#This Row],[G]]^2+Table2[[#This Row],[A]]^2)</f>
        <v>0.65405405405405403</v>
      </c>
      <c r="S149" s="7">
        <f>Table2[[#This Row],[PIM]]/Table2[[#This Row],[PTS]]</f>
        <v>1.2105263157894737</v>
      </c>
      <c r="T149" s="7">
        <f>Table2[[#This Row],[PTS]]/Table2[[#This Row],[PIM]]</f>
        <v>0.82608695652173914</v>
      </c>
      <c r="U149" s="7">
        <f>Table2[[#This Row],[PTS]]/Table2[[#This Row],[GP]]*Table2[[#This Row],[NHL_EQUIVALENT]]</f>
        <v>0.14128205128205126</v>
      </c>
      <c r="V149" s="7">
        <f>Table2[[#This Row],[G]]/Table2[[#This Row],[PTS]]</f>
        <v>0.57894736842105265</v>
      </c>
      <c r="W149" s="7">
        <f>Table2[[#This Row],[A]]/Table2[[#This Row],[PTS]]</f>
        <v>0.42105263157894735</v>
      </c>
      <c r="X149"/>
      <c r="Y149"/>
      <c r="Z149" t="s">
        <v>1421</v>
      </c>
      <c r="AA149" t="e" vm="1">
        <v>#VALUE!</v>
      </c>
      <c r="AB149" t="s">
        <v>770</v>
      </c>
      <c r="AC149">
        <v>39245</v>
      </c>
      <c r="AD149" t="s">
        <v>707</v>
      </c>
      <c r="AE149">
        <v>214</v>
      </c>
      <c r="AF149" t="s">
        <v>700</v>
      </c>
    </row>
    <row r="150" spans="1:32" hidden="1" x14ac:dyDescent="0.35">
      <c r="A150">
        <v>2025</v>
      </c>
      <c r="C150" t="s">
        <v>1408</v>
      </c>
      <c r="D150" s="1" t="s">
        <v>1471</v>
      </c>
      <c r="E150" s="1" t="s">
        <v>897</v>
      </c>
      <c r="F150" t="s">
        <v>180</v>
      </c>
      <c r="G150" t="s">
        <v>20</v>
      </c>
      <c r="H150">
        <v>0.28999999999999998</v>
      </c>
      <c r="I150">
        <v>63</v>
      </c>
      <c r="J150">
        <v>38</v>
      </c>
      <c r="K150">
        <v>39</v>
      </c>
      <c r="L150">
        <v>77</v>
      </c>
      <c r="M150">
        <v>63</v>
      </c>
      <c r="N150">
        <f>Table2[[#This Row],[G]]/Table2[[#This Row],[GP]]</f>
        <v>0.60317460317460314</v>
      </c>
      <c r="O150">
        <f>Table2[[#This Row],[A]]/Table2[[#This Row],[GP]]</f>
        <v>0.61904761904761907</v>
      </c>
      <c r="P150">
        <f>Table2[[#This Row],[PTS]]/Table2[[#This Row],[GP]]</f>
        <v>1.2222222222222223</v>
      </c>
      <c r="Q150" s="7">
        <f>Table2[[#This Row],[PIM]]/Table2[[#This Row],[GP]]</f>
        <v>1</v>
      </c>
      <c r="R150" s="7">
        <f>(Table2[[#This Row],[G]]^2)/(Table2[[#This Row],[G]]^2+Table2[[#This Row],[A]]^2)</f>
        <v>0.4870151770657673</v>
      </c>
      <c r="S150" s="7">
        <f>Table2[[#This Row],[PIM]]/Table2[[#This Row],[PTS]]</f>
        <v>0.81818181818181823</v>
      </c>
      <c r="T150" s="7">
        <f>Table2[[#This Row],[PTS]]/Table2[[#This Row],[PIM]]</f>
        <v>1.2222222222222223</v>
      </c>
      <c r="U150" s="7">
        <f>Table2[[#This Row],[PTS]]/Table2[[#This Row],[GP]]*Table2[[#This Row],[NHL_EQUIVALENT]]</f>
        <v>0.35444444444444445</v>
      </c>
      <c r="V150" s="7">
        <f>Table2[[#This Row],[G]]/Table2[[#This Row],[PTS]]</f>
        <v>0.4935064935064935</v>
      </c>
      <c r="W150" s="7">
        <f>Table2[[#This Row],[A]]/Table2[[#This Row],[PTS]]</f>
        <v>0.50649350649350644</v>
      </c>
      <c r="X150"/>
      <c r="Y150"/>
      <c r="Z150" t="s">
        <v>1421</v>
      </c>
      <c r="AA150" t="e" vm="1">
        <v>#VALUE!</v>
      </c>
      <c r="AB150" t="s">
        <v>179</v>
      </c>
      <c r="AC150">
        <v>38730</v>
      </c>
      <c r="AD150" t="s">
        <v>767</v>
      </c>
      <c r="AE150">
        <v>183</v>
      </c>
      <c r="AF150" t="s">
        <v>700</v>
      </c>
    </row>
    <row r="151" spans="1:32" hidden="1" x14ac:dyDescent="0.35">
      <c r="A151">
        <v>2025</v>
      </c>
      <c r="C151" t="s">
        <v>935</v>
      </c>
      <c r="D151" s="1" t="s">
        <v>1471</v>
      </c>
      <c r="E151" s="1" t="s">
        <v>896</v>
      </c>
      <c r="F151" t="s">
        <v>182</v>
      </c>
      <c r="G151" t="s">
        <v>15</v>
      </c>
      <c r="H151">
        <v>0.3</v>
      </c>
      <c r="I151">
        <v>63</v>
      </c>
      <c r="J151">
        <v>7</v>
      </c>
      <c r="K151">
        <v>16</v>
      </c>
      <c r="L151">
        <v>23</v>
      </c>
      <c r="M151">
        <v>24</v>
      </c>
      <c r="N151">
        <f>Table2[[#This Row],[G]]/Table2[[#This Row],[GP]]</f>
        <v>0.1111111111111111</v>
      </c>
      <c r="O151">
        <f>Table2[[#This Row],[A]]/Table2[[#This Row],[GP]]</f>
        <v>0.25396825396825395</v>
      </c>
      <c r="P151">
        <f>Table2[[#This Row],[PTS]]/Table2[[#This Row],[GP]]</f>
        <v>0.36507936507936506</v>
      </c>
      <c r="Q151" s="7">
        <f>Table2[[#This Row],[PIM]]/Table2[[#This Row],[GP]]</f>
        <v>0.38095238095238093</v>
      </c>
      <c r="R151" s="7">
        <f>(Table2[[#This Row],[G]]^2)/(Table2[[#This Row],[G]]^2+Table2[[#This Row],[A]]^2)</f>
        <v>0.16065573770491803</v>
      </c>
      <c r="S151" s="7">
        <f>Table2[[#This Row],[PIM]]/Table2[[#This Row],[PTS]]</f>
        <v>1.0434782608695652</v>
      </c>
      <c r="T151" s="7">
        <f>Table2[[#This Row],[PTS]]/Table2[[#This Row],[PIM]]</f>
        <v>0.95833333333333337</v>
      </c>
      <c r="U151" s="7">
        <f>Table2[[#This Row],[PTS]]/Table2[[#This Row],[GP]]*Table2[[#This Row],[NHL_EQUIVALENT]]</f>
        <v>0.10952380952380951</v>
      </c>
      <c r="V151" s="7">
        <f>Table2[[#This Row],[G]]/Table2[[#This Row],[PTS]]</f>
        <v>0.30434782608695654</v>
      </c>
      <c r="W151" s="7">
        <f>Table2[[#This Row],[A]]/Table2[[#This Row],[PTS]]</f>
        <v>0.69565217391304346</v>
      </c>
      <c r="X151"/>
      <c r="Y151"/>
      <c r="Z151" t="s">
        <v>1421</v>
      </c>
      <c r="AA151" t="e" vm="1">
        <v>#VALUE!</v>
      </c>
      <c r="AB151" t="s">
        <v>181</v>
      </c>
      <c r="AC151">
        <v>39260</v>
      </c>
      <c r="AD151" t="s">
        <v>707</v>
      </c>
      <c r="AE151">
        <v>194</v>
      </c>
      <c r="AF151" t="s">
        <v>690</v>
      </c>
    </row>
    <row r="152" spans="1:32" hidden="1" x14ac:dyDescent="0.35">
      <c r="A152">
        <v>2025</v>
      </c>
      <c r="C152" t="s">
        <v>1067</v>
      </c>
      <c r="D152" s="1" t="s">
        <v>1471</v>
      </c>
      <c r="E152" s="1" t="s">
        <v>8</v>
      </c>
      <c r="F152" t="s">
        <v>184</v>
      </c>
      <c r="G152" t="s">
        <v>126</v>
      </c>
      <c r="H152">
        <v>0.2</v>
      </c>
      <c r="I152">
        <v>30</v>
      </c>
      <c r="J152">
        <v>1.24</v>
      </c>
      <c r="K152">
        <v>0.94799999999999995</v>
      </c>
      <c r="L152" t="s">
        <v>52</v>
      </c>
      <c r="M152" t="s">
        <v>52</v>
      </c>
      <c r="N152">
        <f>Table2[[#This Row],[G]]/Table2[[#This Row],[GP]]</f>
        <v>4.1333333333333333E-2</v>
      </c>
      <c r="O152">
        <f>Table2[[#This Row],[A]]/Table2[[#This Row],[GP]]</f>
        <v>3.1599999999999996E-2</v>
      </c>
      <c r="P152" t="e">
        <f>Table2[[#This Row],[PTS]]/Table2[[#This Row],[GP]]</f>
        <v>#VALUE!</v>
      </c>
      <c r="Q152" s="7" t="e">
        <f>Table2[[#This Row],[PIM]]/Table2[[#This Row],[GP]]</f>
        <v>#VALUE!</v>
      </c>
      <c r="R152" s="7">
        <f>(Table2[[#This Row],[G]]^2)/(Table2[[#This Row],[G]]^2+Table2[[#This Row],[A]]^2)</f>
        <v>0.63111992592057486</v>
      </c>
      <c r="S152" s="7" t="e">
        <f>Table2[[#This Row],[PIM]]/Table2[[#This Row],[PTS]]</f>
        <v>#VALUE!</v>
      </c>
      <c r="T152" s="7" t="e">
        <f>Table2[[#This Row],[PTS]]/Table2[[#This Row],[PIM]]</f>
        <v>#VALUE!</v>
      </c>
      <c r="U152" s="7" t="e">
        <f>Table2[[#This Row],[PTS]]/Table2[[#This Row],[GP]]*Table2[[#This Row],[NHL_EQUIVALENT]]</f>
        <v>#VALUE!</v>
      </c>
      <c r="V152" s="7" t="e">
        <f>Table2[[#This Row],[G]]/Table2[[#This Row],[PTS]]</f>
        <v>#VALUE!</v>
      </c>
      <c r="W152" s="7" t="e">
        <f>Table2[[#This Row],[A]]/Table2[[#This Row],[PTS]]</f>
        <v>#VALUE!</v>
      </c>
      <c r="X152"/>
      <c r="Y152"/>
      <c r="Z152" t="s">
        <v>1422</v>
      </c>
      <c r="AA152" t="e" vm="2">
        <v>#VALUE!</v>
      </c>
      <c r="AB152" t="s">
        <v>183</v>
      </c>
      <c r="AC152">
        <v>39315</v>
      </c>
      <c r="AD152" t="s">
        <v>705</v>
      </c>
      <c r="AE152">
        <v>168</v>
      </c>
      <c r="AF152" t="s">
        <v>700</v>
      </c>
    </row>
    <row r="153" spans="1:32" hidden="1" x14ac:dyDescent="0.35">
      <c r="A153">
        <v>2025</v>
      </c>
      <c r="C153" t="s">
        <v>936</v>
      </c>
      <c r="D153" s="1" t="s">
        <v>1471</v>
      </c>
      <c r="E153" s="1" t="s">
        <v>896</v>
      </c>
      <c r="F153" t="s">
        <v>185</v>
      </c>
      <c r="G153" t="s">
        <v>136</v>
      </c>
      <c r="H153">
        <v>0.28000000000000003</v>
      </c>
      <c r="I153">
        <v>19</v>
      </c>
      <c r="J153">
        <v>1</v>
      </c>
      <c r="K153">
        <v>1</v>
      </c>
      <c r="L153">
        <v>2</v>
      </c>
      <c r="M153">
        <v>4</v>
      </c>
      <c r="N153">
        <f>Table2[[#This Row],[G]]/Table2[[#This Row],[GP]]</f>
        <v>5.2631578947368418E-2</v>
      </c>
      <c r="O153">
        <f>Table2[[#This Row],[A]]/Table2[[#This Row],[GP]]</f>
        <v>5.2631578947368418E-2</v>
      </c>
      <c r="P153">
        <f>Table2[[#This Row],[PTS]]/Table2[[#This Row],[GP]]</f>
        <v>0.10526315789473684</v>
      </c>
      <c r="Q153" s="7">
        <f>Table2[[#This Row],[PIM]]/Table2[[#This Row],[GP]]</f>
        <v>0.21052631578947367</v>
      </c>
      <c r="R153" s="7">
        <f>(Table2[[#This Row],[G]]^2)/(Table2[[#This Row],[G]]^2+Table2[[#This Row],[A]]^2)</f>
        <v>0.5</v>
      </c>
      <c r="S153" s="7">
        <f>Table2[[#This Row],[PIM]]/Table2[[#This Row],[PTS]]</f>
        <v>2</v>
      </c>
      <c r="T153" s="7">
        <f>Table2[[#This Row],[PTS]]/Table2[[#This Row],[PIM]]</f>
        <v>0.5</v>
      </c>
      <c r="U153" s="7">
        <f>Table2[[#This Row],[PTS]]/Table2[[#This Row],[GP]]*Table2[[#This Row],[NHL_EQUIVALENT]]</f>
        <v>2.9473684210526319E-2</v>
      </c>
      <c r="V153" s="7">
        <f>Table2[[#This Row],[G]]/Table2[[#This Row],[PTS]]</f>
        <v>0.5</v>
      </c>
      <c r="W153" s="7">
        <f>Table2[[#This Row],[A]]/Table2[[#This Row],[PTS]]</f>
        <v>0.5</v>
      </c>
      <c r="X153"/>
      <c r="Y153"/>
      <c r="Z153" t="s">
        <v>1429</v>
      </c>
      <c r="AA153" t="e" vm="7">
        <v>#VALUE!</v>
      </c>
      <c r="AB153" t="s">
        <v>771</v>
      </c>
      <c r="AC153">
        <v>39279</v>
      </c>
      <c r="AD153" t="s">
        <v>703</v>
      </c>
      <c r="AE153">
        <v>216</v>
      </c>
      <c r="AF153" t="s">
        <v>690</v>
      </c>
    </row>
    <row r="154" spans="1:32" hidden="1" x14ac:dyDescent="0.35">
      <c r="A154">
        <v>2025</v>
      </c>
      <c r="C154" t="s">
        <v>937</v>
      </c>
      <c r="D154" s="1" t="s">
        <v>1471</v>
      </c>
      <c r="E154" s="1" t="s">
        <v>896</v>
      </c>
      <c r="F154" t="s">
        <v>30</v>
      </c>
      <c r="G154" t="s">
        <v>31</v>
      </c>
      <c r="H154">
        <v>0.27</v>
      </c>
      <c r="I154">
        <v>63</v>
      </c>
      <c r="J154">
        <v>2</v>
      </c>
      <c r="K154">
        <v>5</v>
      </c>
      <c r="L154">
        <v>7</v>
      </c>
      <c r="M154">
        <v>64</v>
      </c>
      <c r="N154">
        <f>Table2[[#This Row],[G]]/Table2[[#This Row],[GP]]</f>
        <v>3.1746031746031744E-2</v>
      </c>
      <c r="O154">
        <f>Table2[[#This Row],[A]]/Table2[[#This Row],[GP]]</f>
        <v>7.9365079365079361E-2</v>
      </c>
      <c r="P154">
        <f>Table2[[#This Row],[PTS]]/Table2[[#This Row],[GP]]</f>
        <v>0.1111111111111111</v>
      </c>
      <c r="Q154" s="7">
        <f>Table2[[#This Row],[PIM]]/Table2[[#This Row],[GP]]</f>
        <v>1.0158730158730158</v>
      </c>
      <c r="R154" s="7">
        <f>(Table2[[#This Row],[G]]^2)/(Table2[[#This Row],[G]]^2+Table2[[#This Row],[A]]^2)</f>
        <v>0.13793103448275862</v>
      </c>
      <c r="S154" s="7">
        <f>Table2[[#This Row],[PIM]]/Table2[[#This Row],[PTS]]</f>
        <v>9.1428571428571423</v>
      </c>
      <c r="T154" s="7">
        <f>Table2[[#This Row],[PTS]]/Table2[[#This Row],[PIM]]</f>
        <v>0.109375</v>
      </c>
      <c r="U154" s="7">
        <f>Table2[[#This Row],[PTS]]/Table2[[#This Row],[GP]]*Table2[[#This Row],[NHL_EQUIVALENT]]</f>
        <v>0.03</v>
      </c>
      <c r="V154" s="7">
        <f>Table2[[#This Row],[G]]/Table2[[#This Row],[PTS]]</f>
        <v>0.2857142857142857</v>
      </c>
      <c r="W154" s="7">
        <f>Table2[[#This Row],[A]]/Table2[[#This Row],[PTS]]</f>
        <v>0.7142857142857143</v>
      </c>
      <c r="X154"/>
      <c r="Y154"/>
      <c r="Z154" t="s">
        <v>1421</v>
      </c>
      <c r="AA154" t="e" vm="1">
        <v>#VALUE!</v>
      </c>
      <c r="AB154" t="s">
        <v>186</v>
      </c>
      <c r="AC154">
        <v>38821</v>
      </c>
      <c r="AD154" t="s">
        <v>717</v>
      </c>
      <c r="AE154">
        <v>205</v>
      </c>
      <c r="AF154" t="s">
        <v>700</v>
      </c>
    </row>
    <row r="155" spans="1:32" hidden="1" x14ac:dyDescent="0.35">
      <c r="A155">
        <v>2025</v>
      </c>
      <c r="C155" t="s">
        <v>1068</v>
      </c>
      <c r="D155" s="1" t="s">
        <v>1471</v>
      </c>
      <c r="E155" s="1" t="s">
        <v>8</v>
      </c>
      <c r="F155" t="s">
        <v>188</v>
      </c>
      <c r="G155" t="s">
        <v>43</v>
      </c>
      <c r="H155">
        <v>0.27</v>
      </c>
      <c r="I155">
        <v>33</v>
      </c>
      <c r="J155">
        <v>2.68</v>
      </c>
      <c r="K155">
        <v>0.91500000000000004</v>
      </c>
      <c r="L155" t="s">
        <v>52</v>
      </c>
      <c r="M155" t="s">
        <v>52</v>
      </c>
      <c r="N155">
        <f>Table2[[#This Row],[G]]/Table2[[#This Row],[GP]]</f>
        <v>8.1212121212121222E-2</v>
      </c>
      <c r="O155">
        <f>Table2[[#This Row],[A]]/Table2[[#This Row],[GP]]</f>
        <v>2.7727272727272729E-2</v>
      </c>
      <c r="P155" t="e">
        <f>Table2[[#This Row],[PTS]]/Table2[[#This Row],[GP]]</f>
        <v>#VALUE!</v>
      </c>
      <c r="Q155" s="7" t="e">
        <f>Table2[[#This Row],[PIM]]/Table2[[#This Row],[GP]]</f>
        <v>#VALUE!</v>
      </c>
      <c r="R155" s="7">
        <f>(Table2[[#This Row],[G]]^2)/(Table2[[#This Row],[G]]^2+Table2[[#This Row],[A]]^2)</f>
        <v>0.89560297395451782</v>
      </c>
      <c r="S155" s="7" t="e">
        <f>Table2[[#This Row],[PIM]]/Table2[[#This Row],[PTS]]</f>
        <v>#VALUE!</v>
      </c>
      <c r="T155" s="7" t="e">
        <f>Table2[[#This Row],[PTS]]/Table2[[#This Row],[PIM]]</f>
        <v>#VALUE!</v>
      </c>
      <c r="U155" s="7" t="e">
        <f>Table2[[#This Row],[PTS]]/Table2[[#This Row],[GP]]*Table2[[#This Row],[NHL_EQUIVALENT]]</f>
        <v>#VALUE!</v>
      </c>
      <c r="V155" s="7" t="e">
        <f>Table2[[#This Row],[G]]/Table2[[#This Row],[PTS]]</f>
        <v>#VALUE!</v>
      </c>
      <c r="W155" s="7" t="e">
        <f>Table2[[#This Row],[A]]/Table2[[#This Row],[PTS]]</f>
        <v>#VALUE!</v>
      </c>
      <c r="X155"/>
      <c r="Y155"/>
      <c r="Z155" t="s">
        <v>1423</v>
      </c>
      <c r="AA155" t="e" vm="3">
        <v>#VALUE!</v>
      </c>
      <c r="AB155" t="s">
        <v>187</v>
      </c>
      <c r="AC155">
        <v>38561</v>
      </c>
      <c r="AD155" t="s">
        <v>707</v>
      </c>
      <c r="AE155">
        <v>183</v>
      </c>
      <c r="AF155" t="s">
        <v>700</v>
      </c>
    </row>
    <row r="156" spans="1:32" hidden="1" x14ac:dyDescent="0.35">
      <c r="A156">
        <v>2025</v>
      </c>
      <c r="C156" t="s">
        <v>1392</v>
      </c>
      <c r="D156" s="1" t="s">
        <v>1471</v>
      </c>
      <c r="E156" s="1" t="s">
        <v>897</v>
      </c>
      <c r="F156" t="s">
        <v>190</v>
      </c>
      <c r="G156" t="s">
        <v>31</v>
      </c>
      <c r="H156">
        <v>0.27</v>
      </c>
      <c r="I156">
        <v>59</v>
      </c>
      <c r="J156">
        <v>18</v>
      </c>
      <c r="K156">
        <v>26</v>
      </c>
      <c r="L156">
        <v>44</v>
      </c>
      <c r="M156">
        <v>48</v>
      </c>
      <c r="N156">
        <f>Table2[[#This Row],[G]]/Table2[[#This Row],[GP]]</f>
        <v>0.30508474576271188</v>
      </c>
      <c r="O156">
        <f>Table2[[#This Row],[A]]/Table2[[#This Row],[GP]]</f>
        <v>0.44067796610169491</v>
      </c>
      <c r="P156">
        <f>Table2[[#This Row],[PTS]]/Table2[[#This Row],[GP]]</f>
        <v>0.74576271186440679</v>
      </c>
      <c r="Q156" s="7">
        <f>Table2[[#This Row],[PIM]]/Table2[[#This Row],[GP]]</f>
        <v>0.81355932203389836</v>
      </c>
      <c r="R156" s="7">
        <f>(Table2[[#This Row],[G]]^2)/(Table2[[#This Row],[G]]^2+Table2[[#This Row],[A]]^2)</f>
        <v>0.32400000000000001</v>
      </c>
      <c r="S156" s="7">
        <f>Table2[[#This Row],[PIM]]/Table2[[#This Row],[PTS]]</f>
        <v>1.0909090909090908</v>
      </c>
      <c r="T156" s="7">
        <f>Table2[[#This Row],[PTS]]/Table2[[#This Row],[PIM]]</f>
        <v>0.91666666666666663</v>
      </c>
      <c r="U156" s="7">
        <f>Table2[[#This Row],[PTS]]/Table2[[#This Row],[GP]]*Table2[[#This Row],[NHL_EQUIVALENT]]</f>
        <v>0.20135593220338985</v>
      </c>
      <c r="V156" s="7">
        <f>Table2[[#This Row],[G]]/Table2[[#This Row],[PTS]]</f>
        <v>0.40909090909090912</v>
      </c>
      <c r="W156" s="7">
        <f>Table2[[#This Row],[A]]/Table2[[#This Row],[PTS]]</f>
        <v>0.59090909090909094</v>
      </c>
      <c r="X156"/>
      <c r="Y156"/>
      <c r="Z156" t="s">
        <v>1421</v>
      </c>
      <c r="AA156" t="e" vm="1">
        <v>#VALUE!</v>
      </c>
      <c r="AB156" t="s">
        <v>189</v>
      </c>
      <c r="AC156">
        <v>39155</v>
      </c>
      <c r="AD156" t="s">
        <v>725</v>
      </c>
      <c r="AE156">
        <v>181</v>
      </c>
      <c r="AF156" t="s">
        <v>700</v>
      </c>
    </row>
    <row r="157" spans="1:32" hidden="1" x14ac:dyDescent="0.35">
      <c r="A157">
        <v>2025</v>
      </c>
      <c r="C157" t="s">
        <v>938</v>
      </c>
      <c r="D157" s="1" t="s">
        <v>1471</v>
      </c>
      <c r="E157" s="1" t="s">
        <v>896</v>
      </c>
      <c r="F157" t="s">
        <v>192</v>
      </c>
      <c r="G157" t="s">
        <v>193</v>
      </c>
      <c r="H157">
        <v>0.18</v>
      </c>
      <c r="I157">
        <v>36</v>
      </c>
      <c r="J157">
        <v>6</v>
      </c>
      <c r="K157">
        <v>27</v>
      </c>
      <c r="L157">
        <v>33</v>
      </c>
      <c r="M157">
        <v>28</v>
      </c>
      <c r="N157">
        <f>Table2[[#This Row],[G]]/Table2[[#This Row],[GP]]</f>
        <v>0.16666666666666666</v>
      </c>
      <c r="O157">
        <f>Table2[[#This Row],[A]]/Table2[[#This Row],[GP]]</f>
        <v>0.75</v>
      </c>
      <c r="P157">
        <f>Table2[[#This Row],[PTS]]/Table2[[#This Row],[GP]]</f>
        <v>0.91666666666666663</v>
      </c>
      <c r="Q157" s="7">
        <f>Table2[[#This Row],[PIM]]/Table2[[#This Row],[GP]]</f>
        <v>0.77777777777777779</v>
      </c>
      <c r="R157" s="7">
        <f>(Table2[[#This Row],[G]]^2)/(Table2[[#This Row],[G]]^2+Table2[[#This Row],[A]]^2)</f>
        <v>4.7058823529411764E-2</v>
      </c>
      <c r="S157" s="7">
        <f>Table2[[#This Row],[PIM]]/Table2[[#This Row],[PTS]]</f>
        <v>0.84848484848484851</v>
      </c>
      <c r="T157" s="7">
        <f>Table2[[#This Row],[PTS]]/Table2[[#This Row],[PIM]]</f>
        <v>1.1785714285714286</v>
      </c>
      <c r="U157" s="7">
        <f>Table2[[#This Row],[PTS]]/Table2[[#This Row],[GP]]*Table2[[#This Row],[NHL_EQUIVALENT]]</f>
        <v>0.16499999999999998</v>
      </c>
      <c r="V157" s="7">
        <f>Table2[[#This Row],[G]]/Table2[[#This Row],[PTS]]</f>
        <v>0.18181818181818182</v>
      </c>
      <c r="W157" s="7">
        <f>Table2[[#This Row],[A]]/Table2[[#This Row],[PTS]]</f>
        <v>0.81818181818181823</v>
      </c>
      <c r="X157"/>
      <c r="Y157"/>
      <c r="Z157" t="s">
        <v>1424</v>
      </c>
      <c r="AA157" t="e" vm="4">
        <v>#VALUE!</v>
      </c>
      <c r="AB157" t="s">
        <v>191</v>
      </c>
      <c r="AC157">
        <v>39198</v>
      </c>
      <c r="AD157" t="s">
        <v>767</v>
      </c>
      <c r="AE157">
        <v>139</v>
      </c>
      <c r="AF157" t="s">
        <v>700</v>
      </c>
    </row>
    <row r="158" spans="1:32" hidden="1" x14ac:dyDescent="0.35">
      <c r="A158">
        <v>2025</v>
      </c>
      <c r="C158" t="s">
        <v>1308</v>
      </c>
      <c r="D158" s="1" t="s">
        <v>1471</v>
      </c>
      <c r="E158" s="1" t="s">
        <v>897</v>
      </c>
      <c r="F158" t="s">
        <v>195</v>
      </c>
      <c r="G158" t="s">
        <v>26</v>
      </c>
      <c r="H158">
        <v>0.32</v>
      </c>
      <c r="I158">
        <v>38</v>
      </c>
      <c r="J158">
        <v>15</v>
      </c>
      <c r="K158">
        <v>27</v>
      </c>
      <c r="L158">
        <v>42</v>
      </c>
      <c r="M158">
        <v>58</v>
      </c>
      <c r="N158">
        <f>Table2[[#This Row],[G]]/Table2[[#This Row],[GP]]</f>
        <v>0.39473684210526316</v>
      </c>
      <c r="O158">
        <f>Table2[[#This Row],[A]]/Table2[[#This Row],[GP]]</f>
        <v>0.71052631578947367</v>
      </c>
      <c r="P158">
        <f>Table2[[#This Row],[PTS]]/Table2[[#This Row],[GP]]</f>
        <v>1.1052631578947369</v>
      </c>
      <c r="Q158" s="7">
        <f>Table2[[#This Row],[PIM]]/Table2[[#This Row],[GP]]</f>
        <v>1.5263157894736843</v>
      </c>
      <c r="R158" s="7">
        <f>(Table2[[#This Row],[G]]^2)/(Table2[[#This Row],[G]]^2+Table2[[#This Row],[A]]^2)</f>
        <v>0.23584905660377359</v>
      </c>
      <c r="S158" s="7">
        <f>Table2[[#This Row],[PIM]]/Table2[[#This Row],[PTS]]</f>
        <v>1.3809523809523809</v>
      </c>
      <c r="T158" s="7">
        <f>Table2[[#This Row],[PTS]]/Table2[[#This Row],[PIM]]</f>
        <v>0.72413793103448276</v>
      </c>
      <c r="U158" s="7">
        <f>Table2[[#This Row],[PTS]]/Table2[[#This Row],[GP]]*Table2[[#This Row],[NHL_EQUIVALENT]]</f>
        <v>0.35368421052631582</v>
      </c>
      <c r="V158" s="7">
        <f>Table2[[#This Row],[G]]/Table2[[#This Row],[PTS]]</f>
        <v>0.35714285714285715</v>
      </c>
      <c r="W158" s="7">
        <f>Table2[[#This Row],[A]]/Table2[[#This Row],[PTS]]</f>
        <v>0.6428571428571429</v>
      </c>
      <c r="X158"/>
      <c r="Y158"/>
      <c r="Z158" t="s">
        <v>1422</v>
      </c>
      <c r="AA158" t="e" vm="2">
        <v>#VALUE!</v>
      </c>
      <c r="AB158" t="s">
        <v>194</v>
      </c>
      <c r="AC158">
        <v>38421</v>
      </c>
      <c r="AD158" t="s">
        <v>705</v>
      </c>
      <c r="AE158">
        <v>190</v>
      </c>
      <c r="AF158" t="s">
        <v>700</v>
      </c>
    </row>
    <row r="159" spans="1:32" hidden="1" x14ac:dyDescent="0.35">
      <c r="A159">
        <v>2025</v>
      </c>
      <c r="C159" t="s">
        <v>1138</v>
      </c>
      <c r="D159" s="1" t="s">
        <v>1471</v>
      </c>
      <c r="E159" s="1" t="s">
        <v>897</v>
      </c>
      <c r="F159" t="s">
        <v>197</v>
      </c>
      <c r="G159" t="s">
        <v>31</v>
      </c>
      <c r="H159">
        <v>0.27</v>
      </c>
      <c r="I159">
        <v>64</v>
      </c>
      <c r="J159">
        <v>13</v>
      </c>
      <c r="K159">
        <v>19</v>
      </c>
      <c r="L159">
        <v>32</v>
      </c>
      <c r="M159">
        <v>40</v>
      </c>
      <c r="N159">
        <f>Table2[[#This Row],[G]]/Table2[[#This Row],[GP]]</f>
        <v>0.203125</v>
      </c>
      <c r="O159">
        <f>Table2[[#This Row],[A]]/Table2[[#This Row],[GP]]</f>
        <v>0.296875</v>
      </c>
      <c r="P159">
        <f>Table2[[#This Row],[PTS]]/Table2[[#This Row],[GP]]</f>
        <v>0.5</v>
      </c>
      <c r="Q159" s="7">
        <f>Table2[[#This Row],[PIM]]/Table2[[#This Row],[GP]]</f>
        <v>0.625</v>
      </c>
      <c r="R159" s="7">
        <f>(Table2[[#This Row],[G]]^2)/(Table2[[#This Row],[G]]^2+Table2[[#This Row],[A]]^2)</f>
        <v>0.31886792452830187</v>
      </c>
      <c r="S159" s="7">
        <f>Table2[[#This Row],[PIM]]/Table2[[#This Row],[PTS]]</f>
        <v>1.25</v>
      </c>
      <c r="T159" s="7">
        <f>Table2[[#This Row],[PTS]]/Table2[[#This Row],[PIM]]</f>
        <v>0.8</v>
      </c>
      <c r="U159" s="7">
        <f>Table2[[#This Row],[PTS]]/Table2[[#This Row],[GP]]*Table2[[#This Row],[NHL_EQUIVALENT]]</f>
        <v>0.13500000000000001</v>
      </c>
      <c r="V159" s="7">
        <f>Table2[[#This Row],[G]]/Table2[[#This Row],[PTS]]</f>
        <v>0.40625</v>
      </c>
      <c r="W159" s="7">
        <f>Table2[[#This Row],[A]]/Table2[[#This Row],[PTS]]</f>
        <v>0.59375</v>
      </c>
      <c r="X159"/>
      <c r="Y159"/>
      <c r="Z159" t="s">
        <v>1421</v>
      </c>
      <c r="AA159" t="e" vm="1">
        <v>#VALUE!</v>
      </c>
      <c r="AB159" t="s">
        <v>196</v>
      </c>
      <c r="AC159">
        <v>39203</v>
      </c>
      <c r="AD159" t="s">
        <v>699</v>
      </c>
      <c r="AE159">
        <v>187</v>
      </c>
      <c r="AF159" t="s">
        <v>700</v>
      </c>
    </row>
    <row r="160" spans="1:32" hidden="1" x14ac:dyDescent="0.35">
      <c r="A160">
        <v>2025</v>
      </c>
      <c r="C160" t="s">
        <v>1259</v>
      </c>
      <c r="D160" s="1" t="s">
        <v>1471</v>
      </c>
      <c r="E160" s="1" t="s">
        <v>897</v>
      </c>
      <c r="F160" t="s">
        <v>62</v>
      </c>
      <c r="G160" t="s">
        <v>15</v>
      </c>
      <c r="H160">
        <v>0.3</v>
      </c>
      <c r="I160">
        <v>48</v>
      </c>
      <c r="J160">
        <v>10</v>
      </c>
      <c r="K160">
        <v>11</v>
      </c>
      <c r="L160">
        <v>21</v>
      </c>
      <c r="M160">
        <v>47</v>
      </c>
      <c r="N160">
        <f>Table2[[#This Row],[G]]/Table2[[#This Row],[GP]]</f>
        <v>0.20833333333333334</v>
      </c>
      <c r="O160">
        <f>Table2[[#This Row],[A]]/Table2[[#This Row],[GP]]</f>
        <v>0.22916666666666666</v>
      </c>
      <c r="P160">
        <f>Table2[[#This Row],[PTS]]/Table2[[#This Row],[GP]]</f>
        <v>0.4375</v>
      </c>
      <c r="Q160" s="7">
        <f>Table2[[#This Row],[PIM]]/Table2[[#This Row],[GP]]</f>
        <v>0.97916666666666663</v>
      </c>
      <c r="R160" s="7">
        <f>(Table2[[#This Row],[G]]^2)/(Table2[[#This Row],[G]]^2+Table2[[#This Row],[A]]^2)</f>
        <v>0.45248868778280543</v>
      </c>
      <c r="S160" s="7">
        <f>Table2[[#This Row],[PIM]]/Table2[[#This Row],[PTS]]</f>
        <v>2.2380952380952381</v>
      </c>
      <c r="T160" s="7">
        <f>Table2[[#This Row],[PTS]]/Table2[[#This Row],[PIM]]</f>
        <v>0.44680851063829785</v>
      </c>
      <c r="U160" s="7">
        <f>Table2[[#This Row],[PTS]]/Table2[[#This Row],[GP]]*Table2[[#This Row],[NHL_EQUIVALENT]]</f>
        <v>0.13125000000000001</v>
      </c>
      <c r="V160" s="7">
        <f>Table2[[#This Row],[G]]/Table2[[#This Row],[PTS]]</f>
        <v>0.47619047619047616</v>
      </c>
      <c r="W160" s="7">
        <f>Table2[[#This Row],[A]]/Table2[[#This Row],[PTS]]</f>
        <v>0.52380952380952384</v>
      </c>
      <c r="X160"/>
      <c r="Y160"/>
      <c r="Z160" t="s">
        <v>1421</v>
      </c>
      <c r="AA160" t="e" vm="1">
        <v>#VALUE!</v>
      </c>
      <c r="AB160" t="s">
        <v>198</v>
      </c>
      <c r="AC160">
        <v>39254</v>
      </c>
      <c r="AD160" t="s">
        <v>707</v>
      </c>
      <c r="AE160">
        <v>190</v>
      </c>
      <c r="AF160" t="s">
        <v>700</v>
      </c>
    </row>
    <row r="161" spans="1:32" hidden="1" x14ac:dyDescent="0.35">
      <c r="A161">
        <v>2025</v>
      </c>
      <c r="C161" t="s">
        <v>1260</v>
      </c>
      <c r="D161" s="1" t="s">
        <v>1471</v>
      </c>
      <c r="E161" s="1" t="s">
        <v>897</v>
      </c>
      <c r="F161" t="s">
        <v>51</v>
      </c>
      <c r="G161" t="s">
        <v>15</v>
      </c>
      <c r="H161">
        <v>0.3</v>
      </c>
      <c r="I161">
        <v>66</v>
      </c>
      <c r="J161">
        <v>21</v>
      </c>
      <c r="K161">
        <v>14</v>
      </c>
      <c r="L161">
        <v>35</v>
      </c>
      <c r="M161">
        <v>60</v>
      </c>
      <c r="N161">
        <f>Table2[[#This Row],[G]]/Table2[[#This Row],[GP]]</f>
        <v>0.31818181818181818</v>
      </c>
      <c r="O161">
        <f>Table2[[#This Row],[A]]/Table2[[#This Row],[GP]]</f>
        <v>0.21212121212121213</v>
      </c>
      <c r="P161">
        <f>Table2[[#This Row],[PTS]]/Table2[[#This Row],[GP]]</f>
        <v>0.53030303030303028</v>
      </c>
      <c r="Q161" s="7">
        <f>Table2[[#This Row],[PIM]]/Table2[[#This Row],[GP]]</f>
        <v>0.90909090909090906</v>
      </c>
      <c r="R161" s="7">
        <f>(Table2[[#This Row],[G]]^2)/(Table2[[#This Row],[G]]^2+Table2[[#This Row],[A]]^2)</f>
        <v>0.69230769230769229</v>
      </c>
      <c r="S161" s="7">
        <f>Table2[[#This Row],[PIM]]/Table2[[#This Row],[PTS]]</f>
        <v>1.7142857142857142</v>
      </c>
      <c r="T161" s="7">
        <f>Table2[[#This Row],[PTS]]/Table2[[#This Row],[PIM]]</f>
        <v>0.58333333333333337</v>
      </c>
      <c r="U161" s="7">
        <f>Table2[[#This Row],[PTS]]/Table2[[#This Row],[GP]]*Table2[[#This Row],[NHL_EQUIVALENT]]</f>
        <v>0.15909090909090909</v>
      </c>
      <c r="V161" s="7">
        <f>Table2[[#This Row],[G]]/Table2[[#This Row],[PTS]]</f>
        <v>0.6</v>
      </c>
      <c r="W161" s="7">
        <f>Table2[[#This Row],[A]]/Table2[[#This Row],[PTS]]</f>
        <v>0.4</v>
      </c>
      <c r="X161"/>
      <c r="Y161"/>
      <c r="Z161" t="s">
        <v>1421</v>
      </c>
      <c r="AA161" t="e" vm="1">
        <v>#VALUE!</v>
      </c>
      <c r="AB161" t="s">
        <v>199</v>
      </c>
      <c r="AC161">
        <v>38977</v>
      </c>
      <c r="AD161" t="s">
        <v>716</v>
      </c>
      <c r="AE161">
        <v>190</v>
      </c>
      <c r="AF161" t="s">
        <v>690</v>
      </c>
    </row>
    <row r="162" spans="1:32" hidden="1" x14ac:dyDescent="0.35">
      <c r="A162">
        <v>2025</v>
      </c>
      <c r="C162" t="s">
        <v>1069</v>
      </c>
      <c r="D162" s="1" t="s">
        <v>1471</v>
      </c>
      <c r="E162" s="1" t="s">
        <v>8</v>
      </c>
      <c r="F162" t="s">
        <v>97</v>
      </c>
      <c r="G162" t="s">
        <v>20</v>
      </c>
      <c r="H162">
        <v>0.28999999999999998</v>
      </c>
      <c r="I162">
        <v>22</v>
      </c>
      <c r="J162">
        <v>3.23</v>
      </c>
      <c r="K162">
        <v>0.89200000000000002</v>
      </c>
      <c r="L162" t="s">
        <v>52</v>
      </c>
      <c r="M162" t="s">
        <v>52</v>
      </c>
      <c r="N162">
        <f>Table2[[#This Row],[G]]/Table2[[#This Row],[GP]]</f>
        <v>0.14681818181818182</v>
      </c>
      <c r="O162">
        <f>Table2[[#This Row],[A]]/Table2[[#This Row],[GP]]</f>
        <v>4.0545454545454544E-2</v>
      </c>
      <c r="P162" t="e">
        <f>Table2[[#This Row],[PTS]]/Table2[[#This Row],[GP]]</f>
        <v>#VALUE!</v>
      </c>
      <c r="Q162" s="7" t="e">
        <f>Table2[[#This Row],[PIM]]/Table2[[#This Row],[GP]]</f>
        <v>#VALUE!</v>
      </c>
      <c r="R162" s="7">
        <f>(Table2[[#This Row],[G]]^2)/(Table2[[#This Row],[G]]^2+Table2[[#This Row],[A]]^2)</f>
        <v>0.92913929154253383</v>
      </c>
      <c r="S162" s="7" t="e">
        <f>Table2[[#This Row],[PIM]]/Table2[[#This Row],[PTS]]</f>
        <v>#VALUE!</v>
      </c>
      <c r="T162" s="7" t="e">
        <f>Table2[[#This Row],[PTS]]/Table2[[#This Row],[PIM]]</f>
        <v>#VALUE!</v>
      </c>
      <c r="U162" s="7" t="e">
        <f>Table2[[#This Row],[PTS]]/Table2[[#This Row],[GP]]*Table2[[#This Row],[NHL_EQUIVALENT]]</f>
        <v>#VALUE!</v>
      </c>
      <c r="V162" s="7" t="e">
        <f>Table2[[#This Row],[G]]/Table2[[#This Row],[PTS]]</f>
        <v>#VALUE!</v>
      </c>
      <c r="W162" s="7" t="e">
        <f>Table2[[#This Row],[A]]/Table2[[#This Row],[PTS]]</f>
        <v>#VALUE!</v>
      </c>
      <c r="X162"/>
      <c r="Y162"/>
      <c r="Z162" t="s">
        <v>1421</v>
      </c>
      <c r="AA162" t="e" vm="1">
        <v>#VALUE!</v>
      </c>
      <c r="AB162" t="s">
        <v>202</v>
      </c>
      <c r="AC162">
        <v>39169</v>
      </c>
      <c r="AD162" t="s">
        <v>707</v>
      </c>
      <c r="AE162">
        <v>198</v>
      </c>
      <c r="AF162" t="s">
        <v>700</v>
      </c>
    </row>
    <row r="163" spans="1:32" hidden="1" x14ac:dyDescent="0.35">
      <c r="A163">
        <v>2025</v>
      </c>
      <c r="C163" t="s">
        <v>1261</v>
      </c>
      <c r="D163" s="1" t="s">
        <v>1471</v>
      </c>
      <c r="E163" s="1" t="s">
        <v>897</v>
      </c>
      <c r="F163" t="s">
        <v>65</v>
      </c>
      <c r="G163" t="s">
        <v>15</v>
      </c>
      <c r="H163">
        <v>0.3</v>
      </c>
      <c r="I163">
        <v>67</v>
      </c>
      <c r="J163">
        <v>23</v>
      </c>
      <c r="K163">
        <v>24</v>
      </c>
      <c r="L163">
        <v>47</v>
      </c>
      <c r="M163">
        <v>41</v>
      </c>
      <c r="N163">
        <f>Table2[[#This Row],[G]]/Table2[[#This Row],[GP]]</f>
        <v>0.34328358208955223</v>
      </c>
      <c r="O163">
        <f>Table2[[#This Row],[A]]/Table2[[#This Row],[GP]]</f>
        <v>0.35820895522388058</v>
      </c>
      <c r="P163">
        <f>Table2[[#This Row],[PTS]]/Table2[[#This Row],[GP]]</f>
        <v>0.70149253731343286</v>
      </c>
      <c r="Q163" s="7">
        <f>Table2[[#This Row],[PIM]]/Table2[[#This Row],[GP]]</f>
        <v>0.61194029850746268</v>
      </c>
      <c r="R163" s="7">
        <f>(Table2[[#This Row],[G]]^2)/(Table2[[#This Row],[G]]^2+Table2[[#This Row],[A]]^2)</f>
        <v>0.47873303167420816</v>
      </c>
      <c r="S163" s="7">
        <f>Table2[[#This Row],[PIM]]/Table2[[#This Row],[PTS]]</f>
        <v>0.87234042553191493</v>
      </c>
      <c r="T163" s="7">
        <f>Table2[[#This Row],[PTS]]/Table2[[#This Row],[PIM]]</f>
        <v>1.1463414634146341</v>
      </c>
      <c r="U163" s="7">
        <f>Table2[[#This Row],[PTS]]/Table2[[#This Row],[GP]]*Table2[[#This Row],[NHL_EQUIVALENT]]</f>
        <v>0.21044776119402986</v>
      </c>
      <c r="V163" s="7">
        <f>Table2[[#This Row],[G]]/Table2[[#This Row],[PTS]]</f>
        <v>0.48936170212765956</v>
      </c>
      <c r="W163" s="7">
        <f>Table2[[#This Row],[A]]/Table2[[#This Row],[PTS]]</f>
        <v>0.51063829787234039</v>
      </c>
      <c r="X163"/>
      <c r="Y163"/>
      <c r="Z163" t="s">
        <v>1421</v>
      </c>
      <c r="AA163" t="e" vm="1">
        <v>#VALUE!</v>
      </c>
      <c r="AB163" t="s">
        <v>203</v>
      </c>
      <c r="AC163">
        <v>39163</v>
      </c>
      <c r="AD163" t="s">
        <v>725</v>
      </c>
      <c r="AE163">
        <v>170</v>
      </c>
      <c r="AF163" t="s">
        <v>690</v>
      </c>
    </row>
    <row r="164" spans="1:32" hidden="1" x14ac:dyDescent="0.35">
      <c r="A164">
        <v>2025</v>
      </c>
      <c r="C164" t="s">
        <v>1393</v>
      </c>
      <c r="D164" s="1" t="s">
        <v>1471</v>
      </c>
      <c r="E164" s="1" t="s">
        <v>897</v>
      </c>
      <c r="F164" t="s">
        <v>30</v>
      </c>
      <c r="G164" t="s">
        <v>31</v>
      </c>
      <c r="H164">
        <v>0.27</v>
      </c>
      <c r="I164">
        <v>29</v>
      </c>
      <c r="J164">
        <v>3</v>
      </c>
      <c r="K164">
        <v>8</v>
      </c>
      <c r="L164">
        <v>11</v>
      </c>
      <c r="M164">
        <v>19</v>
      </c>
      <c r="N164">
        <f>Table2[[#This Row],[G]]/Table2[[#This Row],[GP]]</f>
        <v>0.10344827586206896</v>
      </c>
      <c r="O164">
        <f>Table2[[#This Row],[A]]/Table2[[#This Row],[GP]]</f>
        <v>0.27586206896551724</v>
      </c>
      <c r="P164">
        <f>Table2[[#This Row],[PTS]]/Table2[[#This Row],[GP]]</f>
        <v>0.37931034482758619</v>
      </c>
      <c r="Q164" s="7">
        <f>Table2[[#This Row],[PIM]]/Table2[[#This Row],[GP]]</f>
        <v>0.65517241379310343</v>
      </c>
      <c r="R164" s="7">
        <f>(Table2[[#This Row],[G]]^2)/(Table2[[#This Row],[G]]^2+Table2[[#This Row],[A]]^2)</f>
        <v>0.12328767123287671</v>
      </c>
      <c r="S164" s="7">
        <f>Table2[[#This Row],[PIM]]/Table2[[#This Row],[PTS]]</f>
        <v>1.7272727272727273</v>
      </c>
      <c r="T164" s="7">
        <f>Table2[[#This Row],[PTS]]/Table2[[#This Row],[PIM]]</f>
        <v>0.57894736842105265</v>
      </c>
      <c r="U164" s="7">
        <f>Table2[[#This Row],[PTS]]/Table2[[#This Row],[GP]]*Table2[[#This Row],[NHL_EQUIVALENT]]</f>
        <v>0.10241379310344828</v>
      </c>
      <c r="V164" s="7">
        <f>Table2[[#This Row],[G]]/Table2[[#This Row],[PTS]]</f>
        <v>0.27272727272727271</v>
      </c>
      <c r="W164" s="7">
        <f>Table2[[#This Row],[A]]/Table2[[#This Row],[PTS]]</f>
        <v>0.72727272727272729</v>
      </c>
      <c r="X164"/>
      <c r="Y164"/>
      <c r="Z164" t="s">
        <v>1421</v>
      </c>
      <c r="AA164" t="e" vm="1">
        <v>#VALUE!</v>
      </c>
      <c r="AB164" t="s">
        <v>204</v>
      </c>
      <c r="AC164">
        <v>39316</v>
      </c>
      <c r="AD164" t="s">
        <v>724</v>
      </c>
      <c r="AE164">
        <v>192</v>
      </c>
      <c r="AF164" t="s">
        <v>700</v>
      </c>
    </row>
    <row r="165" spans="1:32" hidden="1" x14ac:dyDescent="0.35">
      <c r="A165">
        <v>2025</v>
      </c>
      <c r="C165" t="s">
        <v>1309</v>
      </c>
      <c r="D165" s="1" t="s">
        <v>1471</v>
      </c>
      <c r="E165" s="1" t="s">
        <v>897</v>
      </c>
      <c r="F165" t="s">
        <v>208</v>
      </c>
      <c r="G165" t="s">
        <v>23</v>
      </c>
      <c r="H165">
        <v>0.27</v>
      </c>
      <c r="I165">
        <v>21</v>
      </c>
      <c r="J165">
        <v>3</v>
      </c>
      <c r="K165">
        <v>7</v>
      </c>
      <c r="L165">
        <v>10</v>
      </c>
      <c r="M165">
        <v>102</v>
      </c>
      <c r="N165">
        <f>Table2[[#This Row],[G]]/Table2[[#This Row],[GP]]</f>
        <v>0.14285714285714285</v>
      </c>
      <c r="O165">
        <f>Table2[[#This Row],[A]]/Table2[[#This Row],[GP]]</f>
        <v>0.33333333333333331</v>
      </c>
      <c r="P165">
        <f>Table2[[#This Row],[PTS]]/Table2[[#This Row],[GP]]</f>
        <v>0.47619047619047616</v>
      </c>
      <c r="Q165" s="7">
        <f>Table2[[#This Row],[PIM]]/Table2[[#This Row],[GP]]</f>
        <v>4.8571428571428568</v>
      </c>
      <c r="R165" s="7">
        <f>(Table2[[#This Row],[G]]^2)/(Table2[[#This Row],[G]]^2+Table2[[#This Row],[A]]^2)</f>
        <v>0.15517241379310345</v>
      </c>
      <c r="S165" s="7">
        <f>Table2[[#This Row],[PIM]]/Table2[[#This Row],[PTS]]</f>
        <v>10.199999999999999</v>
      </c>
      <c r="T165" s="7">
        <f>Table2[[#This Row],[PTS]]/Table2[[#This Row],[PIM]]</f>
        <v>9.8039215686274508E-2</v>
      </c>
      <c r="U165" s="7">
        <f>Table2[[#This Row],[PTS]]/Table2[[#This Row],[GP]]*Table2[[#This Row],[NHL_EQUIVALENT]]</f>
        <v>0.12857142857142859</v>
      </c>
      <c r="V165" s="7">
        <f>Table2[[#This Row],[G]]/Table2[[#This Row],[PTS]]</f>
        <v>0.3</v>
      </c>
      <c r="W165" s="7">
        <f>Table2[[#This Row],[A]]/Table2[[#This Row],[PTS]]</f>
        <v>0.7</v>
      </c>
      <c r="X165"/>
      <c r="Y165"/>
      <c r="Z165" t="s">
        <v>1422</v>
      </c>
      <c r="AA165" t="e" vm="2">
        <v>#VALUE!</v>
      </c>
      <c r="AB165" t="s">
        <v>207</v>
      </c>
      <c r="AC165">
        <v>39024</v>
      </c>
      <c r="AD165" t="s">
        <v>699</v>
      </c>
      <c r="AE165">
        <v>183</v>
      </c>
      <c r="AF165" t="s">
        <v>700</v>
      </c>
    </row>
    <row r="166" spans="1:32" hidden="1" x14ac:dyDescent="0.35">
      <c r="A166">
        <v>2025</v>
      </c>
      <c r="C166" t="s">
        <v>940</v>
      </c>
      <c r="D166" s="1" t="s">
        <v>1471</v>
      </c>
      <c r="E166" s="1" t="s">
        <v>896</v>
      </c>
      <c r="F166" t="s">
        <v>210</v>
      </c>
      <c r="G166" t="s">
        <v>20</v>
      </c>
      <c r="H166">
        <v>0.28999999999999998</v>
      </c>
      <c r="I166">
        <v>52</v>
      </c>
      <c r="J166">
        <v>3</v>
      </c>
      <c r="K166">
        <v>10</v>
      </c>
      <c r="L166">
        <v>13</v>
      </c>
      <c r="M166">
        <v>127</v>
      </c>
      <c r="N166">
        <f>Table2[[#This Row],[G]]/Table2[[#This Row],[GP]]</f>
        <v>5.7692307692307696E-2</v>
      </c>
      <c r="O166">
        <f>Table2[[#This Row],[A]]/Table2[[#This Row],[GP]]</f>
        <v>0.19230769230769232</v>
      </c>
      <c r="P166">
        <f>Table2[[#This Row],[PTS]]/Table2[[#This Row],[GP]]</f>
        <v>0.25</v>
      </c>
      <c r="Q166" s="7">
        <f>Table2[[#This Row],[PIM]]/Table2[[#This Row],[GP]]</f>
        <v>2.4423076923076925</v>
      </c>
      <c r="R166" s="7">
        <f>(Table2[[#This Row],[G]]^2)/(Table2[[#This Row],[G]]^2+Table2[[#This Row],[A]]^2)</f>
        <v>8.2568807339449546E-2</v>
      </c>
      <c r="S166" s="7">
        <f>Table2[[#This Row],[PIM]]/Table2[[#This Row],[PTS]]</f>
        <v>9.7692307692307701</v>
      </c>
      <c r="T166" s="7">
        <f>Table2[[#This Row],[PTS]]/Table2[[#This Row],[PIM]]</f>
        <v>0.10236220472440945</v>
      </c>
      <c r="U166" s="7">
        <f>Table2[[#This Row],[PTS]]/Table2[[#This Row],[GP]]*Table2[[#This Row],[NHL_EQUIVALENT]]</f>
        <v>7.2499999999999995E-2</v>
      </c>
      <c r="V166" s="7">
        <f>Table2[[#This Row],[G]]/Table2[[#This Row],[PTS]]</f>
        <v>0.23076923076923078</v>
      </c>
      <c r="W166" s="7">
        <f>Table2[[#This Row],[A]]/Table2[[#This Row],[PTS]]</f>
        <v>0.76923076923076927</v>
      </c>
      <c r="X166"/>
      <c r="Y166"/>
      <c r="Z166" t="s">
        <v>1421</v>
      </c>
      <c r="AA166" t="e" vm="1">
        <v>#VALUE!</v>
      </c>
      <c r="AB166" t="s">
        <v>209</v>
      </c>
      <c r="AC166">
        <v>38791</v>
      </c>
      <c r="AD166" t="s">
        <v>707</v>
      </c>
      <c r="AE166">
        <v>181</v>
      </c>
      <c r="AF166" t="s">
        <v>700</v>
      </c>
    </row>
    <row r="167" spans="1:32" hidden="1" x14ac:dyDescent="0.35">
      <c r="A167">
        <v>2025</v>
      </c>
      <c r="C167" t="s">
        <v>1262</v>
      </c>
      <c r="D167" s="1" t="s">
        <v>1471</v>
      </c>
      <c r="E167" s="1" t="s">
        <v>897</v>
      </c>
      <c r="F167" t="s">
        <v>106</v>
      </c>
      <c r="G167" t="s">
        <v>23</v>
      </c>
      <c r="H167">
        <v>0.27</v>
      </c>
      <c r="I167">
        <v>62</v>
      </c>
      <c r="J167">
        <v>27</v>
      </c>
      <c r="K167">
        <v>27</v>
      </c>
      <c r="L167">
        <v>54</v>
      </c>
      <c r="M167">
        <v>47</v>
      </c>
      <c r="N167">
        <f>Table2[[#This Row],[G]]/Table2[[#This Row],[GP]]</f>
        <v>0.43548387096774194</v>
      </c>
      <c r="O167">
        <f>Table2[[#This Row],[A]]/Table2[[#This Row],[GP]]</f>
        <v>0.43548387096774194</v>
      </c>
      <c r="P167">
        <f>Table2[[#This Row],[PTS]]/Table2[[#This Row],[GP]]</f>
        <v>0.87096774193548387</v>
      </c>
      <c r="Q167" s="7">
        <f>Table2[[#This Row],[PIM]]/Table2[[#This Row],[GP]]</f>
        <v>0.75806451612903225</v>
      </c>
      <c r="R167" s="7">
        <f>(Table2[[#This Row],[G]]^2)/(Table2[[#This Row],[G]]^2+Table2[[#This Row],[A]]^2)</f>
        <v>0.5</v>
      </c>
      <c r="S167" s="7">
        <f>Table2[[#This Row],[PIM]]/Table2[[#This Row],[PTS]]</f>
        <v>0.87037037037037035</v>
      </c>
      <c r="T167" s="7">
        <f>Table2[[#This Row],[PTS]]/Table2[[#This Row],[PIM]]</f>
        <v>1.1489361702127661</v>
      </c>
      <c r="U167" s="7">
        <f>Table2[[#This Row],[PTS]]/Table2[[#This Row],[GP]]*Table2[[#This Row],[NHL_EQUIVALENT]]</f>
        <v>0.23516129032258065</v>
      </c>
      <c r="V167" s="7">
        <f>Table2[[#This Row],[G]]/Table2[[#This Row],[PTS]]</f>
        <v>0.5</v>
      </c>
      <c r="W167" s="7">
        <f>Table2[[#This Row],[A]]/Table2[[#This Row],[PTS]]</f>
        <v>0.5</v>
      </c>
      <c r="X167"/>
      <c r="Y167"/>
      <c r="Z167" t="s">
        <v>1422</v>
      </c>
      <c r="AA167" t="e" vm="2">
        <v>#VALUE!</v>
      </c>
      <c r="AB167" t="s">
        <v>773</v>
      </c>
      <c r="AC167">
        <v>39066</v>
      </c>
      <c r="AD167" t="s">
        <v>725</v>
      </c>
      <c r="AE167">
        <v>170</v>
      </c>
      <c r="AF167" t="s">
        <v>690</v>
      </c>
    </row>
    <row r="168" spans="1:32" hidden="1" x14ac:dyDescent="0.35">
      <c r="A168">
        <v>2025</v>
      </c>
      <c r="C168" t="s">
        <v>1310</v>
      </c>
      <c r="D168" s="1" t="s">
        <v>1471</v>
      </c>
      <c r="E168" s="1" t="s">
        <v>897</v>
      </c>
      <c r="F168" t="s">
        <v>212</v>
      </c>
      <c r="G168" t="s">
        <v>20</v>
      </c>
      <c r="H168">
        <v>0.28999999999999998</v>
      </c>
      <c r="I168">
        <v>30</v>
      </c>
      <c r="J168">
        <v>6</v>
      </c>
      <c r="K168">
        <v>9</v>
      </c>
      <c r="L168">
        <v>15</v>
      </c>
      <c r="M168">
        <v>22</v>
      </c>
      <c r="N168">
        <f>Table2[[#This Row],[G]]/Table2[[#This Row],[GP]]</f>
        <v>0.2</v>
      </c>
      <c r="O168">
        <f>Table2[[#This Row],[A]]/Table2[[#This Row],[GP]]</f>
        <v>0.3</v>
      </c>
      <c r="P168">
        <f>Table2[[#This Row],[PTS]]/Table2[[#This Row],[GP]]</f>
        <v>0.5</v>
      </c>
      <c r="Q168" s="7">
        <f>Table2[[#This Row],[PIM]]/Table2[[#This Row],[GP]]</f>
        <v>0.73333333333333328</v>
      </c>
      <c r="R168" s="7">
        <f>(Table2[[#This Row],[G]]^2)/(Table2[[#This Row],[G]]^2+Table2[[#This Row],[A]]^2)</f>
        <v>0.30769230769230771</v>
      </c>
      <c r="S168" s="7">
        <f>Table2[[#This Row],[PIM]]/Table2[[#This Row],[PTS]]</f>
        <v>1.4666666666666666</v>
      </c>
      <c r="T168" s="7">
        <f>Table2[[#This Row],[PTS]]/Table2[[#This Row],[PIM]]</f>
        <v>0.68181818181818177</v>
      </c>
      <c r="U168" s="7">
        <f>Table2[[#This Row],[PTS]]/Table2[[#This Row],[GP]]*Table2[[#This Row],[NHL_EQUIVALENT]]</f>
        <v>0.14499999999999999</v>
      </c>
      <c r="V168" s="7">
        <f>Table2[[#This Row],[G]]/Table2[[#This Row],[PTS]]</f>
        <v>0.4</v>
      </c>
      <c r="W168" s="7">
        <f>Table2[[#This Row],[A]]/Table2[[#This Row],[PTS]]</f>
        <v>0.6</v>
      </c>
      <c r="X168"/>
      <c r="Y168"/>
      <c r="Z168" t="s">
        <v>1421</v>
      </c>
      <c r="AA168" t="e" vm="1">
        <v>#VALUE!</v>
      </c>
      <c r="AB168" t="s">
        <v>211</v>
      </c>
      <c r="AC168">
        <v>39208</v>
      </c>
      <c r="AD168" t="s">
        <v>725</v>
      </c>
      <c r="AE168">
        <v>168</v>
      </c>
      <c r="AF168" t="s">
        <v>690</v>
      </c>
    </row>
    <row r="169" spans="1:32" hidden="1" x14ac:dyDescent="0.35">
      <c r="A169">
        <v>2025</v>
      </c>
      <c r="C169" t="s">
        <v>1070</v>
      </c>
      <c r="D169" s="1" t="s">
        <v>1471</v>
      </c>
      <c r="E169" s="1" t="s">
        <v>8</v>
      </c>
      <c r="F169" t="s">
        <v>214</v>
      </c>
      <c r="G169" t="s">
        <v>31</v>
      </c>
      <c r="H169">
        <v>0.27</v>
      </c>
      <c r="I169">
        <v>21</v>
      </c>
      <c r="J169">
        <v>1.82</v>
      </c>
      <c r="K169">
        <v>0.94199999999999995</v>
      </c>
      <c r="L169" t="s">
        <v>52</v>
      </c>
      <c r="M169" t="s">
        <v>52</v>
      </c>
      <c r="N169">
        <f>Table2[[#This Row],[G]]/Table2[[#This Row],[GP]]</f>
        <v>8.666666666666667E-2</v>
      </c>
      <c r="O169">
        <f>Table2[[#This Row],[A]]/Table2[[#This Row],[GP]]</f>
        <v>4.4857142857142852E-2</v>
      </c>
      <c r="P169" t="e">
        <f>Table2[[#This Row],[PTS]]/Table2[[#This Row],[GP]]</f>
        <v>#VALUE!</v>
      </c>
      <c r="Q169" s="7" t="e">
        <f>Table2[[#This Row],[PIM]]/Table2[[#This Row],[GP]]</f>
        <v>#VALUE!</v>
      </c>
      <c r="R169" s="7">
        <f>(Table2[[#This Row],[G]]^2)/(Table2[[#This Row],[G]]^2+Table2[[#This Row],[A]]^2)</f>
        <v>0.78871098471247436</v>
      </c>
      <c r="S169" s="7" t="e">
        <f>Table2[[#This Row],[PIM]]/Table2[[#This Row],[PTS]]</f>
        <v>#VALUE!</v>
      </c>
      <c r="T169" s="7" t="e">
        <f>Table2[[#This Row],[PTS]]/Table2[[#This Row],[PIM]]</f>
        <v>#VALUE!</v>
      </c>
      <c r="U169" s="7" t="e">
        <f>Table2[[#This Row],[PTS]]/Table2[[#This Row],[GP]]*Table2[[#This Row],[NHL_EQUIVALENT]]</f>
        <v>#VALUE!</v>
      </c>
      <c r="V169" s="7" t="e">
        <f>Table2[[#This Row],[G]]/Table2[[#This Row],[PTS]]</f>
        <v>#VALUE!</v>
      </c>
      <c r="W169" s="7" t="e">
        <f>Table2[[#This Row],[A]]/Table2[[#This Row],[PTS]]</f>
        <v>#VALUE!</v>
      </c>
      <c r="X169"/>
      <c r="Y169"/>
      <c r="Z169" t="s">
        <v>1421</v>
      </c>
      <c r="AA169" t="e" vm="1">
        <v>#VALUE!</v>
      </c>
      <c r="AB169" t="s">
        <v>213</v>
      </c>
      <c r="AC169">
        <v>38699</v>
      </c>
      <c r="AD169" t="s">
        <v>717</v>
      </c>
      <c r="AE169">
        <v>205</v>
      </c>
      <c r="AF169" t="s">
        <v>700</v>
      </c>
    </row>
    <row r="170" spans="1:32" hidden="1" x14ac:dyDescent="0.35">
      <c r="A170">
        <v>2025</v>
      </c>
      <c r="C170" t="s">
        <v>1311</v>
      </c>
      <c r="D170" s="1" t="s">
        <v>1471</v>
      </c>
      <c r="E170" s="1" t="s">
        <v>897</v>
      </c>
      <c r="F170" t="s">
        <v>60</v>
      </c>
      <c r="G170" t="s">
        <v>23</v>
      </c>
      <c r="H170">
        <v>0.27</v>
      </c>
      <c r="I170">
        <v>57</v>
      </c>
      <c r="J170">
        <v>22</v>
      </c>
      <c r="K170">
        <v>29</v>
      </c>
      <c r="L170">
        <v>51</v>
      </c>
      <c r="M170">
        <v>61</v>
      </c>
      <c r="N170">
        <f>Table2[[#This Row],[G]]/Table2[[#This Row],[GP]]</f>
        <v>0.38596491228070173</v>
      </c>
      <c r="O170">
        <f>Table2[[#This Row],[A]]/Table2[[#This Row],[GP]]</f>
        <v>0.50877192982456143</v>
      </c>
      <c r="P170">
        <f>Table2[[#This Row],[PTS]]/Table2[[#This Row],[GP]]</f>
        <v>0.89473684210526316</v>
      </c>
      <c r="Q170" s="7">
        <f>Table2[[#This Row],[PIM]]/Table2[[#This Row],[GP]]</f>
        <v>1.0701754385964912</v>
      </c>
      <c r="R170" s="7">
        <f>(Table2[[#This Row],[G]]^2)/(Table2[[#This Row],[G]]^2+Table2[[#This Row],[A]]^2)</f>
        <v>0.36528301886792452</v>
      </c>
      <c r="S170" s="7">
        <f>Table2[[#This Row],[PIM]]/Table2[[#This Row],[PTS]]</f>
        <v>1.196078431372549</v>
      </c>
      <c r="T170" s="7">
        <f>Table2[[#This Row],[PTS]]/Table2[[#This Row],[PIM]]</f>
        <v>0.83606557377049184</v>
      </c>
      <c r="U170" s="7">
        <f>Table2[[#This Row],[PTS]]/Table2[[#This Row],[GP]]*Table2[[#This Row],[NHL_EQUIVALENT]]</f>
        <v>0.24157894736842106</v>
      </c>
      <c r="V170" s="7">
        <f>Table2[[#This Row],[G]]/Table2[[#This Row],[PTS]]</f>
        <v>0.43137254901960786</v>
      </c>
      <c r="W170" s="7">
        <f>Table2[[#This Row],[A]]/Table2[[#This Row],[PTS]]</f>
        <v>0.56862745098039214</v>
      </c>
      <c r="X170"/>
      <c r="Y170"/>
      <c r="Z170" t="s">
        <v>1422</v>
      </c>
      <c r="AA170" t="e" vm="2">
        <v>#VALUE!</v>
      </c>
      <c r="AB170" t="s">
        <v>215</v>
      </c>
      <c r="AC170">
        <v>38880</v>
      </c>
      <c r="AD170" t="s">
        <v>716</v>
      </c>
      <c r="AE170">
        <v>181</v>
      </c>
      <c r="AF170" t="s">
        <v>690</v>
      </c>
    </row>
    <row r="171" spans="1:32" hidden="1" x14ac:dyDescent="0.35">
      <c r="A171">
        <v>2025</v>
      </c>
      <c r="C171" t="s">
        <v>1071</v>
      </c>
      <c r="D171" s="1" t="s">
        <v>1471</v>
      </c>
      <c r="E171" s="1" t="s">
        <v>8</v>
      </c>
      <c r="F171" t="s">
        <v>217</v>
      </c>
      <c r="G171" t="s">
        <v>20</v>
      </c>
      <c r="H171">
        <v>0.28999999999999998</v>
      </c>
      <c r="I171">
        <v>51</v>
      </c>
      <c r="J171">
        <v>2.67</v>
      </c>
      <c r="K171">
        <v>0.90500000000000003</v>
      </c>
      <c r="L171" t="s">
        <v>52</v>
      </c>
      <c r="M171" t="s">
        <v>52</v>
      </c>
      <c r="N171">
        <f>Table2[[#This Row],[G]]/Table2[[#This Row],[GP]]</f>
        <v>5.2352941176470588E-2</v>
      </c>
      <c r="O171">
        <f>Table2[[#This Row],[A]]/Table2[[#This Row],[GP]]</f>
        <v>1.7745098039215687E-2</v>
      </c>
      <c r="P171" t="e">
        <f>Table2[[#This Row],[PTS]]/Table2[[#This Row],[GP]]</f>
        <v>#VALUE!</v>
      </c>
      <c r="Q171" s="7" t="e">
        <f>Table2[[#This Row],[PIM]]/Table2[[#This Row],[GP]]</f>
        <v>#VALUE!</v>
      </c>
      <c r="R171" s="7">
        <f>(Table2[[#This Row],[G]]^2)/(Table2[[#This Row],[G]]^2+Table2[[#This Row],[A]]^2)</f>
        <v>0.89695109100803039</v>
      </c>
      <c r="S171" s="7" t="e">
        <f>Table2[[#This Row],[PIM]]/Table2[[#This Row],[PTS]]</f>
        <v>#VALUE!</v>
      </c>
      <c r="T171" s="7" t="e">
        <f>Table2[[#This Row],[PTS]]/Table2[[#This Row],[PIM]]</f>
        <v>#VALUE!</v>
      </c>
      <c r="U171" s="7" t="e">
        <f>Table2[[#This Row],[PTS]]/Table2[[#This Row],[GP]]*Table2[[#This Row],[NHL_EQUIVALENT]]</f>
        <v>#VALUE!</v>
      </c>
      <c r="V171" s="7" t="e">
        <f>Table2[[#This Row],[G]]/Table2[[#This Row],[PTS]]</f>
        <v>#VALUE!</v>
      </c>
      <c r="W171" s="7" t="e">
        <f>Table2[[#This Row],[A]]/Table2[[#This Row],[PTS]]</f>
        <v>#VALUE!</v>
      </c>
      <c r="X171"/>
      <c r="Y171"/>
      <c r="Z171" t="s">
        <v>1421</v>
      </c>
      <c r="AA171" t="e" vm="1">
        <v>#VALUE!</v>
      </c>
      <c r="AB171" t="s">
        <v>216</v>
      </c>
      <c r="AC171">
        <v>38623</v>
      </c>
      <c r="AD171" t="s">
        <v>707</v>
      </c>
      <c r="AE171">
        <v>187</v>
      </c>
      <c r="AF171" t="s">
        <v>700</v>
      </c>
    </row>
    <row r="172" spans="1:32" hidden="1" x14ac:dyDescent="0.35">
      <c r="A172">
        <v>2025</v>
      </c>
      <c r="C172" t="s">
        <v>1202</v>
      </c>
      <c r="D172" s="1" t="s">
        <v>1471</v>
      </c>
      <c r="E172" s="1" t="s">
        <v>897</v>
      </c>
      <c r="F172" t="s">
        <v>148</v>
      </c>
      <c r="G172" t="s">
        <v>15</v>
      </c>
      <c r="H172">
        <v>0.3</v>
      </c>
      <c r="I172">
        <v>65</v>
      </c>
      <c r="J172">
        <v>8</v>
      </c>
      <c r="K172">
        <v>17</v>
      </c>
      <c r="L172">
        <v>25</v>
      </c>
      <c r="M172">
        <v>22</v>
      </c>
      <c r="N172">
        <f>Table2[[#This Row],[G]]/Table2[[#This Row],[GP]]</f>
        <v>0.12307692307692308</v>
      </c>
      <c r="O172">
        <f>Table2[[#This Row],[A]]/Table2[[#This Row],[GP]]</f>
        <v>0.26153846153846155</v>
      </c>
      <c r="P172">
        <f>Table2[[#This Row],[PTS]]/Table2[[#This Row],[GP]]</f>
        <v>0.38461538461538464</v>
      </c>
      <c r="Q172" s="7">
        <f>Table2[[#This Row],[PIM]]/Table2[[#This Row],[GP]]</f>
        <v>0.33846153846153848</v>
      </c>
      <c r="R172" s="7">
        <f>(Table2[[#This Row],[G]]^2)/(Table2[[#This Row],[G]]^2+Table2[[#This Row],[A]]^2)</f>
        <v>0.18130311614730879</v>
      </c>
      <c r="S172" s="7">
        <f>Table2[[#This Row],[PIM]]/Table2[[#This Row],[PTS]]</f>
        <v>0.88</v>
      </c>
      <c r="T172" s="7">
        <f>Table2[[#This Row],[PTS]]/Table2[[#This Row],[PIM]]</f>
        <v>1.1363636363636365</v>
      </c>
      <c r="U172" s="7">
        <f>Table2[[#This Row],[PTS]]/Table2[[#This Row],[GP]]*Table2[[#This Row],[NHL_EQUIVALENT]]</f>
        <v>0.11538461538461539</v>
      </c>
      <c r="V172" s="7">
        <f>Table2[[#This Row],[G]]/Table2[[#This Row],[PTS]]</f>
        <v>0.32</v>
      </c>
      <c r="W172" s="7">
        <f>Table2[[#This Row],[A]]/Table2[[#This Row],[PTS]]</f>
        <v>0.68</v>
      </c>
      <c r="X172"/>
      <c r="Y172"/>
      <c r="Z172" t="s">
        <v>1421</v>
      </c>
      <c r="AA172" t="e" vm="1">
        <v>#VALUE!</v>
      </c>
      <c r="AB172" t="s">
        <v>218</v>
      </c>
      <c r="AC172">
        <v>39207</v>
      </c>
      <c r="AD172" t="s">
        <v>724</v>
      </c>
      <c r="AE172">
        <v>181</v>
      </c>
      <c r="AF172" t="s">
        <v>700</v>
      </c>
    </row>
    <row r="173" spans="1:32" hidden="1" x14ac:dyDescent="0.35">
      <c r="A173">
        <v>2025</v>
      </c>
      <c r="C173" t="s">
        <v>941</v>
      </c>
      <c r="D173" s="1" t="s">
        <v>1471</v>
      </c>
      <c r="E173" s="1" t="s">
        <v>896</v>
      </c>
      <c r="F173" t="s">
        <v>70</v>
      </c>
      <c r="G173" t="s">
        <v>15</v>
      </c>
      <c r="H173">
        <v>0.3</v>
      </c>
      <c r="I173">
        <v>65</v>
      </c>
      <c r="J173">
        <v>12</v>
      </c>
      <c r="K173">
        <v>49</v>
      </c>
      <c r="L173">
        <v>61</v>
      </c>
      <c r="M173">
        <v>45</v>
      </c>
      <c r="N173">
        <f>Table2[[#This Row],[G]]/Table2[[#This Row],[GP]]</f>
        <v>0.18461538461538463</v>
      </c>
      <c r="O173">
        <f>Table2[[#This Row],[A]]/Table2[[#This Row],[GP]]</f>
        <v>0.75384615384615383</v>
      </c>
      <c r="P173">
        <f>Table2[[#This Row],[PTS]]/Table2[[#This Row],[GP]]</f>
        <v>0.93846153846153846</v>
      </c>
      <c r="Q173" s="7">
        <f>Table2[[#This Row],[PIM]]/Table2[[#This Row],[GP]]</f>
        <v>0.69230769230769229</v>
      </c>
      <c r="R173" s="7">
        <f>(Table2[[#This Row],[G]]^2)/(Table2[[#This Row],[G]]^2+Table2[[#This Row],[A]]^2)</f>
        <v>5.6581532416502947E-2</v>
      </c>
      <c r="S173" s="7">
        <f>Table2[[#This Row],[PIM]]/Table2[[#This Row],[PTS]]</f>
        <v>0.73770491803278693</v>
      </c>
      <c r="T173" s="7">
        <f>Table2[[#This Row],[PTS]]/Table2[[#This Row],[PIM]]</f>
        <v>1.3555555555555556</v>
      </c>
      <c r="U173" s="7">
        <f>Table2[[#This Row],[PTS]]/Table2[[#This Row],[GP]]*Table2[[#This Row],[NHL_EQUIVALENT]]</f>
        <v>0.28153846153846152</v>
      </c>
      <c r="V173" s="7">
        <f>Table2[[#This Row],[G]]/Table2[[#This Row],[PTS]]</f>
        <v>0.19672131147540983</v>
      </c>
      <c r="W173" s="7">
        <f>Table2[[#This Row],[A]]/Table2[[#This Row],[PTS]]</f>
        <v>0.80327868852459017</v>
      </c>
      <c r="X173"/>
      <c r="Y173"/>
      <c r="Z173" t="s">
        <v>1421</v>
      </c>
      <c r="AA173" t="e" vm="1">
        <v>#VALUE!</v>
      </c>
      <c r="AB173" t="s">
        <v>219</v>
      </c>
      <c r="AC173">
        <v>38771</v>
      </c>
      <c r="AD173" t="s">
        <v>705</v>
      </c>
      <c r="AE173">
        <v>181</v>
      </c>
      <c r="AF173" t="s">
        <v>690</v>
      </c>
    </row>
    <row r="174" spans="1:32" hidden="1" x14ac:dyDescent="0.35">
      <c r="A174">
        <v>2025</v>
      </c>
      <c r="C174" t="s">
        <v>1263</v>
      </c>
      <c r="D174" s="1" t="s">
        <v>1471</v>
      </c>
      <c r="E174" s="1" t="s">
        <v>897</v>
      </c>
      <c r="F174" t="s">
        <v>221</v>
      </c>
      <c r="G174" t="s">
        <v>43</v>
      </c>
      <c r="H174">
        <v>0.27</v>
      </c>
      <c r="I174">
        <v>48</v>
      </c>
      <c r="J174">
        <v>29</v>
      </c>
      <c r="K174">
        <v>29</v>
      </c>
      <c r="L174">
        <v>58</v>
      </c>
      <c r="M174">
        <v>6</v>
      </c>
      <c r="N174">
        <f>Table2[[#This Row],[G]]/Table2[[#This Row],[GP]]</f>
        <v>0.60416666666666663</v>
      </c>
      <c r="O174">
        <f>Table2[[#This Row],[A]]/Table2[[#This Row],[GP]]</f>
        <v>0.60416666666666663</v>
      </c>
      <c r="P174">
        <f>Table2[[#This Row],[PTS]]/Table2[[#This Row],[GP]]</f>
        <v>1.2083333333333333</v>
      </c>
      <c r="Q174" s="7">
        <f>Table2[[#This Row],[PIM]]/Table2[[#This Row],[GP]]</f>
        <v>0.125</v>
      </c>
      <c r="R174" s="7">
        <f>(Table2[[#This Row],[G]]^2)/(Table2[[#This Row],[G]]^2+Table2[[#This Row],[A]]^2)</f>
        <v>0.5</v>
      </c>
      <c r="S174" s="7">
        <f>Table2[[#This Row],[PIM]]/Table2[[#This Row],[PTS]]</f>
        <v>0.10344827586206896</v>
      </c>
      <c r="T174" s="7">
        <f>Table2[[#This Row],[PTS]]/Table2[[#This Row],[PIM]]</f>
        <v>9.6666666666666661</v>
      </c>
      <c r="U174" s="7">
        <f>Table2[[#This Row],[PTS]]/Table2[[#This Row],[GP]]*Table2[[#This Row],[NHL_EQUIVALENT]]</f>
        <v>0.32624999999999998</v>
      </c>
      <c r="V174" s="7">
        <f>Table2[[#This Row],[G]]/Table2[[#This Row],[PTS]]</f>
        <v>0.5</v>
      </c>
      <c r="W174" s="7">
        <f>Table2[[#This Row],[A]]/Table2[[#This Row],[PTS]]</f>
        <v>0.5</v>
      </c>
      <c r="X174"/>
      <c r="Y174"/>
      <c r="Z174" t="s">
        <v>1423</v>
      </c>
      <c r="AA174" t="e" vm="3">
        <v>#VALUE!</v>
      </c>
      <c r="AB174" t="s">
        <v>220</v>
      </c>
      <c r="AC174">
        <v>38792</v>
      </c>
      <c r="AD174" t="s">
        <v>699</v>
      </c>
      <c r="AE174">
        <v>181</v>
      </c>
      <c r="AF174" t="s">
        <v>690</v>
      </c>
    </row>
    <row r="175" spans="1:32" hidden="1" x14ac:dyDescent="0.35">
      <c r="A175">
        <v>2025</v>
      </c>
      <c r="C175" t="s">
        <v>1312</v>
      </c>
      <c r="D175" s="1" t="s">
        <v>1471</v>
      </c>
      <c r="E175" s="1" t="s">
        <v>897</v>
      </c>
      <c r="F175" t="s">
        <v>223</v>
      </c>
      <c r="G175" t="s">
        <v>23</v>
      </c>
      <c r="H175">
        <v>0.27</v>
      </c>
      <c r="I175">
        <v>25</v>
      </c>
      <c r="J175">
        <v>6</v>
      </c>
      <c r="K175">
        <v>8</v>
      </c>
      <c r="L175">
        <v>14</v>
      </c>
      <c r="M175">
        <v>21</v>
      </c>
      <c r="N175">
        <f>Table2[[#This Row],[G]]/Table2[[#This Row],[GP]]</f>
        <v>0.24</v>
      </c>
      <c r="O175">
        <f>Table2[[#This Row],[A]]/Table2[[#This Row],[GP]]</f>
        <v>0.32</v>
      </c>
      <c r="P175">
        <f>Table2[[#This Row],[PTS]]/Table2[[#This Row],[GP]]</f>
        <v>0.56000000000000005</v>
      </c>
      <c r="Q175" s="7">
        <f>Table2[[#This Row],[PIM]]/Table2[[#This Row],[GP]]</f>
        <v>0.84</v>
      </c>
      <c r="R175" s="7">
        <f>(Table2[[#This Row],[G]]^2)/(Table2[[#This Row],[G]]^2+Table2[[#This Row],[A]]^2)</f>
        <v>0.36</v>
      </c>
      <c r="S175" s="7">
        <f>Table2[[#This Row],[PIM]]/Table2[[#This Row],[PTS]]</f>
        <v>1.5</v>
      </c>
      <c r="T175" s="7">
        <f>Table2[[#This Row],[PTS]]/Table2[[#This Row],[PIM]]</f>
        <v>0.66666666666666663</v>
      </c>
      <c r="U175" s="7">
        <f>Table2[[#This Row],[PTS]]/Table2[[#This Row],[GP]]*Table2[[#This Row],[NHL_EQUIVALENT]]</f>
        <v>0.15120000000000003</v>
      </c>
      <c r="V175" s="7">
        <f>Table2[[#This Row],[G]]/Table2[[#This Row],[PTS]]</f>
        <v>0.42857142857142855</v>
      </c>
      <c r="W175" s="7">
        <f>Table2[[#This Row],[A]]/Table2[[#This Row],[PTS]]</f>
        <v>0.5714285714285714</v>
      </c>
      <c r="X175"/>
      <c r="Y175"/>
      <c r="Z175" t="s">
        <v>1422</v>
      </c>
      <c r="AA175" t="e" vm="2">
        <v>#VALUE!</v>
      </c>
      <c r="AB175" t="s">
        <v>222</v>
      </c>
      <c r="AC175">
        <v>39198</v>
      </c>
      <c r="AD175" t="s">
        <v>707</v>
      </c>
      <c r="AE175">
        <v>190</v>
      </c>
      <c r="AF175" t="s">
        <v>690</v>
      </c>
    </row>
    <row r="176" spans="1:32" hidden="1" x14ac:dyDescent="0.35">
      <c r="A176">
        <v>2025</v>
      </c>
      <c r="C176" t="s">
        <v>1139</v>
      </c>
      <c r="D176" s="1" t="s">
        <v>1471</v>
      </c>
      <c r="E176" s="1" t="s">
        <v>897</v>
      </c>
      <c r="F176" t="s">
        <v>225</v>
      </c>
      <c r="G176" t="s">
        <v>226</v>
      </c>
      <c r="H176">
        <v>0.08</v>
      </c>
      <c r="I176">
        <v>29</v>
      </c>
      <c r="J176">
        <v>23</v>
      </c>
      <c r="K176">
        <v>25</v>
      </c>
      <c r="L176">
        <v>48</v>
      </c>
      <c r="M176">
        <v>16</v>
      </c>
      <c r="N176">
        <f>Table2[[#This Row],[G]]/Table2[[#This Row],[GP]]</f>
        <v>0.7931034482758621</v>
      </c>
      <c r="O176">
        <f>Table2[[#This Row],[A]]/Table2[[#This Row],[GP]]</f>
        <v>0.86206896551724133</v>
      </c>
      <c r="P176">
        <f>Table2[[#This Row],[PTS]]/Table2[[#This Row],[GP]]</f>
        <v>1.6551724137931034</v>
      </c>
      <c r="Q176" s="7">
        <f>Table2[[#This Row],[PIM]]/Table2[[#This Row],[GP]]</f>
        <v>0.55172413793103448</v>
      </c>
      <c r="R176" s="7">
        <f>(Table2[[#This Row],[G]]^2)/(Table2[[#This Row],[G]]^2+Table2[[#This Row],[A]]^2)</f>
        <v>0.45840554592720972</v>
      </c>
      <c r="S176" s="7">
        <f>Table2[[#This Row],[PIM]]/Table2[[#This Row],[PTS]]</f>
        <v>0.33333333333333331</v>
      </c>
      <c r="T176" s="7">
        <f>Table2[[#This Row],[PTS]]/Table2[[#This Row],[PIM]]</f>
        <v>3</v>
      </c>
      <c r="U176" s="7">
        <f>Table2[[#This Row],[PTS]]/Table2[[#This Row],[GP]]*Table2[[#This Row],[NHL_EQUIVALENT]]</f>
        <v>0.13241379310344828</v>
      </c>
      <c r="V176" s="7">
        <f>Table2[[#This Row],[G]]/Table2[[#This Row],[PTS]]</f>
        <v>0.47916666666666669</v>
      </c>
      <c r="W176" s="7">
        <f>Table2[[#This Row],[A]]/Table2[[#This Row],[PTS]]</f>
        <v>0.52083333333333337</v>
      </c>
      <c r="X176"/>
      <c r="Y176"/>
      <c r="Z176" t="s">
        <v>1422</v>
      </c>
      <c r="AA176" t="e" vm="2">
        <v>#VALUE!</v>
      </c>
      <c r="AB176" t="s">
        <v>224</v>
      </c>
      <c r="AC176">
        <v>38973</v>
      </c>
      <c r="AD176" t="s">
        <v>705</v>
      </c>
      <c r="AE176">
        <v>185</v>
      </c>
      <c r="AF176" t="s">
        <v>700</v>
      </c>
    </row>
    <row r="177" spans="1:32" hidden="1" x14ac:dyDescent="0.35">
      <c r="A177">
        <v>2025</v>
      </c>
      <c r="C177" t="s">
        <v>1313</v>
      </c>
      <c r="D177" s="1" t="s">
        <v>1471</v>
      </c>
      <c r="E177" s="1" t="s">
        <v>897</v>
      </c>
      <c r="F177" t="s">
        <v>228</v>
      </c>
      <c r="G177" t="s">
        <v>136</v>
      </c>
      <c r="H177">
        <v>0.28000000000000003</v>
      </c>
      <c r="I177">
        <v>27</v>
      </c>
      <c r="J177">
        <v>0</v>
      </c>
      <c r="K177">
        <v>0</v>
      </c>
      <c r="L177">
        <v>0</v>
      </c>
      <c r="M177">
        <v>4</v>
      </c>
      <c r="N177">
        <f>Table2[[#This Row],[G]]/Table2[[#This Row],[GP]]</f>
        <v>0</v>
      </c>
      <c r="O177">
        <f>Table2[[#This Row],[A]]/Table2[[#This Row],[GP]]</f>
        <v>0</v>
      </c>
      <c r="P177">
        <f>Table2[[#This Row],[PTS]]/Table2[[#This Row],[GP]]</f>
        <v>0</v>
      </c>
      <c r="Q177" s="7">
        <f>Table2[[#This Row],[PIM]]/Table2[[#This Row],[GP]]</f>
        <v>0.14814814814814814</v>
      </c>
      <c r="R177" s="7" t="e">
        <f>(Table2[[#This Row],[G]]^2)/(Table2[[#This Row],[G]]^2+Table2[[#This Row],[A]]^2)</f>
        <v>#DIV/0!</v>
      </c>
      <c r="S177" s="7" t="e">
        <f>Table2[[#This Row],[PIM]]/Table2[[#This Row],[PTS]]</f>
        <v>#DIV/0!</v>
      </c>
      <c r="T177" s="7">
        <f>Table2[[#This Row],[PTS]]/Table2[[#This Row],[PIM]]</f>
        <v>0</v>
      </c>
      <c r="U177" s="7">
        <f>Table2[[#This Row],[PTS]]/Table2[[#This Row],[GP]]*Table2[[#This Row],[NHL_EQUIVALENT]]</f>
        <v>0</v>
      </c>
      <c r="V177" s="7" t="e">
        <f>Table2[[#This Row],[G]]/Table2[[#This Row],[PTS]]</f>
        <v>#DIV/0!</v>
      </c>
      <c r="W177" s="7" t="e">
        <f>Table2[[#This Row],[A]]/Table2[[#This Row],[PTS]]</f>
        <v>#DIV/0!</v>
      </c>
      <c r="X177"/>
      <c r="Y177"/>
      <c r="Z177" t="s">
        <v>1429</v>
      </c>
      <c r="AA177" t="e" vm="7">
        <v>#VALUE!</v>
      </c>
      <c r="AB177" t="s">
        <v>227</v>
      </c>
      <c r="AC177">
        <v>39328</v>
      </c>
      <c r="AD177" t="s">
        <v>767</v>
      </c>
      <c r="AE177">
        <v>179</v>
      </c>
      <c r="AF177" t="s">
        <v>700</v>
      </c>
    </row>
    <row r="178" spans="1:32" hidden="1" x14ac:dyDescent="0.35">
      <c r="A178">
        <v>2025</v>
      </c>
      <c r="C178" t="s">
        <v>1072</v>
      </c>
      <c r="D178" s="1" t="s">
        <v>1471</v>
      </c>
      <c r="E178" s="1" t="s">
        <v>8</v>
      </c>
      <c r="F178" t="s">
        <v>231</v>
      </c>
      <c r="G178" t="s">
        <v>31</v>
      </c>
      <c r="H178">
        <v>0.27</v>
      </c>
      <c r="I178">
        <v>55</v>
      </c>
      <c r="J178">
        <v>4.5199999999999996</v>
      </c>
      <c r="K178">
        <v>0.88300000000000001</v>
      </c>
      <c r="L178" t="s">
        <v>52</v>
      </c>
      <c r="M178" t="s">
        <v>52</v>
      </c>
      <c r="N178">
        <f>Table2[[#This Row],[G]]/Table2[[#This Row],[GP]]</f>
        <v>8.2181818181818175E-2</v>
      </c>
      <c r="O178">
        <f>Table2[[#This Row],[A]]/Table2[[#This Row],[GP]]</f>
        <v>1.6054545454545453E-2</v>
      </c>
      <c r="P178" t="e">
        <f>Table2[[#This Row],[PTS]]/Table2[[#This Row],[GP]]</f>
        <v>#VALUE!</v>
      </c>
      <c r="Q178" s="7" t="e">
        <f>Table2[[#This Row],[PIM]]/Table2[[#This Row],[GP]]</f>
        <v>#VALUE!</v>
      </c>
      <c r="R178" s="7">
        <f>(Table2[[#This Row],[G]]^2)/(Table2[[#This Row],[G]]^2+Table2[[#This Row],[A]]^2)</f>
        <v>0.96323971106391859</v>
      </c>
      <c r="S178" s="7" t="e">
        <f>Table2[[#This Row],[PIM]]/Table2[[#This Row],[PTS]]</f>
        <v>#VALUE!</v>
      </c>
      <c r="T178" s="7" t="e">
        <f>Table2[[#This Row],[PTS]]/Table2[[#This Row],[PIM]]</f>
        <v>#VALUE!</v>
      </c>
      <c r="U178" s="7" t="e">
        <f>Table2[[#This Row],[PTS]]/Table2[[#This Row],[GP]]*Table2[[#This Row],[NHL_EQUIVALENT]]</f>
        <v>#VALUE!</v>
      </c>
      <c r="V178" s="7" t="e">
        <f>Table2[[#This Row],[G]]/Table2[[#This Row],[PTS]]</f>
        <v>#VALUE!</v>
      </c>
      <c r="W178" s="7" t="e">
        <f>Table2[[#This Row],[A]]/Table2[[#This Row],[PTS]]</f>
        <v>#VALUE!</v>
      </c>
      <c r="X178"/>
      <c r="Y178"/>
      <c r="Z178" t="s">
        <v>1421</v>
      </c>
      <c r="AA178" t="e" vm="1">
        <v>#VALUE!</v>
      </c>
      <c r="AB178" t="s">
        <v>230</v>
      </c>
      <c r="AC178">
        <v>39042</v>
      </c>
      <c r="AD178" t="s">
        <v>717</v>
      </c>
      <c r="AE178">
        <v>207</v>
      </c>
      <c r="AF178" t="s">
        <v>700</v>
      </c>
    </row>
    <row r="179" spans="1:32" hidden="1" x14ac:dyDescent="0.35">
      <c r="A179">
        <v>2025</v>
      </c>
      <c r="C179" t="s">
        <v>1141</v>
      </c>
      <c r="D179" s="1" t="s">
        <v>1471</v>
      </c>
      <c r="E179" s="1" t="s">
        <v>897</v>
      </c>
      <c r="F179" t="s">
        <v>114</v>
      </c>
      <c r="G179" t="s">
        <v>115</v>
      </c>
      <c r="H179">
        <v>0.27</v>
      </c>
      <c r="I179">
        <v>54</v>
      </c>
      <c r="J179">
        <v>22</v>
      </c>
      <c r="K179">
        <v>65</v>
      </c>
      <c r="L179">
        <v>87</v>
      </c>
      <c r="M179">
        <v>22</v>
      </c>
      <c r="N179">
        <f>Table2[[#This Row],[G]]/Table2[[#This Row],[GP]]</f>
        <v>0.40740740740740738</v>
      </c>
      <c r="O179">
        <f>Table2[[#This Row],[A]]/Table2[[#This Row],[GP]]</f>
        <v>1.2037037037037037</v>
      </c>
      <c r="P179">
        <f>Table2[[#This Row],[PTS]]/Table2[[#This Row],[GP]]</f>
        <v>1.6111111111111112</v>
      </c>
      <c r="Q179" s="7">
        <f>Table2[[#This Row],[PIM]]/Table2[[#This Row],[GP]]</f>
        <v>0.40740740740740738</v>
      </c>
      <c r="R179" s="7">
        <f>(Table2[[#This Row],[G]]^2)/(Table2[[#This Row],[G]]^2+Table2[[#This Row],[A]]^2)</f>
        <v>0.10278190698662136</v>
      </c>
      <c r="S179" s="7">
        <f>Table2[[#This Row],[PIM]]/Table2[[#This Row],[PTS]]</f>
        <v>0.25287356321839083</v>
      </c>
      <c r="T179" s="7">
        <f>Table2[[#This Row],[PTS]]/Table2[[#This Row],[PIM]]</f>
        <v>3.9545454545454546</v>
      </c>
      <c r="U179" s="7">
        <f>Table2[[#This Row],[PTS]]/Table2[[#This Row],[GP]]*Table2[[#This Row],[NHL_EQUIVALENT]]</f>
        <v>0.43500000000000005</v>
      </c>
      <c r="V179" s="7">
        <f>Table2[[#This Row],[G]]/Table2[[#This Row],[PTS]]</f>
        <v>0.25287356321839083</v>
      </c>
      <c r="W179" s="7">
        <f>Table2[[#This Row],[A]]/Table2[[#This Row],[PTS]]</f>
        <v>0.74712643678160917</v>
      </c>
      <c r="X179"/>
      <c r="Y179"/>
      <c r="Z179" t="s">
        <v>1421</v>
      </c>
      <c r="AA179" t="e" vm="1">
        <v>#VALUE!</v>
      </c>
      <c r="AB179" t="s">
        <v>232</v>
      </c>
      <c r="AC179">
        <v>39128</v>
      </c>
      <c r="AD179" t="s">
        <v>716</v>
      </c>
      <c r="AE179">
        <v>165</v>
      </c>
      <c r="AF179" t="s">
        <v>700</v>
      </c>
    </row>
    <row r="180" spans="1:32" hidden="1" x14ac:dyDescent="0.35">
      <c r="A180">
        <v>2025</v>
      </c>
      <c r="C180" t="s">
        <v>942</v>
      </c>
      <c r="D180" s="1" t="s">
        <v>1471</v>
      </c>
      <c r="E180" s="1" t="s">
        <v>896</v>
      </c>
      <c r="F180" t="s">
        <v>233</v>
      </c>
      <c r="G180" t="s">
        <v>43</v>
      </c>
      <c r="H180">
        <v>0.27</v>
      </c>
      <c r="I180">
        <v>37</v>
      </c>
      <c r="J180">
        <v>2</v>
      </c>
      <c r="K180">
        <v>10</v>
      </c>
      <c r="L180">
        <v>12</v>
      </c>
      <c r="M180">
        <v>43</v>
      </c>
      <c r="N180">
        <f>Table2[[#This Row],[G]]/Table2[[#This Row],[GP]]</f>
        <v>5.4054054054054057E-2</v>
      </c>
      <c r="O180">
        <f>Table2[[#This Row],[A]]/Table2[[#This Row],[GP]]</f>
        <v>0.27027027027027029</v>
      </c>
      <c r="P180">
        <f>Table2[[#This Row],[PTS]]/Table2[[#This Row],[GP]]</f>
        <v>0.32432432432432434</v>
      </c>
      <c r="Q180" s="7">
        <f>Table2[[#This Row],[PIM]]/Table2[[#This Row],[GP]]</f>
        <v>1.1621621621621621</v>
      </c>
      <c r="R180" s="7">
        <f>(Table2[[#This Row],[G]]^2)/(Table2[[#This Row],[G]]^2+Table2[[#This Row],[A]]^2)</f>
        <v>3.8461538461538464E-2</v>
      </c>
      <c r="S180" s="7">
        <f>Table2[[#This Row],[PIM]]/Table2[[#This Row],[PTS]]</f>
        <v>3.5833333333333335</v>
      </c>
      <c r="T180" s="7">
        <f>Table2[[#This Row],[PTS]]/Table2[[#This Row],[PIM]]</f>
        <v>0.27906976744186046</v>
      </c>
      <c r="U180" s="7">
        <f>Table2[[#This Row],[PTS]]/Table2[[#This Row],[GP]]*Table2[[#This Row],[NHL_EQUIVALENT]]</f>
        <v>8.7567567567567575E-2</v>
      </c>
      <c r="V180" s="7">
        <f>Table2[[#This Row],[G]]/Table2[[#This Row],[PTS]]</f>
        <v>0.16666666666666666</v>
      </c>
      <c r="W180" s="7">
        <f>Table2[[#This Row],[A]]/Table2[[#This Row],[PTS]]</f>
        <v>0.83333333333333337</v>
      </c>
      <c r="X180"/>
      <c r="Y180"/>
      <c r="Z180" t="s">
        <v>1423</v>
      </c>
      <c r="AA180" t="e" vm="3">
        <v>#VALUE!</v>
      </c>
      <c r="AB180" t="s">
        <v>775</v>
      </c>
      <c r="AC180">
        <v>39135</v>
      </c>
      <c r="AD180" t="s">
        <v>717</v>
      </c>
      <c r="AE180">
        <v>205</v>
      </c>
      <c r="AF180" t="s">
        <v>700</v>
      </c>
    </row>
    <row r="181" spans="1:32" hidden="1" x14ac:dyDescent="0.35">
      <c r="A181">
        <v>2025</v>
      </c>
      <c r="C181" t="s">
        <v>1264</v>
      </c>
      <c r="D181" s="1" t="s">
        <v>1471</v>
      </c>
      <c r="E181" s="1" t="s">
        <v>897</v>
      </c>
      <c r="F181" t="s">
        <v>235</v>
      </c>
      <c r="G181" t="s">
        <v>110</v>
      </c>
      <c r="H181">
        <v>0.55000000000000004</v>
      </c>
      <c r="I181">
        <v>26</v>
      </c>
      <c r="J181">
        <v>1</v>
      </c>
      <c r="K181">
        <v>1</v>
      </c>
      <c r="L181">
        <v>2</v>
      </c>
      <c r="M181">
        <v>2</v>
      </c>
      <c r="N181">
        <f>Table2[[#This Row],[G]]/Table2[[#This Row],[GP]]</f>
        <v>3.8461538461538464E-2</v>
      </c>
      <c r="O181">
        <f>Table2[[#This Row],[A]]/Table2[[#This Row],[GP]]</f>
        <v>3.8461538461538464E-2</v>
      </c>
      <c r="P181">
        <f>Table2[[#This Row],[PTS]]/Table2[[#This Row],[GP]]</f>
        <v>7.6923076923076927E-2</v>
      </c>
      <c r="Q181" s="7">
        <f>Table2[[#This Row],[PIM]]/Table2[[#This Row],[GP]]</f>
        <v>7.6923076923076927E-2</v>
      </c>
      <c r="R181" s="7">
        <f>(Table2[[#This Row],[G]]^2)/(Table2[[#This Row],[G]]^2+Table2[[#This Row],[A]]^2)</f>
        <v>0.5</v>
      </c>
      <c r="S181" s="7">
        <f>Table2[[#This Row],[PIM]]/Table2[[#This Row],[PTS]]</f>
        <v>1</v>
      </c>
      <c r="T181" s="7">
        <f>Table2[[#This Row],[PTS]]/Table2[[#This Row],[PIM]]</f>
        <v>1</v>
      </c>
      <c r="U181" s="7">
        <f>Table2[[#This Row],[PTS]]/Table2[[#This Row],[GP]]*Table2[[#This Row],[NHL_EQUIVALENT]]</f>
        <v>4.230769230769231E-2</v>
      </c>
      <c r="V181" s="7">
        <f>Table2[[#This Row],[G]]/Table2[[#This Row],[PTS]]</f>
        <v>0.5</v>
      </c>
      <c r="W181" s="7">
        <f>Table2[[#This Row],[A]]/Table2[[#This Row],[PTS]]</f>
        <v>0.5</v>
      </c>
      <c r="X181"/>
      <c r="Y181"/>
      <c r="Z181" t="s">
        <v>1423</v>
      </c>
      <c r="AA181" t="e" vm="3">
        <v>#VALUE!</v>
      </c>
      <c r="AB181" t="s">
        <v>234</v>
      </c>
      <c r="AC181">
        <v>38934</v>
      </c>
      <c r="AD181" t="s">
        <v>716</v>
      </c>
      <c r="AE181">
        <v>165</v>
      </c>
      <c r="AF181" t="s">
        <v>690</v>
      </c>
    </row>
    <row r="182" spans="1:32" hidden="1" x14ac:dyDescent="0.35">
      <c r="A182">
        <v>2025</v>
      </c>
      <c r="C182" t="s">
        <v>943</v>
      </c>
      <c r="D182" s="1" t="s">
        <v>1471</v>
      </c>
      <c r="E182" s="1" t="s">
        <v>896</v>
      </c>
      <c r="F182" t="s">
        <v>33</v>
      </c>
      <c r="G182" t="s">
        <v>20</v>
      </c>
      <c r="H182">
        <v>0.28999999999999998</v>
      </c>
      <c r="I182">
        <v>40</v>
      </c>
      <c r="J182">
        <v>1</v>
      </c>
      <c r="K182">
        <v>11</v>
      </c>
      <c r="L182">
        <v>12</v>
      </c>
      <c r="M182">
        <v>10</v>
      </c>
      <c r="N182">
        <f>Table2[[#This Row],[G]]/Table2[[#This Row],[GP]]</f>
        <v>2.5000000000000001E-2</v>
      </c>
      <c r="O182">
        <f>Table2[[#This Row],[A]]/Table2[[#This Row],[GP]]</f>
        <v>0.27500000000000002</v>
      </c>
      <c r="P182">
        <f>Table2[[#This Row],[PTS]]/Table2[[#This Row],[GP]]</f>
        <v>0.3</v>
      </c>
      <c r="Q182" s="7">
        <f>Table2[[#This Row],[PIM]]/Table2[[#This Row],[GP]]</f>
        <v>0.25</v>
      </c>
      <c r="R182" s="7">
        <f>(Table2[[#This Row],[G]]^2)/(Table2[[#This Row],[G]]^2+Table2[[#This Row],[A]]^2)</f>
        <v>8.1967213114754103E-3</v>
      </c>
      <c r="S182" s="7">
        <f>Table2[[#This Row],[PIM]]/Table2[[#This Row],[PTS]]</f>
        <v>0.83333333333333337</v>
      </c>
      <c r="T182" s="7">
        <f>Table2[[#This Row],[PTS]]/Table2[[#This Row],[PIM]]</f>
        <v>1.2</v>
      </c>
      <c r="U182" s="7">
        <f>Table2[[#This Row],[PTS]]/Table2[[#This Row],[GP]]*Table2[[#This Row],[NHL_EQUIVALENT]]</f>
        <v>8.6999999999999994E-2</v>
      </c>
      <c r="V182" s="7">
        <f>Table2[[#This Row],[G]]/Table2[[#This Row],[PTS]]</f>
        <v>8.3333333333333329E-2</v>
      </c>
      <c r="W182" s="7">
        <f>Table2[[#This Row],[A]]/Table2[[#This Row],[PTS]]</f>
        <v>0.91666666666666663</v>
      </c>
      <c r="X182"/>
      <c r="Y182"/>
      <c r="Z182" t="s">
        <v>1421</v>
      </c>
      <c r="AA182" t="e" vm="1">
        <v>#VALUE!</v>
      </c>
      <c r="AB182" t="s">
        <v>236</v>
      </c>
      <c r="AC182">
        <v>38740</v>
      </c>
      <c r="AD182" t="s">
        <v>707</v>
      </c>
      <c r="AE182">
        <v>172</v>
      </c>
      <c r="AF182" t="s">
        <v>700</v>
      </c>
    </row>
    <row r="183" spans="1:32" hidden="1" x14ac:dyDescent="0.35">
      <c r="A183">
        <v>2025</v>
      </c>
      <c r="C183" t="s">
        <v>1394</v>
      </c>
      <c r="D183" s="1" t="s">
        <v>1471</v>
      </c>
      <c r="E183" s="1" t="s">
        <v>897</v>
      </c>
      <c r="F183" t="s">
        <v>118</v>
      </c>
      <c r="G183" t="s">
        <v>43</v>
      </c>
      <c r="H183">
        <v>0.27</v>
      </c>
      <c r="I183">
        <v>41</v>
      </c>
      <c r="J183">
        <v>15</v>
      </c>
      <c r="K183">
        <v>28</v>
      </c>
      <c r="L183">
        <v>43</v>
      </c>
      <c r="M183">
        <v>44</v>
      </c>
      <c r="N183">
        <f>Table2[[#This Row],[G]]/Table2[[#This Row],[GP]]</f>
        <v>0.36585365853658536</v>
      </c>
      <c r="O183">
        <f>Table2[[#This Row],[A]]/Table2[[#This Row],[GP]]</f>
        <v>0.68292682926829273</v>
      </c>
      <c r="P183">
        <f>Table2[[#This Row],[PTS]]/Table2[[#This Row],[GP]]</f>
        <v>1.0487804878048781</v>
      </c>
      <c r="Q183" s="7">
        <f>Table2[[#This Row],[PIM]]/Table2[[#This Row],[GP]]</f>
        <v>1.0731707317073171</v>
      </c>
      <c r="R183" s="7">
        <f>(Table2[[#This Row],[G]]^2)/(Table2[[#This Row],[G]]^2+Table2[[#This Row],[A]]^2)</f>
        <v>0.22299306243805747</v>
      </c>
      <c r="S183" s="7">
        <f>Table2[[#This Row],[PIM]]/Table2[[#This Row],[PTS]]</f>
        <v>1.0232558139534884</v>
      </c>
      <c r="T183" s="7">
        <f>Table2[[#This Row],[PTS]]/Table2[[#This Row],[PIM]]</f>
        <v>0.97727272727272729</v>
      </c>
      <c r="U183" s="7">
        <f>Table2[[#This Row],[PTS]]/Table2[[#This Row],[GP]]*Table2[[#This Row],[NHL_EQUIVALENT]]</f>
        <v>0.2831707317073171</v>
      </c>
      <c r="V183" s="7">
        <f>Table2[[#This Row],[G]]/Table2[[#This Row],[PTS]]</f>
        <v>0.34883720930232559</v>
      </c>
      <c r="W183" s="7">
        <f>Table2[[#This Row],[A]]/Table2[[#This Row],[PTS]]</f>
        <v>0.65116279069767447</v>
      </c>
      <c r="X183"/>
      <c r="Y183"/>
      <c r="Z183" t="s">
        <v>1423</v>
      </c>
      <c r="AA183" t="e" vm="3">
        <v>#VALUE!</v>
      </c>
      <c r="AB183" t="s">
        <v>237</v>
      </c>
      <c r="AC183">
        <v>38985</v>
      </c>
      <c r="AD183" t="s">
        <v>699</v>
      </c>
      <c r="AE183">
        <v>187</v>
      </c>
      <c r="AF183" t="s">
        <v>700</v>
      </c>
    </row>
    <row r="184" spans="1:32" hidden="1" x14ac:dyDescent="0.35">
      <c r="A184">
        <v>2025</v>
      </c>
      <c r="C184" t="s">
        <v>1265</v>
      </c>
      <c r="D184" s="1" t="s">
        <v>1471</v>
      </c>
      <c r="E184" s="1" t="s">
        <v>897</v>
      </c>
      <c r="F184" t="s">
        <v>239</v>
      </c>
      <c r="G184" t="s">
        <v>131</v>
      </c>
      <c r="H184">
        <v>0.1</v>
      </c>
      <c r="I184">
        <v>31</v>
      </c>
      <c r="J184">
        <v>21</v>
      </c>
      <c r="K184">
        <v>23</v>
      </c>
      <c r="L184">
        <v>44</v>
      </c>
      <c r="M184" t="s">
        <v>52</v>
      </c>
      <c r="N184">
        <f>Table2[[#This Row],[G]]/Table2[[#This Row],[GP]]</f>
        <v>0.67741935483870963</v>
      </c>
      <c r="O184">
        <f>Table2[[#This Row],[A]]/Table2[[#This Row],[GP]]</f>
        <v>0.74193548387096775</v>
      </c>
      <c r="P184">
        <f>Table2[[#This Row],[PTS]]/Table2[[#This Row],[GP]]</f>
        <v>1.4193548387096775</v>
      </c>
      <c r="Q184" s="7" t="e">
        <f>Table2[[#This Row],[PIM]]/Table2[[#This Row],[GP]]</f>
        <v>#VALUE!</v>
      </c>
      <c r="R184" s="7">
        <f>(Table2[[#This Row],[G]]^2)/(Table2[[#This Row],[G]]^2+Table2[[#This Row],[A]]^2)</f>
        <v>0.45463917525773195</v>
      </c>
      <c r="S184" s="7" t="e">
        <f>Table2[[#This Row],[PIM]]/Table2[[#This Row],[PTS]]</f>
        <v>#VALUE!</v>
      </c>
      <c r="T184" s="7" t="e">
        <f>Table2[[#This Row],[PTS]]/Table2[[#This Row],[PIM]]</f>
        <v>#VALUE!</v>
      </c>
      <c r="U184" s="7">
        <f>Table2[[#This Row],[PTS]]/Table2[[#This Row],[GP]]*Table2[[#This Row],[NHL_EQUIVALENT]]</f>
        <v>0.14193548387096774</v>
      </c>
      <c r="V184" s="7">
        <f>Table2[[#This Row],[G]]/Table2[[#This Row],[PTS]]</f>
        <v>0.47727272727272729</v>
      </c>
      <c r="W184" s="7">
        <f>Table2[[#This Row],[A]]/Table2[[#This Row],[PTS]]</f>
        <v>0.52272727272727271</v>
      </c>
      <c r="X184"/>
      <c r="Y184"/>
      <c r="Z184" t="s">
        <v>1421</v>
      </c>
      <c r="AA184" t="e" vm="1">
        <v>#VALUE!</v>
      </c>
      <c r="AB184" t="s">
        <v>238</v>
      </c>
      <c r="AC184">
        <v>39030</v>
      </c>
      <c r="AD184" t="s">
        <v>699</v>
      </c>
      <c r="AE184">
        <v>174</v>
      </c>
      <c r="AF184" t="s">
        <v>690</v>
      </c>
    </row>
    <row r="185" spans="1:32" hidden="1" x14ac:dyDescent="0.35">
      <c r="A185">
        <v>2025</v>
      </c>
      <c r="C185" t="s">
        <v>1314</v>
      </c>
      <c r="D185" s="1" t="s">
        <v>1471</v>
      </c>
      <c r="E185" s="1" t="s">
        <v>897</v>
      </c>
      <c r="F185" t="s">
        <v>241</v>
      </c>
      <c r="G185" t="s">
        <v>99</v>
      </c>
      <c r="H185">
        <v>0.18</v>
      </c>
      <c r="I185">
        <v>44</v>
      </c>
      <c r="J185">
        <v>10</v>
      </c>
      <c r="K185">
        <v>19</v>
      </c>
      <c r="L185">
        <v>29</v>
      </c>
      <c r="M185">
        <v>35</v>
      </c>
      <c r="N185">
        <f>Table2[[#This Row],[G]]/Table2[[#This Row],[GP]]</f>
        <v>0.22727272727272727</v>
      </c>
      <c r="O185">
        <f>Table2[[#This Row],[A]]/Table2[[#This Row],[GP]]</f>
        <v>0.43181818181818182</v>
      </c>
      <c r="P185">
        <f>Table2[[#This Row],[PTS]]/Table2[[#This Row],[GP]]</f>
        <v>0.65909090909090906</v>
      </c>
      <c r="Q185" s="7">
        <f>Table2[[#This Row],[PIM]]/Table2[[#This Row],[GP]]</f>
        <v>0.79545454545454541</v>
      </c>
      <c r="R185" s="7">
        <f>(Table2[[#This Row],[G]]^2)/(Table2[[#This Row],[G]]^2+Table2[[#This Row],[A]]^2)</f>
        <v>0.21691973969631237</v>
      </c>
      <c r="S185" s="7">
        <f>Table2[[#This Row],[PIM]]/Table2[[#This Row],[PTS]]</f>
        <v>1.2068965517241379</v>
      </c>
      <c r="T185" s="7">
        <f>Table2[[#This Row],[PTS]]/Table2[[#This Row],[PIM]]</f>
        <v>0.82857142857142863</v>
      </c>
      <c r="U185" s="7">
        <f>Table2[[#This Row],[PTS]]/Table2[[#This Row],[GP]]*Table2[[#This Row],[NHL_EQUIVALENT]]</f>
        <v>0.11863636363636362</v>
      </c>
      <c r="V185" s="7">
        <f>Table2[[#This Row],[G]]/Table2[[#This Row],[PTS]]</f>
        <v>0.34482758620689657</v>
      </c>
      <c r="W185" s="7">
        <f>Table2[[#This Row],[A]]/Table2[[#This Row],[PTS]]</f>
        <v>0.65517241379310343</v>
      </c>
      <c r="X185"/>
      <c r="Y185"/>
      <c r="Z185" t="s">
        <v>1433</v>
      </c>
      <c r="AA185" t="e" vm="14">
        <v>#VALUE!</v>
      </c>
      <c r="AB185" t="s">
        <v>240</v>
      </c>
      <c r="AC185">
        <v>39227</v>
      </c>
      <c r="AD185" t="s">
        <v>705</v>
      </c>
      <c r="AE185">
        <v>176</v>
      </c>
      <c r="AF185" t="s">
        <v>700</v>
      </c>
    </row>
    <row r="186" spans="1:32" hidden="1" x14ac:dyDescent="0.35">
      <c r="A186">
        <v>2025</v>
      </c>
      <c r="C186" t="s">
        <v>1315</v>
      </c>
      <c r="D186" s="1" t="s">
        <v>1471</v>
      </c>
      <c r="E186" s="1" t="s">
        <v>897</v>
      </c>
      <c r="F186" t="s">
        <v>59</v>
      </c>
      <c r="G186" t="s">
        <v>20</v>
      </c>
      <c r="H186">
        <v>0.28999999999999998</v>
      </c>
      <c r="I186">
        <v>68</v>
      </c>
      <c r="J186">
        <v>4</v>
      </c>
      <c r="K186">
        <v>3</v>
      </c>
      <c r="L186">
        <v>7</v>
      </c>
      <c r="M186">
        <v>18</v>
      </c>
      <c r="N186">
        <f>Table2[[#This Row],[G]]/Table2[[#This Row],[GP]]</f>
        <v>5.8823529411764705E-2</v>
      </c>
      <c r="O186">
        <f>Table2[[#This Row],[A]]/Table2[[#This Row],[GP]]</f>
        <v>4.4117647058823532E-2</v>
      </c>
      <c r="P186">
        <f>Table2[[#This Row],[PTS]]/Table2[[#This Row],[GP]]</f>
        <v>0.10294117647058823</v>
      </c>
      <c r="Q186" s="7">
        <f>Table2[[#This Row],[PIM]]/Table2[[#This Row],[GP]]</f>
        <v>0.26470588235294118</v>
      </c>
      <c r="R186" s="7">
        <f>(Table2[[#This Row],[G]]^2)/(Table2[[#This Row],[G]]^2+Table2[[#This Row],[A]]^2)</f>
        <v>0.64</v>
      </c>
      <c r="S186" s="7">
        <f>Table2[[#This Row],[PIM]]/Table2[[#This Row],[PTS]]</f>
        <v>2.5714285714285716</v>
      </c>
      <c r="T186" s="7">
        <f>Table2[[#This Row],[PTS]]/Table2[[#This Row],[PIM]]</f>
        <v>0.3888888888888889</v>
      </c>
      <c r="U186" s="7">
        <f>Table2[[#This Row],[PTS]]/Table2[[#This Row],[GP]]*Table2[[#This Row],[NHL_EQUIVALENT]]</f>
        <v>2.9852941176470586E-2</v>
      </c>
      <c r="V186" s="7">
        <f>Table2[[#This Row],[G]]/Table2[[#This Row],[PTS]]</f>
        <v>0.5714285714285714</v>
      </c>
      <c r="W186" s="7">
        <f>Table2[[#This Row],[A]]/Table2[[#This Row],[PTS]]</f>
        <v>0.42857142857142855</v>
      </c>
      <c r="X186"/>
      <c r="Y186"/>
      <c r="Z186" t="s">
        <v>1421</v>
      </c>
      <c r="AA186" t="e" vm="1">
        <v>#VALUE!</v>
      </c>
      <c r="AB186" t="s">
        <v>242</v>
      </c>
      <c r="AC186">
        <v>39125</v>
      </c>
      <c r="AD186" t="s">
        <v>717</v>
      </c>
      <c r="AE186">
        <v>207</v>
      </c>
      <c r="AF186" t="s">
        <v>700</v>
      </c>
    </row>
    <row r="187" spans="1:32" hidden="1" x14ac:dyDescent="0.35">
      <c r="A187">
        <v>2025</v>
      </c>
      <c r="C187" t="s">
        <v>1142</v>
      </c>
      <c r="D187" s="1" t="s">
        <v>1471</v>
      </c>
      <c r="E187" s="1" t="s">
        <v>897</v>
      </c>
      <c r="F187" t="s">
        <v>148</v>
      </c>
      <c r="G187" t="s">
        <v>15</v>
      </c>
      <c r="H187">
        <v>0.3</v>
      </c>
      <c r="I187">
        <v>60</v>
      </c>
      <c r="J187">
        <v>10</v>
      </c>
      <c r="K187">
        <v>26</v>
      </c>
      <c r="L187">
        <v>36</v>
      </c>
      <c r="M187">
        <v>43</v>
      </c>
      <c r="N187">
        <f>Table2[[#This Row],[G]]/Table2[[#This Row],[GP]]</f>
        <v>0.16666666666666666</v>
      </c>
      <c r="O187">
        <f>Table2[[#This Row],[A]]/Table2[[#This Row],[GP]]</f>
        <v>0.43333333333333335</v>
      </c>
      <c r="P187">
        <f>Table2[[#This Row],[PTS]]/Table2[[#This Row],[GP]]</f>
        <v>0.6</v>
      </c>
      <c r="Q187" s="7">
        <f>Table2[[#This Row],[PIM]]/Table2[[#This Row],[GP]]</f>
        <v>0.71666666666666667</v>
      </c>
      <c r="R187" s="7">
        <f>(Table2[[#This Row],[G]]^2)/(Table2[[#This Row],[G]]^2+Table2[[#This Row],[A]]^2)</f>
        <v>0.12886597938144329</v>
      </c>
      <c r="S187" s="7">
        <f>Table2[[#This Row],[PIM]]/Table2[[#This Row],[PTS]]</f>
        <v>1.1944444444444444</v>
      </c>
      <c r="T187" s="7">
        <f>Table2[[#This Row],[PTS]]/Table2[[#This Row],[PIM]]</f>
        <v>0.83720930232558144</v>
      </c>
      <c r="U187" s="7">
        <f>Table2[[#This Row],[PTS]]/Table2[[#This Row],[GP]]*Table2[[#This Row],[NHL_EQUIVALENT]]</f>
        <v>0.18</v>
      </c>
      <c r="V187" s="7">
        <f>Table2[[#This Row],[G]]/Table2[[#This Row],[PTS]]</f>
        <v>0.27777777777777779</v>
      </c>
      <c r="W187" s="7">
        <f>Table2[[#This Row],[A]]/Table2[[#This Row],[PTS]]</f>
        <v>0.72222222222222221</v>
      </c>
      <c r="X187"/>
      <c r="Y187"/>
      <c r="Z187" t="s">
        <v>1421</v>
      </c>
      <c r="AA187" t="e" vm="1">
        <v>#VALUE!</v>
      </c>
      <c r="AB187" t="s">
        <v>243</v>
      </c>
      <c r="AC187">
        <v>39217</v>
      </c>
      <c r="AD187" t="s">
        <v>716</v>
      </c>
      <c r="AE187">
        <v>172</v>
      </c>
      <c r="AF187" t="s">
        <v>700</v>
      </c>
    </row>
    <row r="188" spans="1:32" hidden="1" x14ac:dyDescent="0.35">
      <c r="A188">
        <v>2025</v>
      </c>
      <c r="C188" t="s">
        <v>944</v>
      </c>
      <c r="D188" s="1" t="s">
        <v>1471</v>
      </c>
      <c r="E188" s="1" t="s">
        <v>896</v>
      </c>
      <c r="F188" t="s">
        <v>245</v>
      </c>
      <c r="G188" t="s">
        <v>26</v>
      </c>
      <c r="H188">
        <v>0.32</v>
      </c>
      <c r="I188">
        <v>40</v>
      </c>
      <c r="J188">
        <v>7</v>
      </c>
      <c r="K188">
        <v>17</v>
      </c>
      <c r="L188">
        <v>24</v>
      </c>
      <c r="M188">
        <v>12</v>
      </c>
      <c r="N188">
        <f>Table2[[#This Row],[G]]/Table2[[#This Row],[GP]]</f>
        <v>0.17499999999999999</v>
      </c>
      <c r="O188">
        <f>Table2[[#This Row],[A]]/Table2[[#This Row],[GP]]</f>
        <v>0.42499999999999999</v>
      </c>
      <c r="P188">
        <f>Table2[[#This Row],[PTS]]/Table2[[#This Row],[GP]]</f>
        <v>0.6</v>
      </c>
      <c r="Q188" s="7">
        <f>Table2[[#This Row],[PIM]]/Table2[[#This Row],[GP]]</f>
        <v>0.3</v>
      </c>
      <c r="R188" s="7">
        <f>(Table2[[#This Row],[G]]^2)/(Table2[[#This Row],[G]]^2+Table2[[#This Row],[A]]^2)</f>
        <v>0.14497041420118342</v>
      </c>
      <c r="S188" s="7">
        <f>Table2[[#This Row],[PIM]]/Table2[[#This Row],[PTS]]</f>
        <v>0.5</v>
      </c>
      <c r="T188" s="7">
        <f>Table2[[#This Row],[PTS]]/Table2[[#This Row],[PIM]]</f>
        <v>2</v>
      </c>
      <c r="U188" s="7">
        <f>Table2[[#This Row],[PTS]]/Table2[[#This Row],[GP]]*Table2[[#This Row],[NHL_EQUIVALENT]]</f>
        <v>0.192</v>
      </c>
      <c r="V188" s="7">
        <f>Table2[[#This Row],[G]]/Table2[[#This Row],[PTS]]</f>
        <v>0.29166666666666669</v>
      </c>
      <c r="W188" s="7">
        <f>Table2[[#This Row],[A]]/Table2[[#This Row],[PTS]]</f>
        <v>0.70833333333333337</v>
      </c>
      <c r="X188"/>
      <c r="Y188"/>
      <c r="Z188" t="s">
        <v>1421</v>
      </c>
      <c r="AA188" t="e" vm="1">
        <v>#VALUE!</v>
      </c>
      <c r="AB188" t="s">
        <v>244</v>
      </c>
      <c r="AC188">
        <v>38526</v>
      </c>
      <c r="AD188" t="s">
        <v>699</v>
      </c>
      <c r="AE188">
        <v>185</v>
      </c>
      <c r="AF188" t="s">
        <v>700</v>
      </c>
    </row>
    <row r="189" spans="1:32" hidden="1" x14ac:dyDescent="0.35">
      <c r="A189">
        <v>2025</v>
      </c>
      <c r="C189" t="s">
        <v>1073</v>
      </c>
      <c r="D189" s="1" t="s">
        <v>1471</v>
      </c>
      <c r="E189" s="1" t="s">
        <v>8</v>
      </c>
      <c r="F189" t="s">
        <v>247</v>
      </c>
      <c r="G189" t="s">
        <v>31</v>
      </c>
      <c r="H189">
        <v>0.27</v>
      </c>
      <c r="I189">
        <v>41</v>
      </c>
      <c r="J189">
        <v>3.13</v>
      </c>
      <c r="K189">
        <v>0.90200000000000002</v>
      </c>
      <c r="L189" t="s">
        <v>52</v>
      </c>
      <c r="M189" t="s">
        <v>52</v>
      </c>
      <c r="N189">
        <f>Table2[[#This Row],[G]]/Table2[[#This Row],[GP]]</f>
        <v>7.6341463414634145E-2</v>
      </c>
      <c r="O189">
        <f>Table2[[#This Row],[A]]/Table2[[#This Row],[GP]]</f>
        <v>2.2000000000000002E-2</v>
      </c>
      <c r="P189" t="e">
        <f>Table2[[#This Row],[PTS]]/Table2[[#This Row],[GP]]</f>
        <v>#VALUE!</v>
      </c>
      <c r="Q189" s="7" t="e">
        <f>Table2[[#This Row],[PIM]]/Table2[[#This Row],[GP]]</f>
        <v>#VALUE!</v>
      </c>
      <c r="R189" s="7">
        <f>(Table2[[#This Row],[G]]^2)/(Table2[[#This Row],[G]]^2+Table2[[#This Row],[A]]^2)</f>
        <v>0.92332089031774556</v>
      </c>
      <c r="S189" s="7" t="e">
        <f>Table2[[#This Row],[PIM]]/Table2[[#This Row],[PTS]]</f>
        <v>#VALUE!</v>
      </c>
      <c r="T189" s="7" t="e">
        <f>Table2[[#This Row],[PTS]]/Table2[[#This Row],[PIM]]</f>
        <v>#VALUE!</v>
      </c>
      <c r="U189" s="7" t="e">
        <f>Table2[[#This Row],[PTS]]/Table2[[#This Row],[GP]]*Table2[[#This Row],[NHL_EQUIVALENT]]</f>
        <v>#VALUE!</v>
      </c>
      <c r="V189" s="7" t="e">
        <f>Table2[[#This Row],[G]]/Table2[[#This Row],[PTS]]</f>
        <v>#VALUE!</v>
      </c>
      <c r="W189" s="7" t="e">
        <f>Table2[[#This Row],[A]]/Table2[[#This Row],[PTS]]</f>
        <v>#VALUE!</v>
      </c>
      <c r="X189"/>
      <c r="Y189"/>
      <c r="Z189" t="s">
        <v>1421</v>
      </c>
      <c r="AA189" t="e" vm="1">
        <v>#VALUE!</v>
      </c>
      <c r="AB189" t="s">
        <v>246</v>
      </c>
      <c r="AC189">
        <v>38986</v>
      </c>
      <c r="AD189" t="s">
        <v>761</v>
      </c>
      <c r="AE189">
        <v>205</v>
      </c>
      <c r="AF189" t="s">
        <v>700</v>
      </c>
    </row>
    <row r="190" spans="1:32" hidden="1" x14ac:dyDescent="0.35">
      <c r="A190">
        <v>2025</v>
      </c>
      <c r="C190" t="s">
        <v>1143</v>
      </c>
      <c r="D190" s="1" t="s">
        <v>1471</v>
      </c>
      <c r="E190" s="1" t="s">
        <v>897</v>
      </c>
      <c r="F190" t="s">
        <v>249</v>
      </c>
      <c r="G190" t="s">
        <v>250</v>
      </c>
      <c r="H190">
        <v>0.12</v>
      </c>
      <c r="I190">
        <v>50</v>
      </c>
      <c r="J190">
        <v>33</v>
      </c>
      <c r="K190">
        <v>46</v>
      </c>
      <c r="L190">
        <v>79</v>
      </c>
      <c r="M190">
        <v>75</v>
      </c>
      <c r="N190">
        <f>Table2[[#This Row],[G]]/Table2[[#This Row],[GP]]</f>
        <v>0.66</v>
      </c>
      <c r="O190">
        <f>Table2[[#This Row],[A]]/Table2[[#This Row],[GP]]</f>
        <v>0.92</v>
      </c>
      <c r="P190">
        <f>Table2[[#This Row],[PTS]]/Table2[[#This Row],[GP]]</f>
        <v>1.58</v>
      </c>
      <c r="Q190" s="7">
        <f>Table2[[#This Row],[PIM]]/Table2[[#This Row],[GP]]</f>
        <v>1.5</v>
      </c>
      <c r="R190" s="7">
        <f>(Table2[[#This Row],[G]]^2)/(Table2[[#This Row],[G]]^2+Table2[[#This Row],[A]]^2)</f>
        <v>0.33978159126365054</v>
      </c>
      <c r="S190" s="7">
        <f>Table2[[#This Row],[PIM]]/Table2[[#This Row],[PTS]]</f>
        <v>0.94936708860759489</v>
      </c>
      <c r="T190" s="7">
        <f>Table2[[#This Row],[PTS]]/Table2[[#This Row],[PIM]]</f>
        <v>1.0533333333333332</v>
      </c>
      <c r="U190" s="7">
        <f>Table2[[#This Row],[PTS]]/Table2[[#This Row],[GP]]*Table2[[#This Row],[NHL_EQUIVALENT]]</f>
        <v>0.18959999999999999</v>
      </c>
      <c r="V190" s="7">
        <f>Table2[[#This Row],[G]]/Table2[[#This Row],[PTS]]</f>
        <v>0.41772151898734178</v>
      </c>
      <c r="W190" s="7">
        <f>Table2[[#This Row],[A]]/Table2[[#This Row],[PTS]]</f>
        <v>0.58227848101265822</v>
      </c>
      <c r="X190"/>
      <c r="Y190"/>
      <c r="Z190" t="s">
        <v>1421</v>
      </c>
      <c r="AA190" t="e" vm="1">
        <v>#VALUE!</v>
      </c>
      <c r="AB190" t="s">
        <v>248</v>
      </c>
      <c r="AC190">
        <v>39172</v>
      </c>
      <c r="AD190" t="s">
        <v>707</v>
      </c>
      <c r="AE190">
        <v>181</v>
      </c>
      <c r="AF190" t="s">
        <v>700</v>
      </c>
    </row>
    <row r="191" spans="1:32" hidden="1" x14ac:dyDescent="0.35">
      <c r="A191">
        <v>2025</v>
      </c>
      <c r="C191" t="s">
        <v>1409</v>
      </c>
      <c r="D191" s="1" t="s">
        <v>1471</v>
      </c>
      <c r="E191" s="1" t="s">
        <v>897</v>
      </c>
      <c r="F191" t="s">
        <v>30</v>
      </c>
      <c r="G191" t="s">
        <v>31</v>
      </c>
      <c r="H191">
        <v>0.27</v>
      </c>
      <c r="I191">
        <v>64</v>
      </c>
      <c r="J191">
        <v>18</v>
      </c>
      <c r="K191">
        <v>63</v>
      </c>
      <c r="L191">
        <v>81</v>
      </c>
      <c r="M191">
        <v>37</v>
      </c>
      <c r="N191">
        <f>Table2[[#This Row],[G]]/Table2[[#This Row],[GP]]</f>
        <v>0.28125</v>
      </c>
      <c r="O191">
        <f>Table2[[#This Row],[A]]/Table2[[#This Row],[GP]]</f>
        <v>0.984375</v>
      </c>
      <c r="P191">
        <f>Table2[[#This Row],[PTS]]/Table2[[#This Row],[GP]]</f>
        <v>1.265625</v>
      </c>
      <c r="Q191" s="7">
        <f>Table2[[#This Row],[PIM]]/Table2[[#This Row],[GP]]</f>
        <v>0.578125</v>
      </c>
      <c r="R191" s="7">
        <f>(Table2[[#This Row],[G]]^2)/(Table2[[#This Row],[G]]^2+Table2[[#This Row],[A]]^2)</f>
        <v>7.5471698113207544E-2</v>
      </c>
      <c r="S191" s="7">
        <f>Table2[[#This Row],[PIM]]/Table2[[#This Row],[PTS]]</f>
        <v>0.4567901234567901</v>
      </c>
      <c r="T191" s="7">
        <f>Table2[[#This Row],[PTS]]/Table2[[#This Row],[PIM]]</f>
        <v>2.189189189189189</v>
      </c>
      <c r="U191" s="7">
        <f>Table2[[#This Row],[PTS]]/Table2[[#This Row],[GP]]*Table2[[#This Row],[NHL_EQUIVALENT]]</f>
        <v>0.34171875000000002</v>
      </c>
      <c r="V191" s="7">
        <f>Table2[[#This Row],[G]]/Table2[[#This Row],[PTS]]</f>
        <v>0.22222222222222221</v>
      </c>
      <c r="W191" s="7">
        <f>Table2[[#This Row],[A]]/Table2[[#This Row],[PTS]]</f>
        <v>0.77777777777777779</v>
      </c>
      <c r="X191"/>
      <c r="Y191"/>
      <c r="Z191" t="s">
        <v>1421</v>
      </c>
      <c r="AA191" t="e" vm="1">
        <v>#VALUE!</v>
      </c>
      <c r="AB191" t="s">
        <v>781</v>
      </c>
      <c r="AC191">
        <v>38968</v>
      </c>
      <c r="AD191" t="s">
        <v>716</v>
      </c>
      <c r="AE191">
        <v>165</v>
      </c>
      <c r="AF191" t="s">
        <v>690</v>
      </c>
    </row>
    <row r="192" spans="1:32" hidden="1" x14ac:dyDescent="0.35">
      <c r="A192">
        <v>2025</v>
      </c>
      <c r="C192" t="s">
        <v>1230</v>
      </c>
      <c r="D192" s="1" t="s">
        <v>1471</v>
      </c>
      <c r="E192" s="1" t="s">
        <v>897</v>
      </c>
      <c r="F192" t="s">
        <v>252</v>
      </c>
      <c r="G192" t="s">
        <v>23</v>
      </c>
      <c r="H192">
        <v>0.27</v>
      </c>
      <c r="I192">
        <v>58</v>
      </c>
      <c r="J192">
        <v>22</v>
      </c>
      <c r="K192">
        <v>29</v>
      </c>
      <c r="L192">
        <v>51</v>
      </c>
      <c r="M192">
        <v>32</v>
      </c>
      <c r="N192">
        <f>Table2[[#This Row],[G]]/Table2[[#This Row],[GP]]</f>
        <v>0.37931034482758619</v>
      </c>
      <c r="O192">
        <f>Table2[[#This Row],[A]]/Table2[[#This Row],[GP]]</f>
        <v>0.5</v>
      </c>
      <c r="P192">
        <f>Table2[[#This Row],[PTS]]/Table2[[#This Row],[GP]]</f>
        <v>0.87931034482758619</v>
      </c>
      <c r="Q192" s="7">
        <f>Table2[[#This Row],[PIM]]/Table2[[#This Row],[GP]]</f>
        <v>0.55172413793103448</v>
      </c>
      <c r="R192" s="7">
        <f>(Table2[[#This Row],[G]]^2)/(Table2[[#This Row],[G]]^2+Table2[[#This Row],[A]]^2)</f>
        <v>0.36528301886792452</v>
      </c>
      <c r="S192" s="7">
        <f>Table2[[#This Row],[PIM]]/Table2[[#This Row],[PTS]]</f>
        <v>0.62745098039215685</v>
      </c>
      <c r="T192" s="7">
        <f>Table2[[#This Row],[PTS]]/Table2[[#This Row],[PIM]]</f>
        <v>1.59375</v>
      </c>
      <c r="U192" s="7">
        <f>Table2[[#This Row],[PTS]]/Table2[[#This Row],[GP]]*Table2[[#This Row],[NHL_EQUIVALENT]]</f>
        <v>0.23741379310344829</v>
      </c>
      <c r="V192" s="7">
        <f>Table2[[#This Row],[G]]/Table2[[#This Row],[PTS]]</f>
        <v>0.43137254901960786</v>
      </c>
      <c r="W192" s="7">
        <f>Table2[[#This Row],[A]]/Table2[[#This Row],[PTS]]</f>
        <v>0.56862745098039214</v>
      </c>
      <c r="X192"/>
      <c r="Y192"/>
      <c r="Z192" t="s">
        <v>1422</v>
      </c>
      <c r="AA192" t="e" vm="2">
        <v>#VALUE!</v>
      </c>
      <c r="AB192" t="s">
        <v>251</v>
      </c>
      <c r="AC192">
        <v>38620</v>
      </c>
      <c r="AD192" t="s">
        <v>699</v>
      </c>
      <c r="AE192">
        <v>161</v>
      </c>
      <c r="AF192" t="s">
        <v>690</v>
      </c>
    </row>
    <row r="193" spans="1:32" hidden="1" x14ac:dyDescent="0.35">
      <c r="A193">
        <v>2025</v>
      </c>
      <c r="C193" t="s">
        <v>945</v>
      </c>
      <c r="D193" s="1" t="s">
        <v>1471</v>
      </c>
      <c r="E193" s="1" t="s">
        <v>896</v>
      </c>
      <c r="F193" t="s">
        <v>80</v>
      </c>
      <c r="G193" t="s">
        <v>15</v>
      </c>
      <c r="H193">
        <v>0.3</v>
      </c>
      <c r="I193">
        <v>65</v>
      </c>
      <c r="J193">
        <v>3</v>
      </c>
      <c r="K193">
        <v>8</v>
      </c>
      <c r="L193">
        <v>11</v>
      </c>
      <c r="M193">
        <v>74</v>
      </c>
      <c r="N193">
        <f>Table2[[#This Row],[G]]/Table2[[#This Row],[GP]]</f>
        <v>4.6153846153846156E-2</v>
      </c>
      <c r="O193">
        <f>Table2[[#This Row],[A]]/Table2[[#This Row],[GP]]</f>
        <v>0.12307692307692308</v>
      </c>
      <c r="P193">
        <f>Table2[[#This Row],[PTS]]/Table2[[#This Row],[GP]]</f>
        <v>0.16923076923076924</v>
      </c>
      <c r="Q193" s="7">
        <f>Table2[[#This Row],[PIM]]/Table2[[#This Row],[GP]]</f>
        <v>1.1384615384615384</v>
      </c>
      <c r="R193" s="7">
        <f>(Table2[[#This Row],[G]]^2)/(Table2[[#This Row],[G]]^2+Table2[[#This Row],[A]]^2)</f>
        <v>0.12328767123287671</v>
      </c>
      <c r="S193" s="7">
        <f>Table2[[#This Row],[PIM]]/Table2[[#This Row],[PTS]]</f>
        <v>6.7272727272727275</v>
      </c>
      <c r="T193" s="7">
        <f>Table2[[#This Row],[PTS]]/Table2[[#This Row],[PIM]]</f>
        <v>0.14864864864864866</v>
      </c>
      <c r="U193" s="7">
        <f>Table2[[#This Row],[PTS]]/Table2[[#This Row],[GP]]*Table2[[#This Row],[NHL_EQUIVALENT]]</f>
        <v>5.0769230769230768E-2</v>
      </c>
      <c r="V193" s="7">
        <f>Table2[[#This Row],[G]]/Table2[[#This Row],[PTS]]</f>
        <v>0.27272727272727271</v>
      </c>
      <c r="W193" s="7">
        <f>Table2[[#This Row],[A]]/Table2[[#This Row],[PTS]]</f>
        <v>0.72727272727272729</v>
      </c>
      <c r="X193"/>
      <c r="Y193"/>
      <c r="Z193" t="s">
        <v>1421</v>
      </c>
      <c r="AA193" t="e" vm="1">
        <v>#VALUE!</v>
      </c>
      <c r="AB193" t="s">
        <v>253</v>
      </c>
      <c r="AC193">
        <v>38897</v>
      </c>
      <c r="AD193" t="s">
        <v>717</v>
      </c>
      <c r="AE193">
        <v>216</v>
      </c>
      <c r="AF193" t="s">
        <v>700</v>
      </c>
    </row>
    <row r="194" spans="1:32" hidden="1" x14ac:dyDescent="0.35">
      <c r="A194">
        <v>2025</v>
      </c>
      <c r="C194" t="s">
        <v>1316</v>
      </c>
      <c r="D194" s="1" t="s">
        <v>1471</v>
      </c>
      <c r="E194" s="1" t="s">
        <v>897</v>
      </c>
      <c r="F194" t="s">
        <v>171</v>
      </c>
      <c r="G194" t="s">
        <v>131</v>
      </c>
      <c r="H194">
        <v>0.1</v>
      </c>
      <c r="I194">
        <v>58</v>
      </c>
      <c r="J194">
        <v>45</v>
      </c>
      <c r="K194">
        <v>46</v>
      </c>
      <c r="L194">
        <v>91</v>
      </c>
      <c r="M194">
        <v>26</v>
      </c>
      <c r="N194">
        <f>Table2[[#This Row],[G]]/Table2[[#This Row],[GP]]</f>
        <v>0.77586206896551724</v>
      </c>
      <c r="O194">
        <f>Table2[[#This Row],[A]]/Table2[[#This Row],[GP]]</f>
        <v>0.7931034482758621</v>
      </c>
      <c r="P194">
        <f>Table2[[#This Row],[PTS]]/Table2[[#This Row],[GP]]</f>
        <v>1.5689655172413792</v>
      </c>
      <c r="Q194" s="7">
        <f>Table2[[#This Row],[PIM]]/Table2[[#This Row],[GP]]</f>
        <v>0.44827586206896552</v>
      </c>
      <c r="R194" s="7">
        <f>(Table2[[#This Row],[G]]^2)/(Table2[[#This Row],[G]]^2+Table2[[#This Row],[A]]^2)</f>
        <v>0.4890123158657329</v>
      </c>
      <c r="S194" s="7">
        <f>Table2[[#This Row],[PIM]]/Table2[[#This Row],[PTS]]</f>
        <v>0.2857142857142857</v>
      </c>
      <c r="T194" s="7">
        <f>Table2[[#This Row],[PTS]]/Table2[[#This Row],[PIM]]</f>
        <v>3.5</v>
      </c>
      <c r="U194" s="7">
        <f>Table2[[#This Row],[PTS]]/Table2[[#This Row],[GP]]*Table2[[#This Row],[NHL_EQUIVALENT]]</f>
        <v>0.15689655172413794</v>
      </c>
      <c r="V194" s="7">
        <f>Table2[[#This Row],[G]]/Table2[[#This Row],[PTS]]</f>
        <v>0.49450549450549453</v>
      </c>
      <c r="W194" s="7">
        <f>Table2[[#This Row],[A]]/Table2[[#This Row],[PTS]]</f>
        <v>0.50549450549450547</v>
      </c>
      <c r="X194"/>
      <c r="Y194"/>
      <c r="Z194" t="s">
        <v>1422</v>
      </c>
      <c r="AA194" t="e" vm="2">
        <v>#VALUE!</v>
      </c>
      <c r="AB194" t="s">
        <v>782</v>
      </c>
      <c r="AC194">
        <v>39180</v>
      </c>
      <c r="AD194" t="s">
        <v>716</v>
      </c>
      <c r="AE194">
        <v>170</v>
      </c>
      <c r="AF194" t="s">
        <v>690</v>
      </c>
    </row>
    <row r="195" spans="1:32" hidden="1" x14ac:dyDescent="0.35">
      <c r="A195">
        <v>2025</v>
      </c>
      <c r="C195" t="s">
        <v>1144</v>
      </c>
      <c r="D195" s="1" t="s">
        <v>1471</v>
      </c>
      <c r="E195" s="1" t="s">
        <v>897</v>
      </c>
      <c r="F195" t="s">
        <v>117</v>
      </c>
      <c r="G195" t="s">
        <v>101</v>
      </c>
      <c r="H195">
        <v>0.2</v>
      </c>
      <c r="I195">
        <v>40</v>
      </c>
      <c r="J195">
        <v>13</v>
      </c>
      <c r="K195">
        <v>21</v>
      </c>
      <c r="L195">
        <v>34</v>
      </c>
      <c r="M195">
        <v>12</v>
      </c>
      <c r="N195">
        <f>Table2[[#This Row],[G]]/Table2[[#This Row],[GP]]</f>
        <v>0.32500000000000001</v>
      </c>
      <c r="O195">
        <f>Table2[[#This Row],[A]]/Table2[[#This Row],[GP]]</f>
        <v>0.52500000000000002</v>
      </c>
      <c r="P195">
        <f>Table2[[#This Row],[PTS]]/Table2[[#This Row],[GP]]</f>
        <v>0.85</v>
      </c>
      <c r="Q195" s="7">
        <f>Table2[[#This Row],[PIM]]/Table2[[#This Row],[GP]]</f>
        <v>0.3</v>
      </c>
      <c r="R195" s="7">
        <f>(Table2[[#This Row],[G]]^2)/(Table2[[#This Row],[G]]^2+Table2[[#This Row],[A]]^2)</f>
        <v>0.27704918032786885</v>
      </c>
      <c r="S195" s="7">
        <f>Table2[[#This Row],[PIM]]/Table2[[#This Row],[PTS]]</f>
        <v>0.35294117647058826</v>
      </c>
      <c r="T195" s="7">
        <f>Table2[[#This Row],[PTS]]/Table2[[#This Row],[PIM]]</f>
        <v>2.8333333333333335</v>
      </c>
      <c r="U195" s="7">
        <f>Table2[[#This Row],[PTS]]/Table2[[#This Row],[GP]]*Table2[[#This Row],[NHL_EQUIVALENT]]</f>
        <v>0.17</v>
      </c>
      <c r="V195" s="7">
        <f>Table2[[#This Row],[G]]/Table2[[#This Row],[PTS]]</f>
        <v>0.38235294117647056</v>
      </c>
      <c r="W195" s="7">
        <f>Table2[[#This Row],[A]]/Table2[[#This Row],[PTS]]</f>
        <v>0.61764705882352944</v>
      </c>
      <c r="X195"/>
      <c r="Y195"/>
      <c r="Z195" t="s">
        <v>1425</v>
      </c>
      <c r="AA195" t="e" vm="5">
        <v>#VALUE!</v>
      </c>
      <c r="AB195" t="s">
        <v>254</v>
      </c>
      <c r="AC195">
        <v>38802</v>
      </c>
      <c r="AD195" t="s">
        <v>783</v>
      </c>
      <c r="AE195">
        <v>176</v>
      </c>
      <c r="AF195" t="s">
        <v>700</v>
      </c>
    </row>
    <row r="196" spans="1:32" hidden="1" x14ac:dyDescent="0.35">
      <c r="A196">
        <v>2025</v>
      </c>
      <c r="C196" t="s">
        <v>1145</v>
      </c>
      <c r="D196" s="1" t="s">
        <v>1471</v>
      </c>
      <c r="E196" s="1" t="s">
        <v>897</v>
      </c>
      <c r="F196" t="s">
        <v>256</v>
      </c>
      <c r="G196" t="s">
        <v>257</v>
      </c>
      <c r="H196">
        <v>0.39</v>
      </c>
      <c r="I196">
        <v>36</v>
      </c>
      <c r="J196">
        <v>2</v>
      </c>
      <c r="K196">
        <v>5</v>
      </c>
      <c r="L196">
        <v>7</v>
      </c>
      <c r="M196">
        <v>4</v>
      </c>
      <c r="N196">
        <f>Table2[[#This Row],[G]]/Table2[[#This Row],[GP]]</f>
        <v>5.5555555555555552E-2</v>
      </c>
      <c r="O196">
        <f>Table2[[#This Row],[A]]/Table2[[#This Row],[GP]]</f>
        <v>0.1388888888888889</v>
      </c>
      <c r="P196">
        <f>Table2[[#This Row],[PTS]]/Table2[[#This Row],[GP]]</f>
        <v>0.19444444444444445</v>
      </c>
      <c r="Q196" s="7">
        <f>Table2[[#This Row],[PIM]]/Table2[[#This Row],[GP]]</f>
        <v>0.1111111111111111</v>
      </c>
      <c r="R196" s="7">
        <f>(Table2[[#This Row],[G]]^2)/(Table2[[#This Row],[G]]^2+Table2[[#This Row],[A]]^2)</f>
        <v>0.13793103448275862</v>
      </c>
      <c r="S196" s="7">
        <f>Table2[[#This Row],[PIM]]/Table2[[#This Row],[PTS]]</f>
        <v>0.5714285714285714</v>
      </c>
      <c r="T196" s="7">
        <f>Table2[[#This Row],[PTS]]/Table2[[#This Row],[PIM]]</f>
        <v>1.75</v>
      </c>
      <c r="U196" s="7">
        <f>Table2[[#This Row],[PTS]]/Table2[[#This Row],[GP]]*Table2[[#This Row],[NHL_EQUIVALENT]]</f>
        <v>7.5833333333333336E-2</v>
      </c>
      <c r="V196" s="7">
        <f>Table2[[#This Row],[G]]/Table2[[#This Row],[PTS]]</f>
        <v>0.2857142857142857</v>
      </c>
      <c r="W196" s="7">
        <f>Table2[[#This Row],[A]]/Table2[[#This Row],[PTS]]</f>
        <v>0.7142857142857143</v>
      </c>
      <c r="X196"/>
      <c r="Y196"/>
      <c r="Z196" t="s">
        <v>1426</v>
      </c>
      <c r="AA196" t="e" vm="9">
        <v>#VALUE!</v>
      </c>
      <c r="AB196" t="s">
        <v>255</v>
      </c>
      <c r="AC196">
        <v>38681</v>
      </c>
      <c r="AD196" t="s">
        <v>716</v>
      </c>
      <c r="AE196">
        <v>187</v>
      </c>
      <c r="AF196" t="s">
        <v>700</v>
      </c>
    </row>
    <row r="197" spans="1:32" hidden="1" x14ac:dyDescent="0.35">
      <c r="A197">
        <v>2025</v>
      </c>
      <c r="C197" t="s">
        <v>1074</v>
      </c>
      <c r="D197" s="1" t="s">
        <v>1471</v>
      </c>
      <c r="E197" s="1" t="s">
        <v>8</v>
      </c>
      <c r="F197" t="s">
        <v>258</v>
      </c>
      <c r="G197" t="s">
        <v>259</v>
      </c>
      <c r="H197">
        <v>0.12</v>
      </c>
      <c r="I197">
        <v>43</v>
      </c>
      <c r="J197">
        <v>2.29</v>
      </c>
      <c r="K197">
        <v>0.91300000000000003</v>
      </c>
      <c r="L197" t="s">
        <v>52</v>
      </c>
      <c r="M197" t="s">
        <v>52</v>
      </c>
      <c r="N197">
        <f>Table2[[#This Row],[G]]/Table2[[#This Row],[GP]]</f>
        <v>5.3255813953488371E-2</v>
      </c>
      <c r="O197">
        <f>Table2[[#This Row],[A]]/Table2[[#This Row],[GP]]</f>
        <v>2.1232558139534886E-2</v>
      </c>
      <c r="P197" t="e">
        <f>Table2[[#This Row],[PTS]]/Table2[[#This Row],[GP]]</f>
        <v>#VALUE!</v>
      </c>
      <c r="Q197" s="7" t="e">
        <f>Table2[[#This Row],[PIM]]/Table2[[#This Row],[GP]]</f>
        <v>#VALUE!</v>
      </c>
      <c r="R197" s="7">
        <f>(Table2[[#This Row],[G]]^2)/(Table2[[#This Row],[G]]^2+Table2[[#This Row],[A]]^2)</f>
        <v>0.86284725278721175</v>
      </c>
      <c r="S197" s="7" t="e">
        <f>Table2[[#This Row],[PIM]]/Table2[[#This Row],[PTS]]</f>
        <v>#VALUE!</v>
      </c>
      <c r="T197" s="7" t="e">
        <f>Table2[[#This Row],[PTS]]/Table2[[#This Row],[PIM]]</f>
        <v>#VALUE!</v>
      </c>
      <c r="U197" s="7" t="e">
        <f>Table2[[#This Row],[PTS]]/Table2[[#This Row],[GP]]*Table2[[#This Row],[NHL_EQUIVALENT]]</f>
        <v>#VALUE!</v>
      </c>
      <c r="V197" s="7" t="e">
        <f>Table2[[#This Row],[G]]/Table2[[#This Row],[PTS]]</f>
        <v>#VALUE!</v>
      </c>
      <c r="W197" s="7" t="e">
        <f>Table2[[#This Row],[A]]/Table2[[#This Row],[PTS]]</f>
        <v>#VALUE!</v>
      </c>
      <c r="X197"/>
      <c r="Y197"/>
      <c r="Z197" t="s">
        <v>1422</v>
      </c>
      <c r="AA197" t="e" vm="2">
        <v>#VALUE!</v>
      </c>
      <c r="AB197" t="s">
        <v>786</v>
      </c>
      <c r="AC197">
        <v>39190</v>
      </c>
      <c r="AD197" t="s">
        <v>707</v>
      </c>
      <c r="AE197">
        <v>187</v>
      </c>
      <c r="AF197" t="s">
        <v>700</v>
      </c>
    </row>
    <row r="198" spans="1:32" hidden="1" x14ac:dyDescent="0.35">
      <c r="A198">
        <v>2025</v>
      </c>
      <c r="C198" t="s">
        <v>1146</v>
      </c>
      <c r="D198" s="1" t="s">
        <v>1471</v>
      </c>
      <c r="E198" s="1" t="s">
        <v>897</v>
      </c>
      <c r="F198" t="s">
        <v>261</v>
      </c>
      <c r="G198" t="s">
        <v>31</v>
      </c>
      <c r="H198">
        <v>0.27</v>
      </c>
      <c r="I198">
        <v>64</v>
      </c>
      <c r="J198">
        <v>7</v>
      </c>
      <c r="K198">
        <v>15</v>
      </c>
      <c r="L198">
        <v>22</v>
      </c>
      <c r="M198">
        <v>12</v>
      </c>
      <c r="N198">
        <f>Table2[[#This Row],[G]]/Table2[[#This Row],[GP]]</f>
        <v>0.109375</v>
      </c>
      <c r="O198">
        <f>Table2[[#This Row],[A]]/Table2[[#This Row],[GP]]</f>
        <v>0.234375</v>
      </c>
      <c r="P198">
        <f>Table2[[#This Row],[PTS]]/Table2[[#This Row],[GP]]</f>
        <v>0.34375</v>
      </c>
      <c r="Q198" s="7">
        <f>Table2[[#This Row],[PIM]]/Table2[[#This Row],[GP]]</f>
        <v>0.1875</v>
      </c>
      <c r="R198" s="7">
        <f>(Table2[[#This Row],[G]]^2)/(Table2[[#This Row],[G]]^2+Table2[[#This Row],[A]]^2)</f>
        <v>0.17883211678832117</v>
      </c>
      <c r="S198" s="7">
        <f>Table2[[#This Row],[PIM]]/Table2[[#This Row],[PTS]]</f>
        <v>0.54545454545454541</v>
      </c>
      <c r="T198" s="7">
        <f>Table2[[#This Row],[PTS]]/Table2[[#This Row],[PIM]]</f>
        <v>1.8333333333333333</v>
      </c>
      <c r="U198" s="7">
        <f>Table2[[#This Row],[PTS]]/Table2[[#This Row],[GP]]*Table2[[#This Row],[NHL_EQUIVALENT]]</f>
        <v>9.2812500000000006E-2</v>
      </c>
      <c r="V198" s="7">
        <f>Table2[[#This Row],[G]]/Table2[[#This Row],[PTS]]</f>
        <v>0.31818181818181818</v>
      </c>
      <c r="W198" s="7">
        <f>Table2[[#This Row],[A]]/Table2[[#This Row],[PTS]]</f>
        <v>0.68181818181818177</v>
      </c>
      <c r="X198"/>
      <c r="Y198"/>
      <c r="Z198" t="s">
        <v>1421</v>
      </c>
      <c r="AA198" t="e" vm="1">
        <v>#VALUE!</v>
      </c>
      <c r="AB198" t="s">
        <v>788</v>
      </c>
      <c r="AC198">
        <v>39156</v>
      </c>
      <c r="AD198" t="s">
        <v>699</v>
      </c>
      <c r="AE198">
        <v>168</v>
      </c>
      <c r="AF198" t="s">
        <v>700</v>
      </c>
    </row>
    <row r="199" spans="1:32" hidden="1" x14ac:dyDescent="0.35">
      <c r="A199">
        <v>2025</v>
      </c>
      <c r="C199" t="s">
        <v>946</v>
      </c>
      <c r="D199" s="1" t="s">
        <v>1471</v>
      </c>
      <c r="E199" s="1" t="s">
        <v>896</v>
      </c>
      <c r="F199" t="s">
        <v>263</v>
      </c>
      <c r="G199" t="s">
        <v>20</v>
      </c>
      <c r="H199">
        <v>0.28999999999999998</v>
      </c>
      <c r="I199">
        <v>47</v>
      </c>
      <c r="J199">
        <v>4</v>
      </c>
      <c r="K199">
        <v>18</v>
      </c>
      <c r="L199">
        <v>22</v>
      </c>
      <c r="M199">
        <v>62</v>
      </c>
      <c r="N199">
        <f>Table2[[#This Row],[G]]/Table2[[#This Row],[GP]]</f>
        <v>8.5106382978723402E-2</v>
      </c>
      <c r="O199">
        <f>Table2[[#This Row],[A]]/Table2[[#This Row],[GP]]</f>
        <v>0.38297872340425532</v>
      </c>
      <c r="P199">
        <f>Table2[[#This Row],[PTS]]/Table2[[#This Row],[GP]]</f>
        <v>0.46808510638297873</v>
      </c>
      <c r="Q199" s="7">
        <f>Table2[[#This Row],[PIM]]/Table2[[#This Row],[GP]]</f>
        <v>1.3191489361702127</v>
      </c>
      <c r="R199" s="7">
        <f>(Table2[[#This Row],[G]]^2)/(Table2[[#This Row],[G]]^2+Table2[[#This Row],[A]]^2)</f>
        <v>4.7058823529411764E-2</v>
      </c>
      <c r="S199" s="7">
        <f>Table2[[#This Row],[PIM]]/Table2[[#This Row],[PTS]]</f>
        <v>2.8181818181818183</v>
      </c>
      <c r="T199" s="7">
        <f>Table2[[#This Row],[PTS]]/Table2[[#This Row],[PIM]]</f>
        <v>0.35483870967741937</v>
      </c>
      <c r="U199" s="7">
        <f>Table2[[#This Row],[PTS]]/Table2[[#This Row],[GP]]*Table2[[#This Row],[NHL_EQUIVALENT]]</f>
        <v>0.13574468085106384</v>
      </c>
      <c r="V199" s="7">
        <f>Table2[[#This Row],[G]]/Table2[[#This Row],[PTS]]</f>
        <v>0.18181818181818182</v>
      </c>
      <c r="W199" s="7">
        <f>Table2[[#This Row],[A]]/Table2[[#This Row],[PTS]]</f>
        <v>0.81818181818181823</v>
      </c>
      <c r="X199"/>
      <c r="Y199"/>
      <c r="Z199" t="s">
        <v>1422</v>
      </c>
      <c r="AA199" t="e" vm="2">
        <v>#VALUE!</v>
      </c>
      <c r="AB199" t="s">
        <v>262</v>
      </c>
      <c r="AC199">
        <v>38750</v>
      </c>
      <c r="AD199" t="s">
        <v>703</v>
      </c>
      <c r="AE199">
        <v>198</v>
      </c>
      <c r="AF199" t="s">
        <v>700</v>
      </c>
    </row>
    <row r="200" spans="1:32" hidden="1" x14ac:dyDescent="0.35">
      <c r="A200">
        <v>2025</v>
      </c>
      <c r="C200" t="s">
        <v>1075</v>
      </c>
      <c r="D200" s="1" t="s">
        <v>1471</v>
      </c>
      <c r="E200" s="1" t="s">
        <v>8</v>
      </c>
      <c r="F200" t="s">
        <v>74</v>
      </c>
      <c r="G200" t="s">
        <v>15</v>
      </c>
      <c r="H200">
        <v>0.3</v>
      </c>
      <c r="I200">
        <v>24</v>
      </c>
      <c r="J200">
        <v>2.97</v>
      </c>
      <c r="K200">
        <v>0.90600000000000003</v>
      </c>
      <c r="L200" t="s">
        <v>52</v>
      </c>
      <c r="M200" t="s">
        <v>52</v>
      </c>
      <c r="N200">
        <f>Table2[[#This Row],[G]]/Table2[[#This Row],[GP]]</f>
        <v>0.12375000000000001</v>
      </c>
      <c r="O200">
        <f>Table2[[#This Row],[A]]/Table2[[#This Row],[GP]]</f>
        <v>3.7749999999999999E-2</v>
      </c>
      <c r="P200" t="e">
        <f>Table2[[#This Row],[PTS]]/Table2[[#This Row],[GP]]</f>
        <v>#VALUE!</v>
      </c>
      <c r="Q200" s="7" t="e">
        <f>Table2[[#This Row],[PIM]]/Table2[[#This Row],[GP]]</f>
        <v>#VALUE!</v>
      </c>
      <c r="R200" s="7">
        <f>(Table2[[#This Row],[G]]^2)/(Table2[[#This Row],[G]]^2+Table2[[#This Row],[A]]^2)</f>
        <v>0.91486636846310665</v>
      </c>
      <c r="S200" s="7" t="e">
        <f>Table2[[#This Row],[PIM]]/Table2[[#This Row],[PTS]]</f>
        <v>#VALUE!</v>
      </c>
      <c r="T200" s="7" t="e">
        <f>Table2[[#This Row],[PTS]]/Table2[[#This Row],[PIM]]</f>
        <v>#VALUE!</v>
      </c>
      <c r="U200" s="7" t="e">
        <f>Table2[[#This Row],[PTS]]/Table2[[#This Row],[GP]]*Table2[[#This Row],[NHL_EQUIVALENT]]</f>
        <v>#VALUE!</v>
      </c>
      <c r="V200" s="7" t="e">
        <f>Table2[[#This Row],[G]]/Table2[[#This Row],[PTS]]</f>
        <v>#VALUE!</v>
      </c>
      <c r="W200" s="7" t="e">
        <f>Table2[[#This Row],[A]]/Table2[[#This Row],[PTS]]</f>
        <v>#VALUE!</v>
      </c>
      <c r="X200"/>
      <c r="Y200"/>
      <c r="Z200" t="s">
        <v>1421</v>
      </c>
      <c r="AA200" t="e" vm="1">
        <v>#VALUE!</v>
      </c>
      <c r="AB200" t="s">
        <v>264</v>
      </c>
      <c r="AC200">
        <v>38855</v>
      </c>
      <c r="AD200" t="s">
        <v>705</v>
      </c>
      <c r="AE200">
        <v>181</v>
      </c>
      <c r="AF200" t="s">
        <v>700</v>
      </c>
    </row>
    <row r="201" spans="1:32" hidden="1" x14ac:dyDescent="0.35">
      <c r="A201">
        <v>2025</v>
      </c>
      <c r="C201" t="s">
        <v>947</v>
      </c>
      <c r="D201" s="1" t="s">
        <v>1471</v>
      </c>
      <c r="E201" s="1" t="s">
        <v>896</v>
      </c>
      <c r="F201" t="s">
        <v>54</v>
      </c>
      <c r="G201" t="s">
        <v>23</v>
      </c>
      <c r="H201">
        <v>0.27</v>
      </c>
      <c r="I201">
        <v>20</v>
      </c>
      <c r="J201">
        <v>0</v>
      </c>
      <c r="K201">
        <v>4</v>
      </c>
      <c r="L201">
        <v>4</v>
      </c>
      <c r="M201">
        <v>4</v>
      </c>
      <c r="N201">
        <f>Table2[[#This Row],[G]]/Table2[[#This Row],[GP]]</f>
        <v>0</v>
      </c>
      <c r="O201">
        <f>Table2[[#This Row],[A]]/Table2[[#This Row],[GP]]</f>
        <v>0.2</v>
      </c>
      <c r="P201">
        <f>Table2[[#This Row],[PTS]]/Table2[[#This Row],[GP]]</f>
        <v>0.2</v>
      </c>
      <c r="Q201" s="7">
        <f>Table2[[#This Row],[PIM]]/Table2[[#This Row],[GP]]</f>
        <v>0.2</v>
      </c>
      <c r="R201" s="7">
        <f>(Table2[[#This Row],[G]]^2)/(Table2[[#This Row],[G]]^2+Table2[[#This Row],[A]]^2)</f>
        <v>0</v>
      </c>
      <c r="S201" s="7">
        <f>Table2[[#This Row],[PIM]]/Table2[[#This Row],[PTS]]</f>
        <v>1</v>
      </c>
      <c r="T201" s="7">
        <f>Table2[[#This Row],[PTS]]/Table2[[#This Row],[PIM]]</f>
        <v>1</v>
      </c>
      <c r="U201" s="7">
        <f>Table2[[#This Row],[PTS]]/Table2[[#This Row],[GP]]*Table2[[#This Row],[NHL_EQUIVALENT]]</f>
        <v>5.4000000000000006E-2</v>
      </c>
      <c r="V201" s="7">
        <f>Table2[[#This Row],[G]]/Table2[[#This Row],[PTS]]</f>
        <v>0</v>
      </c>
      <c r="W201" s="7">
        <f>Table2[[#This Row],[A]]/Table2[[#This Row],[PTS]]</f>
        <v>1</v>
      </c>
      <c r="X201"/>
      <c r="Y201"/>
      <c r="Z201" t="s">
        <v>1422</v>
      </c>
      <c r="AA201" t="e" vm="2">
        <v>#VALUE!</v>
      </c>
      <c r="AB201" t="s">
        <v>789</v>
      </c>
      <c r="AC201">
        <v>39128</v>
      </c>
      <c r="AD201" t="s">
        <v>707</v>
      </c>
      <c r="AE201">
        <v>174</v>
      </c>
      <c r="AF201" t="s">
        <v>700</v>
      </c>
    </row>
    <row r="202" spans="1:32" hidden="1" x14ac:dyDescent="0.35">
      <c r="A202">
        <v>2025</v>
      </c>
      <c r="C202" t="s">
        <v>1147</v>
      </c>
      <c r="D202" s="1" t="s">
        <v>1471</v>
      </c>
      <c r="E202" s="1" t="s">
        <v>897</v>
      </c>
      <c r="F202" t="s">
        <v>269</v>
      </c>
      <c r="G202" t="s">
        <v>43</v>
      </c>
      <c r="H202">
        <v>0.27</v>
      </c>
      <c r="I202">
        <v>40</v>
      </c>
      <c r="J202">
        <v>22</v>
      </c>
      <c r="K202">
        <v>21</v>
      </c>
      <c r="L202">
        <v>43</v>
      </c>
      <c r="M202">
        <v>8</v>
      </c>
      <c r="N202">
        <f>Table2[[#This Row],[G]]/Table2[[#This Row],[GP]]</f>
        <v>0.55000000000000004</v>
      </c>
      <c r="O202">
        <f>Table2[[#This Row],[A]]/Table2[[#This Row],[GP]]</f>
        <v>0.52500000000000002</v>
      </c>
      <c r="P202">
        <f>Table2[[#This Row],[PTS]]/Table2[[#This Row],[GP]]</f>
        <v>1.075</v>
      </c>
      <c r="Q202" s="7">
        <f>Table2[[#This Row],[PIM]]/Table2[[#This Row],[GP]]</f>
        <v>0.2</v>
      </c>
      <c r="R202" s="7">
        <f>(Table2[[#This Row],[G]]^2)/(Table2[[#This Row],[G]]^2+Table2[[#This Row],[A]]^2)</f>
        <v>0.52324324324324323</v>
      </c>
      <c r="S202" s="7">
        <f>Table2[[#This Row],[PIM]]/Table2[[#This Row],[PTS]]</f>
        <v>0.18604651162790697</v>
      </c>
      <c r="T202" s="7">
        <f>Table2[[#This Row],[PTS]]/Table2[[#This Row],[PIM]]</f>
        <v>5.375</v>
      </c>
      <c r="U202" s="7">
        <f>Table2[[#This Row],[PTS]]/Table2[[#This Row],[GP]]*Table2[[#This Row],[NHL_EQUIVALENT]]</f>
        <v>0.29025000000000001</v>
      </c>
      <c r="V202" s="7">
        <f>Table2[[#This Row],[G]]/Table2[[#This Row],[PTS]]</f>
        <v>0.51162790697674421</v>
      </c>
      <c r="W202" s="7">
        <f>Table2[[#This Row],[A]]/Table2[[#This Row],[PTS]]</f>
        <v>0.48837209302325579</v>
      </c>
      <c r="X202"/>
      <c r="Y202"/>
      <c r="Z202" t="s">
        <v>1430</v>
      </c>
      <c r="AA202" t="e" vm="15">
        <v>#VALUE!</v>
      </c>
      <c r="AB202" t="s">
        <v>268</v>
      </c>
      <c r="AC202">
        <v>39338</v>
      </c>
      <c r="AD202" t="s">
        <v>716</v>
      </c>
      <c r="AE202">
        <v>185</v>
      </c>
      <c r="AF202" t="s">
        <v>700</v>
      </c>
    </row>
    <row r="203" spans="1:32" hidden="1" x14ac:dyDescent="0.35">
      <c r="A203">
        <v>2025</v>
      </c>
      <c r="C203" t="s">
        <v>948</v>
      </c>
      <c r="D203" s="1" t="s">
        <v>1471</v>
      </c>
      <c r="E203" s="1" t="s">
        <v>896</v>
      </c>
      <c r="F203" t="s">
        <v>271</v>
      </c>
      <c r="G203" t="s">
        <v>128</v>
      </c>
      <c r="H203">
        <v>0.22</v>
      </c>
      <c r="I203">
        <v>34</v>
      </c>
      <c r="J203">
        <v>2</v>
      </c>
      <c r="K203">
        <v>4</v>
      </c>
      <c r="L203">
        <v>6</v>
      </c>
      <c r="M203">
        <v>4</v>
      </c>
      <c r="N203">
        <f>Table2[[#This Row],[G]]/Table2[[#This Row],[GP]]</f>
        <v>5.8823529411764705E-2</v>
      </c>
      <c r="O203">
        <f>Table2[[#This Row],[A]]/Table2[[#This Row],[GP]]</f>
        <v>0.11764705882352941</v>
      </c>
      <c r="P203">
        <f>Table2[[#This Row],[PTS]]/Table2[[#This Row],[GP]]</f>
        <v>0.17647058823529413</v>
      </c>
      <c r="Q203" s="7">
        <f>Table2[[#This Row],[PIM]]/Table2[[#This Row],[GP]]</f>
        <v>0.11764705882352941</v>
      </c>
      <c r="R203" s="7">
        <f>(Table2[[#This Row],[G]]^2)/(Table2[[#This Row],[G]]^2+Table2[[#This Row],[A]]^2)</f>
        <v>0.2</v>
      </c>
      <c r="S203" s="7">
        <f>Table2[[#This Row],[PIM]]/Table2[[#This Row],[PTS]]</f>
        <v>0.66666666666666663</v>
      </c>
      <c r="T203" s="7">
        <f>Table2[[#This Row],[PTS]]/Table2[[#This Row],[PIM]]</f>
        <v>1.5</v>
      </c>
      <c r="U203" s="7">
        <f>Table2[[#This Row],[PTS]]/Table2[[#This Row],[GP]]*Table2[[#This Row],[NHL_EQUIVALENT]]</f>
        <v>3.8823529411764708E-2</v>
      </c>
      <c r="V203" s="7">
        <f>Table2[[#This Row],[G]]/Table2[[#This Row],[PTS]]</f>
        <v>0.33333333333333331</v>
      </c>
      <c r="W203" s="7">
        <f>Table2[[#This Row],[A]]/Table2[[#This Row],[PTS]]</f>
        <v>0.66666666666666663</v>
      </c>
      <c r="X203"/>
      <c r="Y203"/>
      <c r="Z203" t="s">
        <v>1427</v>
      </c>
      <c r="AA203" t="e" vm="8">
        <v>#VALUE!</v>
      </c>
      <c r="AB203" t="s">
        <v>270</v>
      </c>
      <c r="AC203">
        <v>39305</v>
      </c>
      <c r="AD203" t="s">
        <v>717</v>
      </c>
      <c r="AE203">
        <v>194</v>
      </c>
      <c r="AF203" t="s">
        <v>700</v>
      </c>
    </row>
    <row r="204" spans="1:32" hidden="1" x14ac:dyDescent="0.35">
      <c r="A204">
        <v>2025</v>
      </c>
      <c r="C204" t="s">
        <v>1076</v>
      </c>
      <c r="D204" s="1" t="s">
        <v>1471</v>
      </c>
      <c r="E204" s="1" t="s">
        <v>8</v>
      </c>
      <c r="F204" t="s">
        <v>272</v>
      </c>
      <c r="G204" t="s">
        <v>31</v>
      </c>
      <c r="H204">
        <v>0.27</v>
      </c>
      <c r="I204">
        <v>41</v>
      </c>
      <c r="J204">
        <v>2.66</v>
      </c>
      <c r="K204">
        <v>0.90300000000000002</v>
      </c>
      <c r="L204" t="s">
        <v>52</v>
      </c>
      <c r="M204" t="s">
        <v>52</v>
      </c>
      <c r="N204">
        <f>Table2[[#This Row],[G]]/Table2[[#This Row],[GP]]</f>
        <v>6.4878048780487807E-2</v>
      </c>
      <c r="O204">
        <f>Table2[[#This Row],[A]]/Table2[[#This Row],[GP]]</f>
        <v>2.2024390243902441E-2</v>
      </c>
      <c r="P204" t="e">
        <f>Table2[[#This Row],[PTS]]/Table2[[#This Row],[GP]]</f>
        <v>#VALUE!</v>
      </c>
      <c r="Q204" s="7" t="e">
        <f>Table2[[#This Row],[PIM]]/Table2[[#This Row],[GP]]</f>
        <v>#VALUE!</v>
      </c>
      <c r="R204" s="7">
        <f>(Table2[[#This Row],[G]]^2)/(Table2[[#This Row],[G]]^2+Table2[[#This Row],[A]]^2)</f>
        <v>0.89666606640544955</v>
      </c>
      <c r="S204" s="7" t="e">
        <f>Table2[[#This Row],[PIM]]/Table2[[#This Row],[PTS]]</f>
        <v>#VALUE!</v>
      </c>
      <c r="T204" s="7" t="e">
        <f>Table2[[#This Row],[PTS]]/Table2[[#This Row],[PIM]]</f>
        <v>#VALUE!</v>
      </c>
      <c r="U204" s="7" t="e">
        <f>Table2[[#This Row],[PTS]]/Table2[[#This Row],[GP]]*Table2[[#This Row],[NHL_EQUIVALENT]]</f>
        <v>#VALUE!</v>
      </c>
      <c r="V204" s="7" t="e">
        <f>Table2[[#This Row],[G]]/Table2[[#This Row],[PTS]]</f>
        <v>#VALUE!</v>
      </c>
      <c r="W204" s="7" t="e">
        <f>Table2[[#This Row],[A]]/Table2[[#This Row],[PTS]]</f>
        <v>#VALUE!</v>
      </c>
      <c r="X204"/>
      <c r="Y204"/>
      <c r="Z204" t="s">
        <v>1437</v>
      </c>
      <c r="AA204" t="e" vm="11">
        <v>#VALUE!</v>
      </c>
      <c r="AB204" t="s">
        <v>791</v>
      </c>
      <c r="AC204">
        <v>38580</v>
      </c>
      <c r="AD204" t="s">
        <v>707</v>
      </c>
      <c r="AE204">
        <v>187</v>
      </c>
      <c r="AF204" t="s">
        <v>700</v>
      </c>
    </row>
    <row r="205" spans="1:32" hidden="1" x14ac:dyDescent="0.35">
      <c r="A205">
        <v>2025</v>
      </c>
      <c r="C205" t="s">
        <v>949</v>
      </c>
      <c r="D205" s="1" t="s">
        <v>1471</v>
      </c>
      <c r="E205" s="1" t="s">
        <v>896</v>
      </c>
      <c r="F205" t="s">
        <v>117</v>
      </c>
      <c r="G205" t="s">
        <v>101</v>
      </c>
      <c r="H205">
        <v>0.2</v>
      </c>
      <c r="I205">
        <v>40</v>
      </c>
      <c r="J205">
        <v>1</v>
      </c>
      <c r="K205">
        <v>2</v>
      </c>
      <c r="L205">
        <v>3</v>
      </c>
      <c r="M205">
        <v>26</v>
      </c>
      <c r="N205">
        <f>Table2[[#This Row],[G]]/Table2[[#This Row],[GP]]</f>
        <v>2.5000000000000001E-2</v>
      </c>
      <c r="O205">
        <f>Table2[[#This Row],[A]]/Table2[[#This Row],[GP]]</f>
        <v>0.05</v>
      </c>
      <c r="P205">
        <f>Table2[[#This Row],[PTS]]/Table2[[#This Row],[GP]]</f>
        <v>7.4999999999999997E-2</v>
      </c>
      <c r="Q205" s="7">
        <f>Table2[[#This Row],[PIM]]/Table2[[#This Row],[GP]]</f>
        <v>0.65</v>
      </c>
      <c r="R205" s="7">
        <f>(Table2[[#This Row],[G]]^2)/(Table2[[#This Row],[G]]^2+Table2[[#This Row],[A]]^2)</f>
        <v>0.2</v>
      </c>
      <c r="S205" s="7">
        <f>Table2[[#This Row],[PIM]]/Table2[[#This Row],[PTS]]</f>
        <v>8.6666666666666661</v>
      </c>
      <c r="T205" s="7">
        <f>Table2[[#This Row],[PTS]]/Table2[[#This Row],[PIM]]</f>
        <v>0.11538461538461539</v>
      </c>
      <c r="U205" s="7">
        <f>Table2[[#This Row],[PTS]]/Table2[[#This Row],[GP]]*Table2[[#This Row],[NHL_EQUIVALENT]]</f>
        <v>1.4999999999999999E-2</v>
      </c>
      <c r="V205" s="7">
        <f>Table2[[#This Row],[G]]/Table2[[#This Row],[PTS]]</f>
        <v>0.33333333333333331</v>
      </c>
      <c r="W205" s="7">
        <f>Table2[[#This Row],[A]]/Table2[[#This Row],[PTS]]</f>
        <v>0.66666666666666663</v>
      </c>
      <c r="X205"/>
      <c r="Y205"/>
      <c r="Z205" t="s">
        <v>1425</v>
      </c>
      <c r="AA205" t="e" vm="5">
        <v>#VALUE!</v>
      </c>
      <c r="AB205" t="s">
        <v>273</v>
      </c>
      <c r="AC205">
        <v>38989</v>
      </c>
      <c r="AD205" t="s">
        <v>707</v>
      </c>
      <c r="AE205">
        <v>176</v>
      </c>
      <c r="AF205" t="s">
        <v>690</v>
      </c>
    </row>
    <row r="206" spans="1:32" hidden="1" x14ac:dyDescent="0.35">
      <c r="A206">
        <v>2025</v>
      </c>
      <c r="C206" t="s">
        <v>1317</v>
      </c>
      <c r="D206" s="1" t="s">
        <v>1471</v>
      </c>
      <c r="E206" s="1" t="s">
        <v>897</v>
      </c>
      <c r="F206" t="s">
        <v>275</v>
      </c>
      <c r="G206" t="s">
        <v>23</v>
      </c>
      <c r="H206">
        <v>0.27</v>
      </c>
      <c r="I206">
        <v>24</v>
      </c>
      <c r="J206">
        <v>4</v>
      </c>
      <c r="K206">
        <v>5</v>
      </c>
      <c r="L206">
        <v>9</v>
      </c>
      <c r="M206">
        <v>12</v>
      </c>
      <c r="N206">
        <f>Table2[[#This Row],[G]]/Table2[[#This Row],[GP]]</f>
        <v>0.16666666666666666</v>
      </c>
      <c r="O206">
        <f>Table2[[#This Row],[A]]/Table2[[#This Row],[GP]]</f>
        <v>0.20833333333333334</v>
      </c>
      <c r="P206">
        <f>Table2[[#This Row],[PTS]]/Table2[[#This Row],[GP]]</f>
        <v>0.375</v>
      </c>
      <c r="Q206" s="7">
        <f>Table2[[#This Row],[PIM]]/Table2[[#This Row],[GP]]</f>
        <v>0.5</v>
      </c>
      <c r="R206" s="7">
        <f>(Table2[[#This Row],[G]]^2)/(Table2[[#This Row],[G]]^2+Table2[[#This Row],[A]]^2)</f>
        <v>0.3902439024390244</v>
      </c>
      <c r="S206" s="7">
        <f>Table2[[#This Row],[PIM]]/Table2[[#This Row],[PTS]]</f>
        <v>1.3333333333333333</v>
      </c>
      <c r="T206" s="7">
        <f>Table2[[#This Row],[PTS]]/Table2[[#This Row],[PIM]]</f>
        <v>0.75</v>
      </c>
      <c r="U206" s="7">
        <f>Table2[[#This Row],[PTS]]/Table2[[#This Row],[GP]]*Table2[[#This Row],[NHL_EQUIVALENT]]</f>
        <v>0.10125000000000001</v>
      </c>
      <c r="V206" s="7">
        <f>Table2[[#This Row],[G]]/Table2[[#This Row],[PTS]]</f>
        <v>0.44444444444444442</v>
      </c>
      <c r="W206" s="7">
        <f>Table2[[#This Row],[A]]/Table2[[#This Row],[PTS]]</f>
        <v>0.55555555555555558</v>
      </c>
      <c r="X206"/>
      <c r="Y206"/>
      <c r="Z206" t="s">
        <v>1422</v>
      </c>
      <c r="AA206" t="e" vm="2">
        <v>#VALUE!</v>
      </c>
      <c r="AB206" t="s">
        <v>274</v>
      </c>
      <c r="AC206">
        <v>39108</v>
      </c>
      <c r="AD206" t="s">
        <v>725</v>
      </c>
      <c r="AE206">
        <v>174</v>
      </c>
      <c r="AF206" t="s">
        <v>690</v>
      </c>
    </row>
    <row r="207" spans="1:32" hidden="1" x14ac:dyDescent="0.35">
      <c r="A207">
        <v>2025</v>
      </c>
      <c r="C207" t="s">
        <v>1212</v>
      </c>
      <c r="D207" s="1" t="s">
        <v>1471</v>
      </c>
      <c r="E207" s="1" t="s">
        <v>897</v>
      </c>
      <c r="F207" t="s">
        <v>277</v>
      </c>
      <c r="G207" t="s">
        <v>101</v>
      </c>
      <c r="H207">
        <v>0.2</v>
      </c>
      <c r="I207">
        <v>54</v>
      </c>
      <c r="J207">
        <v>18</v>
      </c>
      <c r="K207">
        <v>27</v>
      </c>
      <c r="L207">
        <v>45</v>
      </c>
      <c r="M207">
        <v>36</v>
      </c>
      <c r="N207">
        <f>Table2[[#This Row],[G]]/Table2[[#This Row],[GP]]</f>
        <v>0.33333333333333331</v>
      </c>
      <c r="O207">
        <f>Table2[[#This Row],[A]]/Table2[[#This Row],[GP]]</f>
        <v>0.5</v>
      </c>
      <c r="P207">
        <f>Table2[[#This Row],[PTS]]/Table2[[#This Row],[GP]]</f>
        <v>0.83333333333333337</v>
      </c>
      <c r="Q207" s="7">
        <f>Table2[[#This Row],[PIM]]/Table2[[#This Row],[GP]]</f>
        <v>0.66666666666666663</v>
      </c>
      <c r="R207" s="7">
        <f>(Table2[[#This Row],[G]]^2)/(Table2[[#This Row],[G]]^2+Table2[[#This Row],[A]]^2)</f>
        <v>0.30769230769230771</v>
      </c>
      <c r="S207" s="7">
        <f>Table2[[#This Row],[PIM]]/Table2[[#This Row],[PTS]]</f>
        <v>0.8</v>
      </c>
      <c r="T207" s="7">
        <f>Table2[[#This Row],[PTS]]/Table2[[#This Row],[PIM]]</f>
        <v>1.25</v>
      </c>
      <c r="U207" s="7">
        <f>Table2[[#This Row],[PTS]]/Table2[[#This Row],[GP]]*Table2[[#This Row],[NHL_EQUIVALENT]]</f>
        <v>0.16666666666666669</v>
      </c>
      <c r="V207" s="7">
        <f>Table2[[#This Row],[G]]/Table2[[#This Row],[PTS]]</f>
        <v>0.4</v>
      </c>
      <c r="W207" s="7">
        <f>Table2[[#This Row],[A]]/Table2[[#This Row],[PTS]]</f>
        <v>0.6</v>
      </c>
      <c r="X207"/>
      <c r="Y207"/>
      <c r="Z207" t="s">
        <v>1425</v>
      </c>
      <c r="AA207" t="e" vm="5">
        <v>#VALUE!</v>
      </c>
      <c r="AB207" t="s">
        <v>276</v>
      </c>
      <c r="AC207">
        <v>39055</v>
      </c>
      <c r="AD207" t="s">
        <v>783</v>
      </c>
      <c r="AE207">
        <v>137</v>
      </c>
      <c r="AF207" t="s">
        <v>700</v>
      </c>
    </row>
    <row r="208" spans="1:32" hidden="1" x14ac:dyDescent="0.35">
      <c r="A208">
        <v>2025</v>
      </c>
      <c r="C208" t="s">
        <v>950</v>
      </c>
      <c r="D208" s="1" t="s">
        <v>1471</v>
      </c>
      <c r="E208" s="1" t="s">
        <v>896</v>
      </c>
      <c r="F208" t="s">
        <v>279</v>
      </c>
      <c r="G208" t="s">
        <v>101</v>
      </c>
      <c r="H208">
        <v>0.2</v>
      </c>
      <c r="I208">
        <v>37</v>
      </c>
      <c r="J208">
        <v>6</v>
      </c>
      <c r="K208">
        <v>17</v>
      </c>
      <c r="L208">
        <v>23</v>
      </c>
      <c r="M208">
        <v>24</v>
      </c>
      <c r="N208">
        <f>Table2[[#This Row],[G]]/Table2[[#This Row],[GP]]</f>
        <v>0.16216216216216217</v>
      </c>
      <c r="O208">
        <f>Table2[[#This Row],[A]]/Table2[[#This Row],[GP]]</f>
        <v>0.45945945945945948</v>
      </c>
      <c r="P208">
        <f>Table2[[#This Row],[PTS]]/Table2[[#This Row],[GP]]</f>
        <v>0.6216216216216216</v>
      </c>
      <c r="Q208" s="7">
        <f>Table2[[#This Row],[PIM]]/Table2[[#This Row],[GP]]</f>
        <v>0.64864864864864868</v>
      </c>
      <c r="R208" s="7">
        <f>(Table2[[#This Row],[G]]^2)/(Table2[[#This Row],[G]]^2+Table2[[#This Row],[A]]^2)</f>
        <v>0.11076923076923077</v>
      </c>
      <c r="S208" s="7">
        <f>Table2[[#This Row],[PIM]]/Table2[[#This Row],[PTS]]</f>
        <v>1.0434782608695652</v>
      </c>
      <c r="T208" s="7">
        <f>Table2[[#This Row],[PTS]]/Table2[[#This Row],[PIM]]</f>
        <v>0.95833333333333337</v>
      </c>
      <c r="U208" s="7">
        <f>Table2[[#This Row],[PTS]]/Table2[[#This Row],[GP]]*Table2[[#This Row],[NHL_EQUIVALENT]]</f>
        <v>0.12432432432432433</v>
      </c>
      <c r="V208" s="7">
        <f>Table2[[#This Row],[G]]/Table2[[#This Row],[PTS]]</f>
        <v>0.2608695652173913</v>
      </c>
      <c r="W208" s="7">
        <f>Table2[[#This Row],[A]]/Table2[[#This Row],[PTS]]</f>
        <v>0.73913043478260865</v>
      </c>
      <c r="X208"/>
      <c r="Y208"/>
      <c r="Z208" t="s">
        <v>1425</v>
      </c>
      <c r="AA208" t="e" vm="5">
        <v>#VALUE!</v>
      </c>
      <c r="AB208" t="s">
        <v>278</v>
      </c>
      <c r="AC208">
        <v>39068</v>
      </c>
      <c r="AD208" t="s">
        <v>716</v>
      </c>
      <c r="AE208">
        <v>165</v>
      </c>
      <c r="AF208" t="s">
        <v>700</v>
      </c>
    </row>
    <row r="209" spans="1:32" hidden="1" x14ac:dyDescent="0.35">
      <c r="A209">
        <v>2025</v>
      </c>
      <c r="C209" t="s">
        <v>1318</v>
      </c>
      <c r="D209" s="1" t="s">
        <v>1471</v>
      </c>
      <c r="E209" s="1" t="s">
        <v>897</v>
      </c>
      <c r="F209" t="s">
        <v>78</v>
      </c>
      <c r="G209" t="s">
        <v>20</v>
      </c>
      <c r="H209">
        <v>0.28999999999999998</v>
      </c>
      <c r="I209">
        <v>68</v>
      </c>
      <c r="J209">
        <v>11</v>
      </c>
      <c r="K209">
        <v>9</v>
      </c>
      <c r="L209">
        <v>20</v>
      </c>
      <c r="M209">
        <v>136</v>
      </c>
      <c r="N209">
        <f>Table2[[#This Row],[G]]/Table2[[#This Row],[GP]]</f>
        <v>0.16176470588235295</v>
      </c>
      <c r="O209">
        <f>Table2[[#This Row],[A]]/Table2[[#This Row],[GP]]</f>
        <v>0.13235294117647059</v>
      </c>
      <c r="P209">
        <f>Table2[[#This Row],[PTS]]/Table2[[#This Row],[GP]]</f>
        <v>0.29411764705882354</v>
      </c>
      <c r="Q209" s="7">
        <f>Table2[[#This Row],[PIM]]/Table2[[#This Row],[GP]]</f>
        <v>2</v>
      </c>
      <c r="R209" s="7">
        <f>(Table2[[#This Row],[G]]^2)/(Table2[[#This Row],[G]]^2+Table2[[#This Row],[A]]^2)</f>
        <v>0.59900990099009899</v>
      </c>
      <c r="S209" s="7">
        <f>Table2[[#This Row],[PIM]]/Table2[[#This Row],[PTS]]</f>
        <v>6.8</v>
      </c>
      <c r="T209" s="7">
        <f>Table2[[#This Row],[PTS]]/Table2[[#This Row],[PIM]]</f>
        <v>0.14705882352941177</v>
      </c>
      <c r="U209" s="7">
        <f>Table2[[#This Row],[PTS]]/Table2[[#This Row],[GP]]*Table2[[#This Row],[NHL_EQUIVALENT]]</f>
        <v>8.5294117647058826E-2</v>
      </c>
      <c r="V209" s="7">
        <f>Table2[[#This Row],[G]]/Table2[[#This Row],[PTS]]</f>
        <v>0.55000000000000004</v>
      </c>
      <c r="W209" s="7">
        <f>Table2[[#This Row],[A]]/Table2[[#This Row],[PTS]]</f>
        <v>0.45</v>
      </c>
      <c r="X209"/>
      <c r="Y209"/>
      <c r="Z209" t="s">
        <v>1421</v>
      </c>
      <c r="AA209" t="e" vm="1">
        <v>#VALUE!</v>
      </c>
      <c r="AB209" t="s">
        <v>280</v>
      </c>
      <c r="AC209">
        <v>39118</v>
      </c>
      <c r="AD209" t="s">
        <v>707</v>
      </c>
      <c r="AE209">
        <v>174</v>
      </c>
      <c r="AF209" t="s">
        <v>700</v>
      </c>
    </row>
    <row r="210" spans="1:32" hidden="1" x14ac:dyDescent="0.35">
      <c r="A210">
        <v>2025</v>
      </c>
      <c r="C210" t="s">
        <v>1319</v>
      </c>
      <c r="D210" s="1" t="s">
        <v>1471</v>
      </c>
      <c r="E210" s="1" t="s">
        <v>897</v>
      </c>
      <c r="F210" t="s">
        <v>282</v>
      </c>
      <c r="G210" t="s">
        <v>115</v>
      </c>
      <c r="H210">
        <v>0.27</v>
      </c>
      <c r="I210">
        <v>54</v>
      </c>
      <c r="J210">
        <v>30</v>
      </c>
      <c r="K210">
        <v>36</v>
      </c>
      <c r="L210">
        <v>66</v>
      </c>
      <c r="M210">
        <v>42</v>
      </c>
      <c r="N210">
        <f>Table2[[#This Row],[G]]/Table2[[#This Row],[GP]]</f>
        <v>0.55555555555555558</v>
      </c>
      <c r="O210">
        <f>Table2[[#This Row],[A]]/Table2[[#This Row],[GP]]</f>
        <v>0.66666666666666663</v>
      </c>
      <c r="P210">
        <f>Table2[[#This Row],[PTS]]/Table2[[#This Row],[GP]]</f>
        <v>1.2222222222222223</v>
      </c>
      <c r="Q210" s="7">
        <f>Table2[[#This Row],[PIM]]/Table2[[#This Row],[GP]]</f>
        <v>0.77777777777777779</v>
      </c>
      <c r="R210" s="7">
        <f>(Table2[[#This Row],[G]]^2)/(Table2[[#This Row],[G]]^2+Table2[[#This Row],[A]]^2)</f>
        <v>0.4098360655737705</v>
      </c>
      <c r="S210" s="7">
        <f>Table2[[#This Row],[PIM]]/Table2[[#This Row],[PTS]]</f>
        <v>0.63636363636363635</v>
      </c>
      <c r="T210" s="7">
        <f>Table2[[#This Row],[PTS]]/Table2[[#This Row],[PIM]]</f>
        <v>1.5714285714285714</v>
      </c>
      <c r="U210" s="7">
        <f>Table2[[#This Row],[PTS]]/Table2[[#This Row],[GP]]*Table2[[#This Row],[NHL_EQUIVALENT]]</f>
        <v>0.33000000000000007</v>
      </c>
      <c r="V210" s="7">
        <f>Table2[[#This Row],[G]]/Table2[[#This Row],[PTS]]</f>
        <v>0.45454545454545453</v>
      </c>
      <c r="W210" s="7">
        <f>Table2[[#This Row],[A]]/Table2[[#This Row],[PTS]]</f>
        <v>0.54545454545454541</v>
      </c>
      <c r="X210"/>
      <c r="Y210"/>
      <c r="Z210" t="s">
        <v>1421</v>
      </c>
      <c r="AA210" t="e" vm="1">
        <v>#VALUE!</v>
      </c>
      <c r="AB210" t="s">
        <v>281</v>
      </c>
      <c r="AC210">
        <v>38891</v>
      </c>
      <c r="AD210" t="s">
        <v>725</v>
      </c>
      <c r="AE210">
        <v>165</v>
      </c>
      <c r="AF210" t="s">
        <v>690</v>
      </c>
    </row>
    <row r="211" spans="1:32" hidden="1" x14ac:dyDescent="0.35">
      <c r="A211">
        <v>2025</v>
      </c>
      <c r="C211" t="s">
        <v>1320</v>
      </c>
      <c r="D211" s="1" t="s">
        <v>1471</v>
      </c>
      <c r="E211" s="1" t="s">
        <v>897</v>
      </c>
      <c r="F211" t="s">
        <v>212</v>
      </c>
      <c r="G211" t="s">
        <v>20</v>
      </c>
      <c r="H211">
        <v>0.28999999999999998</v>
      </c>
      <c r="I211">
        <v>46</v>
      </c>
      <c r="J211">
        <v>11</v>
      </c>
      <c r="K211">
        <v>15</v>
      </c>
      <c r="L211">
        <v>26</v>
      </c>
      <c r="M211">
        <v>91</v>
      </c>
      <c r="N211">
        <f>Table2[[#This Row],[G]]/Table2[[#This Row],[GP]]</f>
        <v>0.2391304347826087</v>
      </c>
      <c r="O211">
        <f>Table2[[#This Row],[A]]/Table2[[#This Row],[GP]]</f>
        <v>0.32608695652173914</v>
      </c>
      <c r="P211">
        <f>Table2[[#This Row],[PTS]]/Table2[[#This Row],[GP]]</f>
        <v>0.56521739130434778</v>
      </c>
      <c r="Q211" s="7">
        <f>Table2[[#This Row],[PIM]]/Table2[[#This Row],[GP]]</f>
        <v>1.9782608695652173</v>
      </c>
      <c r="R211" s="7">
        <f>(Table2[[#This Row],[G]]^2)/(Table2[[#This Row],[G]]^2+Table2[[#This Row],[A]]^2)</f>
        <v>0.34971098265895956</v>
      </c>
      <c r="S211" s="7">
        <f>Table2[[#This Row],[PIM]]/Table2[[#This Row],[PTS]]</f>
        <v>3.5</v>
      </c>
      <c r="T211" s="7">
        <f>Table2[[#This Row],[PTS]]/Table2[[#This Row],[PIM]]</f>
        <v>0.2857142857142857</v>
      </c>
      <c r="U211" s="7">
        <f>Table2[[#This Row],[PTS]]/Table2[[#This Row],[GP]]*Table2[[#This Row],[NHL_EQUIVALENT]]</f>
        <v>0.16391304347826086</v>
      </c>
      <c r="V211" s="7">
        <f>Table2[[#This Row],[G]]/Table2[[#This Row],[PTS]]</f>
        <v>0.42307692307692307</v>
      </c>
      <c r="W211" s="7">
        <f>Table2[[#This Row],[A]]/Table2[[#This Row],[PTS]]</f>
        <v>0.57692307692307687</v>
      </c>
      <c r="X211"/>
      <c r="Y211"/>
      <c r="Z211" t="s">
        <v>1421</v>
      </c>
      <c r="AA211" t="e" vm="1">
        <v>#VALUE!</v>
      </c>
      <c r="AB211" t="s">
        <v>285</v>
      </c>
      <c r="AC211">
        <v>38809</v>
      </c>
      <c r="AD211" t="s">
        <v>705</v>
      </c>
      <c r="AE211">
        <v>181</v>
      </c>
      <c r="AF211" t="s">
        <v>700</v>
      </c>
    </row>
    <row r="212" spans="1:32" hidden="1" x14ac:dyDescent="0.35">
      <c r="A212">
        <v>2025</v>
      </c>
      <c r="C212" t="s">
        <v>951</v>
      </c>
      <c r="D212" s="1" t="s">
        <v>1471</v>
      </c>
      <c r="E212" s="1" t="s">
        <v>896</v>
      </c>
      <c r="F212" t="s">
        <v>49</v>
      </c>
      <c r="G212" t="s">
        <v>43</v>
      </c>
      <c r="H212">
        <v>0.27</v>
      </c>
      <c r="I212">
        <v>48</v>
      </c>
      <c r="J212">
        <v>5</v>
      </c>
      <c r="K212">
        <v>23</v>
      </c>
      <c r="L212">
        <v>28</v>
      </c>
      <c r="M212">
        <v>59</v>
      </c>
      <c r="N212">
        <f>Table2[[#This Row],[G]]/Table2[[#This Row],[GP]]</f>
        <v>0.10416666666666667</v>
      </c>
      <c r="O212">
        <f>Table2[[#This Row],[A]]/Table2[[#This Row],[GP]]</f>
        <v>0.47916666666666669</v>
      </c>
      <c r="P212">
        <f>Table2[[#This Row],[PTS]]/Table2[[#This Row],[GP]]</f>
        <v>0.58333333333333337</v>
      </c>
      <c r="Q212" s="7">
        <f>Table2[[#This Row],[PIM]]/Table2[[#This Row],[GP]]</f>
        <v>1.2291666666666667</v>
      </c>
      <c r="R212" s="7">
        <f>(Table2[[#This Row],[G]]^2)/(Table2[[#This Row],[G]]^2+Table2[[#This Row],[A]]^2)</f>
        <v>4.5126353790613721E-2</v>
      </c>
      <c r="S212" s="7">
        <f>Table2[[#This Row],[PIM]]/Table2[[#This Row],[PTS]]</f>
        <v>2.1071428571428572</v>
      </c>
      <c r="T212" s="7">
        <f>Table2[[#This Row],[PTS]]/Table2[[#This Row],[PIM]]</f>
        <v>0.47457627118644069</v>
      </c>
      <c r="U212" s="7">
        <f>Table2[[#This Row],[PTS]]/Table2[[#This Row],[GP]]*Table2[[#This Row],[NHL_EQUIVALENT]]</f>
        <v>0.15750000000000003</v>
      </c>
      <c r="V212" s="7">
        <f>Table2[[#This Row],[G]]/Table2[[#This Row],[PTS]]</f>
        <v>0.17857142857142858</v>
      </c>
      <c r="W212" s="7">
        <f>Table2[[#This Row],[A]]/Table2[[#This Row],[PTS]]</f>
        <v>0.8214285714285714</v>
      </c>
      <c r="X212"/>
      <c r="Y212"/>
      <c r="Z212" t="s">
        <v>1423</v>
      </c>
      <c r="AA212" t="e" vm="3">
        <v>#VALUE!</v>
      </c>
      <c r="AB212" t="s">
        <v>286</v>
      </c>
      <c r="AC212">
        <v>39212</v>
      </c>
      <c r="AD212" t="s">
        <v>724</v>
      </c>
      <c r="AE212">
        <v>187</v>
      </c>
      <c r="AF212" t="s">
        <v>690</v>
      </c>
    </row>
    <row r="213" spans="1:32" hidden="1" x14ac:dyDescent="0.35">
      <c r="A213">
        <v>2025</v>
      </c>
      <c r="C213" t="s">
        <v>1417</v>
      </c>
      <c r="D213" s="1" t="s">
        <v>1471</v>
      </c>
      <c r="E213" s="1" t="s">
        <v>897</v>
      </c>
      <c r="F213" t="s">
        <v>288</v>
      </c>
      <c r="G213" t="s">
        <v>101</v>
      </c>
      <c r="H213">
        <v>0.2</v>
      </c>
      <c r="I213">
        <v>45</v>
      </c>
      <c r="J213">
        <v>17</v>
      </c>
      <c r="K213">
        <v>26</v>
      </c>
      <c r="L213">
        <v>43</v>
      </c>
      <c r="M213">
        <v>8</v>
      </c>
      <c r="N213">
        <f>Table2[[#This Row],[G]]/Table2[[#This Row],[GP]]</f>
        <v>0.37777777777777777</v>
      </c>
      <c r="O213">
        <f>Table2[[#This Row],[A]]/Table2[[#This Row],[GP]]</f>
        <v>0.57777777777777772</v>
      </c>
      <c r="P213">
        <f>Table2[[#This Row],[PTS]]/Table2[[#This Row],[GP]]</f>
        <v>0.9555555555555556</v>
      </c>
      <c r="Q213" s="7">
        <f>Table2[[#This Row],[PIM]]/Table2[[#This Row],[GP]]</f>
        <v>0.17777777777777778</v>
      </c>
      <c r="R213" s="7">
        <f>(Table2[[#This Row],[G]]^2)/(Table2[[#This Row],[G]]^2+Table2[[#This Row],[A]]^2)</f>
        <v>0.29948186528497411</v>
      </c>
      <c r="S213" s="7">
        <f>Table2[[#This Row],[PIM]]/Table2[[#This Row],[PTS]]</f>
        <v>0.18604651162790697</v>
      </c>
      <c r="T213" s="7">
        <f>Table2[[#This Row],[PTS]]/Table2[[#This Row],[PIM]]</f>
        <v>5.375</v>
      </c>
      <c r="U213" s="7">
        <f>Table2[[#This Row],[PTS]]/Table2[[#This Row],[GP]]*Table2[[#This Row],[NHL_EQUIVALENT]]</f>
        <v>0.19111111111111112</v>
      </c>
      <c r="V213" s="7">
        <f>Table2[[#This Row],[G]]/Table2[[#This Row],[PTS]]</f>
        <v>0.39534883720930231</v>
      </c>
      <c r="W213" s="7">
        <f>Table2[[#This Row],[A]]/Table2[[#This Row],[PTS]]</f>
        <v>0.60465116279069764</v>
      </c>
      <c r="X213"/>
      <c r="Y213"/>
      <c r="Z213" t="s">
        <v>1425</v>
      </c>
      <c r="AA213" t="e" vm="5">
        <v>#VALUE!</v>
      </c>
      <c r="AB213" t="s">
        <v>287</v>
      </c>
      <c r="AC213">
        <v>39052</v>
      </c>
      <c r="AD213" t="s">
        <v>716</v>
      </c>
      <c r="AE213">
        <v>152</v>
      </c>
      <c r="AF213" t="s">
        <v>700</v>
      </c>
    </row>
    <row r="214" spans="1:32" hidden="1" x14ac:dyDescent="0.35">
      <c r="A214">
        <v>2025</v>
      </c>
      <c r="C214" t="s">
        <v>952</v>
      </c>
      <c r="D214" s="1" t="s">
        <v>1471</v>
      </c>
      <c r="E214" s="1" t="s">
        <v>896</v>
      </c>
      <c r="F214" t="s">
        <v>289</v>
      </c>
      <c r="G214" t="s">
        <v>43</v>
      </c>
      <c r="H214">
        <v>0.27</v>
      </c>
      <c r="I214">
        <v>43</v>
      </c>
      <c r="J214">
        <v>3</v>
      </c>
      <c r="K214">
        <v>18</v>
      </c>
      <c r="L214">
        <v>21</v>
      </c>
      <c r="M214">
        <v>30</v>
      </c>
      <c r="N214">
        <f>Table2[[#This Row],[G]]/Table2[[#This Row],[GP]]</f>
        <v>6.9767441860465115E-2</v>
      </c>
      <c r="O214">
        <f>Table2[[#This Row],[A]]/Table2[[#This Row],[GP]]</f>
        <v>0.41860465116279072</v>
      </c>
      <c r="P214">
        <f>Table2[[#This Row],[PTS]]/Table2[[#This Row],[GP]]</f>
        <v>0.48837209302325579</v>
      </c>
      <c r="Q214" s="7">
        <f>Table2[[#This Row],[PIM]]/Table2[[#This Row],[GP]]</f>
        <v>0.69767441860465118</v>
      </c>
      <c r="R214" s="7">
        <f>(Table2[[#This Row],[G]]^2)/(Table2[[#This Row],[G]]^2+Table2[[#This Row],[A]]^2)</f>
        <v>2.7027027027027029E-2</v>
      </c>
      <c r="S214" s="7">
        <f>Table2[[#This Row],[PIM]]/Table2[[#This Row],[PTS]]</f>
        <v>1.4285714285714286</v>
      </c>
      <c r="T214" s="7">
        <f>Table2[[#This Row],[PTS]]/Table2[[#This Row],[PIM]]</f>
        <v>0.7</v>
      </c>
      <c r="U214" s="7">
        <f>Table2[[#This Row],[PTS]]/Table2[[#This Row],[GP]]*Table2[[#This Row],[NHL_EQUIVALENT]]</f>
        <v>0.13186046511627908</v>
      </c>
      <c r="V214" s="7">
        <f>Table2[[#This Row],[G]]/Table2[[#This Row],[PTS]]</f>
        <v>0.14285714285714285</v>
      </c>
      <c r="W214" s="7">
        <f>Table2[[#This Row],[A]]/Table2[[#This Row],[PTS]]</f>
        <v>0.8571428571428571</v>
      </c>
      <c r="X214"/>
      <c r="Y214"/>
      <c r="Z214" t="s">
        <v>1423</v>
      </c>
      <c r="AA214" t="e" vm="3">
        <v>#VALUE!</v>
      </c>
      <c r="AB214" t="s">
        <v>792</v>
      </c>
      <c r="AC214">
        <v>39183</v>
      </c>
      <c r="AD214" t="s">
        <v>699</v>
      </c>
      <c r="AE214">
        <v>185</v>
      </c>
      <c r="AF214" t="s">
        <v>700</v>
      </c>
    </row>
    <row r="215" spans="1:32" hidden="1" x14ac:dyDescent="0.35">
      <c r="A215">
        <v>2025</v>
      </c>
      <c r="C215" t="s">
        <v>1321</v>
      </c>
      <c r="D215" s="1" t="s">
        <v>1471</v>
      </c>
      <c r="E215" s="1" t="s">
        <v>897</v>
      </c>
      <c r="F215" t="s">
        <v>16</v>
      </c>
      <c r="G215" t="s">
        <v>17</v>
      </c>
      <c r="H215">
        <v>0.28000000000000003</v>
      </c>
      <c r="I215">
        <v>66</v>
      </c>
      <c r="J215">
        <v>29</v>
      </c>
      <c r="K215">
        <v>24</v>
      </c>
      <c r="L215">
        <v>53</v>
      </c>
      <c r="M215">
        <v>32</v>
      </c>
      <c r="N215">
        <f>Table2[[#This Row],[G]]/Table2[[#This Row],[GP]]</f>
        <v>0.43939393939393939</v>
      </c>
      <c r="O215">
        <f>Table2[[#This Row],[A]]/Table2[[#This Row],[GP]]</f>
        <v>0.36363636363636365</v>
      </c>
      <c r="P215">
        <f>Table2[[#This Row],[PTS]]/Table2[[#This Row],[GP]]</f>
        <v>0.80303030303030298</v>
      </c>
      <c r="Q215" s="7">
        <f>Table2[[#This Row],[PIM]]/Table2[[#This Row],[GP]]</f>
        <v>0.48484848484848486</v>
      </c>
      <c r="R215" s="7">
        <f>(Table2[[#This Row],[G]]^2)/(Table2[[#This Row],[G]]^2+Table2[[#This Row],[A]]^2)</f>
        <v>0.59350741002117147</v>
      </c>
      <c r="S215" s="7">
        <f>Table2[[#This Row],[PIM]]/Table2[[#This Row],[PTS]]</f>
        <v>0.60377358490566035</v>
      </c>
      <c r="T215" s="7">
        <f>Table2[[#This Row],[PTS]]/Table2[[#This Row],[PIM]]</f>
        <v>1.65625</v>
      </c>
      <c r="U215" s="7">
        <f>Table2[[#This Row],[PTS]]/Table2[[#This Row],[GP]]*Table2[[#This Row],[NHL_EQUIVALENT]]</f>
        <v>0.22484848484848485</v>
      </c>
      <c r="V215" s="7">
        <f>Table2[[#This Row],[G]]/Table2[[#This Row],[PTS]]</f>
        <v>0.54716981132075471</v>
      </c>
      <c r="W215" s="7">
        <f>Table2[[#This Row],[A]]/Table2[[#This Row],[PTS]]</f>
        <v>0.45283018867924529</v>
      </c>
      <c r="X215"/>
      <c r="Y215"/>
      <c r="Z215" t="s">
        <v>1422</v>
      </c>
      <c r="AA215" t="e" vm="2">
        <v>#VALUE!</v>
      </c>
      <c r="AB215" t="s">
        <v>290</v>
      </c>
      <c r="AC215">
        <v>39245</v>
      </c>
      <c r="AD215" t="s">
        <v>783</v>
      </c>
      <c r="AE215">
        <v>170</v>
      </c>
      <c r="AF215" t="s">
        <v>700</v>
      </c>
    </row>
    <row r="216" spans="1:32" hidden="1" x14ac:dyDescent="0.35">
      <c r="A216">
        <v>2025</v>
      </c>
      <c r="C216" t="s">
        <v>953</v>
      </c>
      <c r="D216" s="1" t="s">
        <v>1471</v>
      </c>
      <c r="E216" s="1" t="s">
        <v>896</v>
      </c>
      <c r="F216" t="s">
        <v>292</v>
      </c>
      <c r="G216" t="s">
        <v>95</v>
      </c>
      <c r="H216">
        <v>0.47</v>
      </c>
      <c r="I216">
        <v>43</v>
      </c>
      <c r="J216">
        <v>3</v>
      </c>
      <c r="K216">
        <v>8</v>
      </c>
      <c r="L216">
        <v>11</v>
      </c>
      <c r="M216">
        <v>2</v>
      </c>
      <c r="N216">
        <f>Table2[[#This Row],[G]]/Table2[[#This Row],[GP]]</f>
        <v>6.9767441860465115E-2</v>
      </c>
      <c r="O216">
        <f>Table2[[#This Row],[A]]/Table2[[#This Row],[GP]]</f>
        <v>0.18604651162790697</v>
      </c>
      <c r="P216">
        <f>Table2[[#This Row],[PTS]]/Table2[[#This Row],[GP]]</f>
        <v>0.2558139534883721</v>
      </c>
      <c r="Q216" s="7">
        <f>Table2[[#This Row],[PIM]]/Table2[[#This Row],[GP]]</f>
        <v>4.6511627906976744E-2</v>
      </c>
      <c r="R216" s="7">
        <f>(Table2[[#This Row],[G]]^2)/(Table2[[#This Row],[G]]^2+Table2[[#This Row],[A]]^2)</f>
        <v>0.12328767123287671</v>
      </c>
      <c r="S216" s="7">
        <f>Table2[[#This Row],[PIM]]/Table2[[#This Row],[PTS]]</f>
        <v>0.18181818181818182</v>
      </c>
      <c r="T216" s="7">
        <f>Table2[[#This Row],[PTS]]/Table2[[#This Row],[PIM]]</f>
        <v>5.5</v>
      </c>
      <c r="U216" s="7">
        <f>Table2[[#This Row],[PTS]]/Table2[[#This Row],[GP]]*Table2[[#This Row],[NHL_EQUIVALENT]]</f>
        <v>0.12023255813953489</v>
      </c>
      <c r="V216" s="7">
        <f>Table2[[#This Row],[G]]/Table2[[#This Row],[PTS]]</f>
        <v>0.27272727272727271</v>
      </c>
      <c r="W216" s="7">
        <f>Table2[[#This Row],[A]]/Table2[[#This Row],[PTS]]</f>
        <v>0.72727272727272729</v>
      </c>
      <c r="X216"/>
      <c r="Y216"/>
      <c r="Z216" t="s">
        <v>1424</v>
      </c>
      <c r="AA216" t="e" vm="4">
        <v>#VALUE!</v>
      </c>
      <c r="AB216" t="s">
        <v>291</v>
      </c>
      <c r="AC216">
        <v>38759</v>
      </c>
      <c r="AD216" t="s">
        <v>725</v>
      </c>
      <c r="AE216">
        <v>154</v>
      </c>
      <c r="AF216" t="s">
        <v>700</v>
      </c>
    </row>
    <row r="217" spans="1:32" hidden="1" x14ac:dyDescent="0.35">
      <c r="A217">
        <v>2025</v>
      </c>
      <c r="C217" t="s">
        <v>1323</v>
      </c>
      <c r="D217" s="1" t="s">
        <v>1471</v>
      </c>
      <c r="E217" s="1" t="s">
        <v>897</v>
      </c>
      <c r="F217" t="s">
        <v>88</v>
      </c>
      <c r="G217" t="s">
        <v>20</v>
      </c>
      <c r="H217">
        <v>0.28999999999999998</v>
      </c>
      <c r="I217">
        <v>54</v>
      </c>
      <c r="J217">
        <v>21</v>
      </c>
      <c r="K217">
        <v>21</v>
      </c>
      <c r="L217">
        <v>42</v>
      </c>
      <c r="M217">
        <v>34</v>
      </c>
      <c r="N217">
        <f>Table2[[#This Row],[G]]/Table2[[#This Row],[GP]]</f>
        <v>0.3888888888888889</v>
      </c>
      <c r="O217">
        <f>Table2[[#This Row],[A]]/Table2[[#This Row],[GP]]</f>
        <v>0.3888888888888889</v>
      </c>
      <c r="P217">
        <f>Table2[[#This Row],[PTS]]/Table2[[#This Row],[GP]]</f>
        <v>0.77777777777777779</v>
      </c>
      <c r="Q217" s="7">
        <f>Table2[[#This Row],[PIM]]/Table2[[#This Row],[GP]]</f>
        <v>0.62962962962962965</v>
      </c>
      <c r="R217" s="7">
        <f>(Table2[[#This Row],[G]]^2)/(Table2[[#This Row],[G]]^2+Table2[[#This Row],[A]]^2)</f>
        <v>0.5</v>
      </c>
      <c r="S217" s="7">
        <f>Table2[[#This Row],[PIM]]/Table2[[#This Row],[PTS]]</f>
        <v>0.80952380952380953</v>
      </c>
      <c r="T217" s="7">
        <f>Table2[[#This Row],[PTS]]/Table2[[#This Row],[PIM]]</f>
        <v>1.2352941176470589</v>
      </c>
      <c r="U217" s="7">
        <f>Table2[[#This Row],[PTS]]/Table2[[#This Row],[GP]]*Table2[[#This Row],[NHL_EQUIVALENT]]</f>
        <v>0.22555555555555554</v>
      </c>
      <c r="V217" s="7">
        <f>Table2[[#This Row],[G]]/Table2[[#This Row],[PTS]]</f>
        <v>0.5</v>
      </c>
      <c r="W217" s="7">
        <f>Table2[[#This Row],[A]]/Table2[[#This Row],[PTS]]</f>
        <v>0.5</v>
      </c>
      <c r="X217"/>
      <c r="Y217"/>
      <c r="Z217" t="s">
        <v>1421</v>
      </c>
      <c r="AA217" t="e" vm="1">
        <v>#VALUE!</v>
      </c>
      <c r="AB217" t="s">
        <v>794</v>
      </c>
      <c r="AC217">
        <v>38756</v>
      </c>
      <c r="AD217" t="s">
        <v>725</v>
      </c>
      <c r="AE217">
        <v>190</v>
      </c>
      <c r="AF217" t="s">
        <v>690</v>
      </c>
    </row>
    <row r="218" spans="1:32" hidden="1" x14ac:dyDescent="0.35">
      <c r="A218">
        <v>2025</v>
      </c>
      <c r="C218" t="s">
        <v>1203</v>
      </c>
      <c r="D218" s="1" t="s">
        <v>1471</v>
      </c>
      <c r="E218" s="1" t="s">
        <v>897</v>
      </c>
      <c r="F218" t="s">
        <v>88</v>
      </c>
      <c r="G218" t="s">
        <v>20</v>
      </c>
      <c r="H218">
        <v>0.28999999999999998</v>
      </c>
      <c r="I218">
        <v>35</v>
      </c>
      <c r="J218">
        <v>14</v>
      </c>
      <c r="K218">
        <v>16</v>
      </c>
      <c r="L218">
        <v>30</v>
      </c>
      <c r="M218">
        <v>0</v>
      </c>
      <c r="N218">
        <f>Table2[[#This Row],[G]]/Table2[[#This Row],[GP]]</f>
        <v>0.4</v>
      </c>
      <c r="O218">
        <f>Table2[[#This Row],[A]]/Table2[[#This Row],[GP]]</f>
        <v>0.45714285714285713</v>
      </c>
      <c r="P218">
        <f>Table2[[#This Row],[PTS]]/Table2[[#This Row],[GP]]</f>
        <v>0.8571428571428571</v>
      </c>
      <c r="Q218" s="7">
        <f>Table2[[#This Row],[PIM]]/Table2[[#This Row],[GP]]</f>
        <v>0</v>
      </c>
      <c r="R218" s="7">
        <f>(Table2[[#This Row],[G]]^2)/(Table2[[#This Row],[G]]^2+Table2[[#This Row],[A]]^2)</f>
        <v>0.4336283185840708</v>
      </c>
      <c r="S218" s="7">
        <f>Table2[[#This Row],[PIM]]/Table2[[#This Row],[PTS]]</f>
        <v>0</v>
      </c>
      <c r="T218" s="7" t="e">
        <f>Table2[[#This Row],[PTS]]/Table2[[#This Row],[PIM]]</f>
        <v>#DIV/0!</v>
      </c>
      <c r="U218" s="7">
        <f>Table2[[#This Row],[PTS]]/Table2[[#This Row],[GP]]*Table2[[#This Row],[NHL_EQUIVALENT]]</f>
        <v>0.24857142857142855</v>
      </c>
      <c r="V218" s="7">
        <f>Table2[[#This Row],[G]]/Table2[[#This Row],[PTS]]</f>
        <v>0.46666666666666667</v>
      </c>
      <c r="W218" s="7">
        <f>Table2[[#This Row],[A]]/Table2[[#This Row],[PTS]]</f>
        <v>0.53333333333333333</v>
      </c>
      <c r="X218"/>
      <c r="Y218"/>
      <c r="Z218" t="s">
        <v>1421</v>
      </c>
      <c r="AA218" t="e" vm="1">
        <v>#VALUE!</v>
      </c>
      <c r="AB218" t="s">
        <v>294</v>
      </c>
      <c r="AC218">
        <v>39034</v>
      </c>
      <c r="AD218" t="s">
        <v>716</v>
      </c>
      <c r="AE218">
        <v>179</v>
      </c>
      <c r="AF218" t="s">
        <v>700</v>
      </c>
    </row>
    <row r="219" spans="1:32" hidden="1" x14ac:dyDescent="0.35">
      <c r="A219">
        <v>2025</v>
      </c>
      <c r="C219" t="s">
        <v>954</v>
      </c>
      <c r="D219" s="1" t="s">
        <v>1471</v>
      </c>
      <c r="E219" s="1" t="s">
        <v>896</v>
      </c>
      <c r="F219" t="s">
        <v>295</v>
      </c>
      <c r="G219" t="s">
        <v>226</v>
      </c>
      <c r="H219">
        <v>0.08</v>
      </c>
      <c r="I219">
        <v>30</v>
      </c>
      <c r="J219">
        <v>11</v>
      </c>
      <c r="K219">
        <v>35</v>
      </c>
      <c r="L219">
        <v>46</v>
      </c>
      <c r="M219">
        <v>10</v>
      </c>
      <c r="N219">
        <f>Table2[[#This Row],[G]]/Table2[[#This Row],[GP]]</f>
        <v>0.36666666666666664</v>
      </c>
      <c r="O219">
        <f>Table2[[#This Row],[A]]/Table2[[#This Row],[GP]]</f>
        <v>1.1666666666666667</v>
      </c>
      <c r="P219">
        <f>Table2[[#This Row],[PTS]]/Table2[[#This Row],[GP]]</f>
        <v>1.5333333333333334</v>
      </c>
      <c r="Q219" s="7">
        <f>Table2[[#This Row],[PIM]]/Table2[[#This Row],[GP]]</f>
        <v>0.33333333333333331</v>
      </c>
      <c r="R219" s="7">
        <f>(Table2[[#This Row],[G]]^2)/(Table2[[#This Row],[G]]^2+Table2[[#This Row],[A]]^2)</f>
        <v>8.9895988112927191E-2</v>
      </c>
      <c r="S219" s="7">
        <f>Table2[[#This Row],[PIM]]/Table2[[#This Row],[PTS]]</f>
        <v>0.21739130434782608</v>
      </c>
      <c r="T219" s="7">
        <f>Table2[[#This Row],[PTS]]/Table2[[#This Row],[PIM]]</f>
        <v>4.5999999999999996</v>
      </c>
      <c r="U219" s="7">
        <f>Table2[[#This Row],[PTS]]/Table2[[#This Row],[GP]]*Table2[[#This Row],[NHL_EQUIVALENT]]</f>
        <v>0.12266666666666667</v>
      </c>
      <c r="V219" s="7">
        <f>Table2[[#This Row],[G]]/Table2[[#This Row],[PTS]]</f>
        <v>0.2391304347826087</v>
      </c>
      <c r="W219" s="7">
        <f>Table2[[#This Row],[A]]/Table2[[#This Row],[PTS]]</f>
        <v>0.76086956521739135</v>
      </c>
      <c r="X219"/>
      <c r="Y219"/>
      <c r="Z219" t="s">
        <v>1422</v>
      </c>
      <c r="AA219" t="e" vm="2">
        <v>#VALUE!</v>
      </c>
      <c r="AB219" t="s">
        <v>795</v>
      </c>
      <c r="AC219">
        <v>39202</v>
      </c>
      <c r="AD219" t="s">
        <v>716</v>
      </c>
      <c r="AE219">
        <v>165</v>
      </c>
      <c r="AF219" t="s">
        <v>700</v>
      </c>
    </row>
    <row r="220" spans="1:32" hidden="1" x14ac:dyDescent="0.35">
      <c r="A220">
        <v>2025</v>
      </c>
      <c r="C220" t="s">
        <v>1148</v>
      </c>
      <c r="D220" s="1" t="s">
        <v>1471</v>
      </c>
      <c r="E220" s="1" t="s">
        <v>897</v>
      </c>
      <c r="F220" t="s">
        <v>93</v>
      </c>
      <c r="G220" t="s">
        <v>31</v>
      </c>
      <c r="H220">
        <v>0.27</v>
      </c>
      <c r="I220">
        <v>32</v>
      </c>
      <c r="J220">
        <v>25</v>
      </c>
      <c r="K220">
        <v>17</v>
      </c>
      <c r="L220">
        <v>42</v>
      </c>
      <c r="M220">
        <v>12</v>
      </c>
      <c r="N220">
        <f>Table2[[#This Row],[G]]/Table2[[#This Row],[GP]]</f>
        <v>0.78125</v>
      </c>
      <c r="O220">
        <f>Table2[[#This Row],[A]]/Table2[[#This Row],[GP]]</f>
        <v>0.53125</v>
      </c>
      <c r="P220">
        <f>Table2[[#This Row],[PTS]]/Table2[[#This Row],[GP]]</f>
        <v>1.3125</v>
      </c>
      <c r="Q220" s="7">
        <f>Table2[[#This Row],[PIM]]/Table2[[#This Row],[GP]]</f>
        <v>0.375</v>
      </c>
      <c r="R220" s="7">
        <f>(Table2[[#This Row],[G]]^2)/(Table2[[#This Row],[G]]^2+Table2[[#This Row],[A]]^2)</f>
        <v>0.6838074398249453</v>
      </c>
      <c r="S220" s="7">
        <f>Table2[[#This Row],[PIM]]/Table2[[#This Row],[PTS]]</f>
        <v>0.2857142857142857</v>
      </c>
      <c r="T220" s="7">
        <f>Table2[[#This Row],[PTS]]/Table2[[#This Row],[PIM]]</f>
        <v>3.5</v>
      </c>
      <c r="U220" s="7">
        <f>Table2[[#This Row],[PTS]]/Table2[[#This Row],[GP]]*Table2[[#This Row],[NHL_EQUIVALENT]]</f>
        <v>0.354375</v>
      </c>
      <c r="V220" s="7">
        <f>Table2[[#This Row],[G]]/Table2[[#This Row],[PTS]]</f>
        <v>0.59523809523809523</v>
      </c>
      <c r="W220" s="7">
        <f>Table2[[#This Row],[A]]/Table2[[#This Row],[PTS]]</f>
        <v>0.40476190476190477</v>
      </c>
      <c r="X220"/>
      <c r="Y220"/>
      <c r="Z220" t="s">
        <v>1421</v>
      </c>
      <c r="AA220" t="e" vm="1">
        <v>#VALUE!</v>
      </c>
      <c r="AB220" t="s">
        <v>796</v>
      </c>
      <c r="AC220">
        <v>38497</v>
      </c>
      <c r="AD220" t="s">
        <v>705</v>
      </c>
      <c r="AE220">
        <v>187</v>
      </c>
      <c r="AF220" t="s">
        <v>700</v>
      </c>
    </row>
    <row r="221" spans="1:32" hidden="1" x14ac:dyDescent="0.35">
      <c r="A221">
        <v>2025</v>
      </c>
      <c r="C221" t="s">
        <v>1324</v>
      </c>
      <c r="D221" s="1" t="s">
        <v>1471</v>
      </c>
      <c r="E221" s="1" t="s">
        <v>897</v>
      </c>
      <c r="F221" t="s">
        <v>210</v>
      </c>
      <c r="G221" t="s">
        <v>20</v>
      </c>
      <c r="H221">
        <v>0.28999999999999998</v>
      </c>
      <c r="I221">
        <v>31</v>
      </c>
      <c r="J221">
        <v>9</v>
      </c>
      <c r="K221">
        <v>9</v>
      </c>
      <c r="L221">
        <v>18</v>
      </c>
      <c r="M221">
        <v>49</v>
      </c>
      <c r="N221">
        <f>Table2[[#This Row],[G]]/Table2[[#This Row],[GP]]</f>
        <v>0.29032258064516131</v>
      </c>
      <c r="O221">
        <f>Table2[[#This Row],[A]]/Table2[[#This Row],[GP]]</f>
        <v>0.29032258064516131</v>
      </c>
      <c r="P221">
        <f>Table2[[#This Row],[PTS]]/Table2[[#This Row],[GP]]</f>
        <v>0.58064516129032262</v>
      </c>
      <c r="Q221" s="7">
        <f>Table2[[#This Row],[PIM]]/Table2[[#This Row],[GP]]</f>
        <v>1.5806451612903225</v>
      </c>
      <c r="R221" s="7">
        <f>(Table2[[#This Row],[G]]^2)/(Table2[[#This Row],[G]]^2+Table2[[#This Row],[A]]^2)</f>
        <v>0.5</v>
      </c>
      <c r="S221" s="7">
        <f>Table2[[#This Row],[PIM]]/Table2[[#This Row],[PTS]]</f>
        <v>2.7222222222222223</v>
      </c>
      <c r="T221" s="7">
        <f>Table2[[#This Row],[PTS]]/Table2[[#This Row],[PIM]]</f>
        <v>0.36734693877551022</v>
      </c>
      <c r="U221" s="7">
        <f>Table2[[#This Row],[PTS]]/Table2[[#This Row],[GP]]*Table2[[#This Row],[NHL_EQUIVALENT]]</f>
        <v>0.16838709677419356</v>
      </c>
      <c r="V221" s="7">
        <f>Table2[[#This Row],[G]]/Table2[[#This Row],[PTS]]</f>
        <v>0.5</v>
      </c>
      <c r="W221" s="7">
        <f>Table2[[#This Row],[A]]/Table2[[#This Row],[PTS]]</f>
        <v>0.5</v>
      </c>
      <c r="X221"/>
      <c r="Y221"/>
      <c r="Z221" t="s">
        <v>1421</v>
      </c>
      <c r="AA221" t="e" vm="1">
        <v>#VALUE!</v>
      </c>
      <c r="AB221" t="s">
        <v>296</v>
      </c>
      <c r="AC221">
        <v>38910</v>
      </c>
      <c r="AD221" t="s">
        <v>717</v>
      </c>
      <c r="AE221">
        <v>231</v>
      </c>
      <c r="AF221" t="s">
        <v>700</v>
      </c>
    </row>
    <row r="222" spans="1:32" hidden="1" x14ac:dyDescent="0.35">
      <c r="A222">
        <v>2025</v>
      </c>
      <c r="C222" t="s">
        <v>1149</v>
      </c>
      <c r="D222" s="1" t="s">
        <v>1471</v>
      </c>
      <c r="E222" s="1" t="s">
        <v>897</v>
      </c>
      <c r="F222" t="s">
        <v>298</v>
      </c>
      <c r="G222" t="s">
        <v>193</v>
      </c>
      <c r="H222">
        <v>0.18</v>
      </c>
      <c r="I222">
        <v>46</v>
      </c>
      <c r="J222">
        <v>10</v>
      </c>
      <c r="K222">
        <v>19</v>
      </c>
      <c r="L222">
        <v>29</v>
      </c>
      <c r="M222">
        <v>20</v>
      </c>
      <c r="N222">
        <f>Table2[[#This Row],[G]]/Table2[[#This Row],[GP]]</f>
        <v>0.21739130434782608</v>
      </c>
      <c r="O222">
        <f>Table2[[#This Row],[A]]/Table2[[#This Row],[GP]]</f>
        <v>0.41304347826086957</v>
      </c>
      <c r="P222">
        <f>Table2[[#This Row],[PTS]]/Table2[[#This Row],[GP]]</f>
        <v>0.63043478260869568</v>
      </c>
      <c r="Q222" s="7">
        <f>Table2[[#This Row],[PIM]]/Table2[[#This Row],[GP]]</f>
        <v>0.43478260869565216</v>
      </c>
      <c r="R222" s="7">
        <f>(Table2[[#This Row],[G]]^2)/(Table2[[#This Row],[G]]^2+Table2[[#This Row],[A]]^2)</f>
        <v>0.21691973969631237</v>
      </c>
      <c r="S222" s="7">
        <f>Table2[[#This Row],[PIM]]/Table2[[#This Row],[PTS]]</f>
        <v>0.68965517241379315</v>
      </c>
      <c r="T222" s="7">
        <f>Table2[[#This Row],[PTS]]/Table2[[#This Row],[PIM]]</f>
        <v>1.45</v>
      </c>
      <c r="U222" s="7">
        <f>Table2[[#This Row],[PTS]]/Table2[[#This Row],[GP]]*Table2[[#This Row],[NHL_EQUIVALENT]]</f>
        <v>0.11347826086956522</v>
      </c>
      <c r="V222" s="7">
        <f>Table2[[#This Row],[G]]/Table2[[#This Row],[PTS]]</f>
        <v>0.34482758620689657</v>
      </c>
      <c r="W222" s="7">
        <f>Table2[[#This Row],[A]]/Table2[[#This Row],[PTS]]</f>
        <v>0.65517241379310343</v>
      </c>
      <c r="X222"/>
      <c r="Y222"/>
      <c r="Z222" t="s">
        <v>1424</v>
      </c>
      <c r="AA222" t="e" vm="4">
        <v>#VALUE!</v>
      </c>
      <c r="AB222" t="s">
        <v>297</v>
      </c>
      <c r="AC222">
        <v>39066</v>
      </c>
      <c r="AD222" t="s">
        <v>699</v>
      </c>
      <c r="AE222">
        <v>185</v>
      </c>
      <c r="AF222" t="s">
        <v>690</v>
      </c>
    </row>
    <row r="223" spans="1:32" hidden="1" x14ac:dyDescent="0.35">
      <c r="A223">
        <v>2025</v>
      </c>
      <c r="C223" t="s">
        <v>1078</v>
      </c>
      <c r="D223" s="1" t="s">
        <v>1471</v>
      </c>
      <c r="E223" s="1" t="s">
        <v>8</v>
      </c>
      <c r="F223" t="s">
        <v>300</v>
      </c>
      <c r="G223" t="s">
        <v>115</v>
      </c>
      <c r="H223">
        <v>0.27</v>
      </c>
      <c r="I223">
        <v>16</v>
      </c>
      <c r="J223">
        <v>2.85</v>
      </c>
      <c r="K223">
        <v>0.89500000000000002</v>
      </c>
      <c r="L223" t="s">
        <v>52</v>
      </c>
      <c r="M223" t="s">
        <v>52</v>
      </c>
      <c r="N223">
        <f>Table2[[#This Row],[G]]/Table2[[#This Row],[GP]]</f>
        <v>0.17812500000000001</v>
      </c>
      <c r="O223">
        <f>Table2[[#This Row],[A]]/Table2[[#This Row],[GP]]</f>
        <v>5.5937500000000001E-2</v>
      </c>
      <c r="P223" t="e">
        <f>Table2[[#This Row],[PTS]]/Table2[[#This Row],[GP]]</f>
        <v>#VALUE!</v>
      </c>
      <c r="Q223" s="7" t="e">
        <f>Table2[[#This Row],[PIM]]/Table2[[#This Row],[GP]]</f>
        <v>#VALUE!</v>
      </c>
      <c r="R223" s="7">
        <f>(Table2[[#This Row],[G]]^2)/(Table2[[#This Row],[G]]^2+Table2[[#This Row],[A]]^2)</f>
        <v>0.91023446451934642</v>
      </c>
      <c r="S223" s="7" t="e">
        <f>Table2[[#This Row],[PIM]]/Table2[[#This Row],[PTS]]</f>
        <v>#VALUE!</v>
      </c>
      <c r="T223" s="7" t="e">
        <f>Table2[[#This Row],[PTS]]/Table2[[#This Row],[PIM]]</f>
        <v>#VALUE!</v>
      </c>
      <c r="U223" s="7" t="e">
        <f>Table2[[#This Row],[PTS]]/Table2[[#This Row],[GP]]*Table2[[#This Row],[NHL_EQUIVALENT]]</f>
        <v>#VALUE!</v>
      </c>
      <c r="V223" s="7" t="e">
        <f>Table2[[#This Row],[G]]/Table2[[#This Row],[PTS]]</f>
        <v>#VALUE!</v>
      </c>
      <c r="W223" s="7" t="e">
        <f>Table2[[#This Row],[A]]/Table2[[#This Row],[PTS]]</f>
        <v>#VALUE!</v>
      </c>
      <c r="X223"/>
      <c r="Y223"/>
      <c r="Z223" t="s">
        <v>1439</v>
      </c>
      <c r="AA223" t="e" vm="16">
        <v>#VALUE!</v>
      </c>
      <c r="AB223" t="s">
        <v>299</v>
      </c>
      <c r="AC223">
        <v>38955</v>
      </c>
      <c r="AD223" t="s">
        <v>717</v>
      </c>
      <c r="AE223">
        <v>196</v>
      </c>
      <c r="AF223" t="s">
        <v>700</v>
      </c>
    </row>
    <row r="224" spans="1:32" hidden="1" x14ac:dyDescent="0.35">
      <c r="A224">
        <v>2025</v>
      </c>
      <c r="C224" t="s">
        <v>955</v>
      </c>
      <c r="D224" s="1" t="s">
        <v>1471</v>
      </c>
      <c r="E224" s="1" t="s">
        <v>896</v>
      </c>
      <c r="F224" t="s">
        <v>65</v>
      </c>
      <c r="G224" t="s">
        <v>15</v>
      </c>
      <c r="H224">
        <v>0.3</v>
      </c>
      <c r="I224">
        <v>67</v>
      </c>
      <c r="J224">
        <v>0</v>
      </c>
      <c r="K224">
        <v>15</v>
      </c>
      <c r="L224">
        <v>15</v>
      </c>
      <c r="M224">
        <v>97</v>
      </c>
      <c r="N224">
        <f>Table2[[#This Row],[G]]/Table2[[#This Row],[GP]]</f>
        <v>0</v>
      </c>
      <c r="O224">
        <f>Table2[[#This Row],[A]]/Table2[[#This Row],[GP]]</f>
        <v>0.22388059701492538</v>
      </c>
      <c r="P224">
        <f>Table2[[#This Row],[PTS]]/Table2[[#This Row],[GP]]</f>
        <v>0.22388059701492538</v>
      </c>
      <c r="Q224" s="7">
        <f>Table2[[#This Row],[PIM]]/Table2[[#This Row],[GP]]</f>
        <v>1.4477611940298507</v>
      </c>
      <c r="R224" s="7">
        <f>(Table2[[#This Row],[G]]^2)/(Table2[[#This Row],[G]]^2+Table2[[#This Row],[A]]^2)</f>
        <v>0</v>
      </c>
      <c r="S224" s="7">
        <f>Table2[[#This Row],[PIM]]/Table2[[#This Row],[PTS]]</f>
        <v>6.4666666666666668</v>
      </c>
      <c r="T224" s="7">
        <f>Table2[[#This Row],[PTS]]/Table2[[#This Row],[PIM]]</f>
        <v>0.15463917525773196</v>
      </c>
      <c r="U224" s="7">
        <f>Table2[[#This Row],[PTS]]/Table2[[#This Row],[GP]]*Table2[[#This Row],[NHL_EQUIVALENT]]</f>
        <v>6.7164179104477612E-2</v>
      </c>
      <c r="V224" s="7">
        <f>Table2[[#This Row],[G]]/Table2[[#This Row],[PTS]]</f>
        <v>0</v>
      </c>
      <c r="W224" s="7">
        <f>Table2[[#This Row],[A]]/Table2[[#This Row],[PTS]]</f>
        <v>1</v>
      </c>
      <c r="X224"/>
      <c r="Y224"/>
      <c r="Z224" t="s">
        <v>1421</v>
      </c>
      <c r="AA224" t="e" vm="1">
        <v>#VALUE!</v>
      </c>
      <c r="AB224" t="s">
        <v>301</v>
      </c>
      <c r="AC224">
        <v>38984</v>
      </c>
      <c r="AD224" t="s">
        <v>707</v>
      </c>
      <c r="AE224">
        <v>201</v>
      </c>
      <c r="AF224" t="s">
        <v>700</v>
      </c>
    </row>
    <row r="225" spans="1:32" hidden="1" x14ac:dyDescent="0.35">
      <c r="A225">
        <v>2025</v>
      </c>
      <c r="C225" t="s">
        <v>956</v>
      </c>
      <c r="D225" s="1" t="s">
        <v>1471</v>
      </c>
      <c r="E225" s="1" t="s">
        <v>896</v>
      </c>
      <c r="F225" t="s">
        <v>288</v>
      </c>
      <c r="G225" t="s">
        <v>101</v>
      </c>
      <c r="H225">
        <v>0.2</v>
      </c>
      <c r="I225">
        <v>50</v>
      </c>
      <c r="J225">
        <v>7</v>
      </c>
      <c r="K225">
        <v>18</v>
      </c>
      <c r="L225">
        <v>25</v>
      </c>
      <c r="M225">
        <v>2</v>
      </c>
      <c r="N225">
        <f>Table2[[#This Row],[G]]/Table2[[#This Row],[GP]]</f>
        <v>0.14000000000000001</v>
      </c>
      <c r="O225">
        <f>Table2[[#This Row],[A]]/Table2[[#This Row],[GP]]</f>
        <v>0.36</v>
      </c>
      <c r="P225">
        <f>Table2[[#This Row],[PTS]]/Table2[[#This Row],[GP]]</f>
        <v>0.5</v>
      </c>
      <c r="Q225" s="7">
        <f>Table2[[#This Row],[PIM]]/Table2[[#This Row],[GP]]</f>
        <v>0.04</v>
      </c>
      <c r="R225" s="7">
        <f>(Table2[[#This Row],[G]]^2)/(Table2[[#This Row],[G]]^2+Table2[[#This Row],[A]]^2)</f>
        <v>0.13136729222520108</v>
      </c>
      <c r="S225" s="7">
        <f>Table2[[#This Row],[PIM]]/Table2[[#This Row],[PTS]]</f>
        <v>0.08</v>
      </c>
      <c r="T225" s="7">
        <f>Table2[[#This Row],[PTS]]/Table2[[#This Row],[PIM]]</f>
        <v>12.5</v>
      </c>
      <c r="U225" s="7">
        <f>Table2[[#This Row],[PTS]]/Table2[[#This Row],[GP]]*Table2[[#This Row],[NHL_EQUIVALENT]]</f>
        <v>0.1</v>
      </c>
      <c r="V225" s="7">
        <f>Table2[[#This Row],[G]]/Table2[[#This Row],[PTS]]</f>
        <v>0.28000000000000003</v>
      </c>
      <c r="W225" s="7">
        <f>Table2[[#This Row],[A]]/Table2[[#This Row],[PTS]]</f>
        <v>0.72</v>
      </c>
      <c r="X225"/>
      <c r="Y225"/>
      <c r="Z225" t="s">
        <v>1425</v>
      </c>
      <c r="AA225" t="e" vm="5">
        <v>#VALUE!</v>
      </c>
      <c r="AB225" t="s">
        <v>302</v>
      </c>
      <c r="AC225">
        <v>39015</v>
      </c>
      <c r="AD225" t="s">
        <v>705</v>
      </c>
      <c r="AE225">
        <v>143</v>
      </c>
      <c r="AF225" t="s">
        <v>700</v>
      </c>
    </row>
    <row r="226" spans="1:32" hidden="1" x14ac:dyDescent="0.35">
      <c r="A226">
        <v>2025</v>
      </c>
      <c r="C226" t="s">
        <v>1079</v>
      </c>
      <c r="D226" s="1" t="s">
        <v>1471</v>
      </c>
      <c r="E226" s="1" t="s">
        <v>8</v>
      </c>
      <c r="F226" t="s">
        <v>269</v>
      </c>
      <c r="G226" t="s">
        <v>43</v>
      </c>
      <c r="H226">
        <v>0.27</v>
      </c>
      <c r="I226">
        <v>24</v>
      </c>
      <c r="J226">
        <v>3.17</v>
      </c>
      <c r="K226">
        <v>0.89300000000000002</v>
      </c>
      <c r="L226" t="s">
        <v>52</v>
      </c>
      <c r="M226" t="s">
        <v>52</v>
      </c>
      <c r="N226">
        <f>Table2[[#This Row],[G]]/Table2[[#This Row],[GP]]</f>
        <v>0.13208333333333333</v>
      </c>
      <c r="O226">
        <f>Table2[[#This Row],[A]]/Table2[[#This Row],[GP]]</f>
        <v>3.7208333333333336E-2</v>
      </c>
      <c r="P226" t="e">
        <f>Table2[[#This Row],[PTS]]/Table2[[#This Row],[GP]]</f>
        <v>#VALUE!</v>
      </c>
      <c r="Q226" s="7" t="e">
        <f>Table2[[#This Row],[PIM]]/Table2[[#This Row],[GP]]</f>
        <v>#VALUE!</v>
      </c>
      <c r="R226" s="7">
        <f>(Table2[[#This Row],[G]]^2)/(Table2[[#This Row],[G]]^2+Table2[[#This Row],[A]]^2)</f>
        <v>0.9264776562140864</v>
      </c>
      <c r="S226" s="7" t="e">
        <f>Table2[[#This Row],[PIM]]/Table2[[#This Row],[PTS]]</f>
        <v>#VALUE!</v>
      </c>
      <c r="T226" s="7" t="e">
        <f>Table2[[#This Row],[PTS]]/Table2[[#This Row],[PIM]]</f>
        <v>#VALUE!</v>
      </c>
      <c r="U226" s="7" t="e">
        <f>Table2[[#This Row],[PTS]]/Table2[[#This Row],[GP]]*Table2[[#This Row],[NHL_EQUIVALENT]]</f>
        <v>#VALUE!</v>
      </c>
      <c r="V226" s="7" t="e">
        <f>Table2[[#This Row],[G]]/Table2[[#This Row],[PTS]]</f>
        <v>#VALUE!</v>
      </c>
      <c r="W226" s="7" t="e">
        <f>Table2[[#This Row],[A]]/Table2[[#This Row],[PTS]]</f>
        <v>#VALUE!</v>
      </c>
      <c r="X226"/>
      <c r="Y226"/>
      <c r="Z226" t="s">
        <v>1423</v>
      </c>
      <c r="AA226" t="e" vm="3">
        <v>#VALUE!</v>
      </c>
      <c r="AB226" t="s">
        <v>797</v>
      </c>
      <c r="AC226">
        <v>39207</v>
      </c>
      <c r="AD226" t="s">
        <v>703</v>
      </c>
      <c r="AE226">
        <v>190</v>
      </c>
      <c r="AF226" t="s">
        <v>700</v>
      </c>
    </row>
    <row r="227" spans="1:32" hidden="1" x14ac:dyDescent="0.35">
      <c r="A227">
        <v>2025</v>
      </c>
      <c r="C227" t="s">
        <v>1325</v>
      </c>
      <c r="D227" s="1" t="s">
        <v>1471</v>
      </c>
      <c r="E227" s="1" t="s">
        <v>897</v>
      </c>
      <c r="F227" t="s">
        <v>56</v>
      </c>
      <c r="G227" t="s">
        <v>20</v>
      </c>
      <c r="H227">
        <v>0.28999999999999998</v>
      </c>
      <c r="I227">
        <v>68</v>
      </c>
      <c r="J227">
        <v>17</v>
      </c>
      <c r="K227">
        <v>25</v>
      </c>
      <c r="L227">
        <v>42</v>
      </c>
      <c r="M227">
        <v>16</v>
      </c>
      <c r="N227">
        <f>Table2[[#This Row],[G]]/Table2[[#This Row],[GP]]</f>
        <v>0.25</v>
      </c>
      <c r="O227">
        <f>Table2[[#This Row],[A]]/Table2[[#This Row],[GP]]</f>
        <v>0.36764705882352944</v>
      </c>
      <c r="P227">
        <f>Table2[[#This Row],[PTS]]/Table2[[#This Row],[GP]]</f>
        <v>0.61764705882352944</v>
      </c>
      <c r="Q227" s="7">
        <f>Table2[[#This Row],[PIM]]/Table2[[#This Row],[GP]]</f>
        <v>0.23529411764705882</v>
      </c>
      <c r="R227" s="7">
        <f>(Table2[[#This Row],[G]]^2)/(Table2[[#This Row],[G]]^2+Table2[[#This Row],[A]]^2)</f>
        <v>0.3161925601750547</v>
      </c>
      <c r="S227" s="7">
        <f>Table2[[#This Row],[PIM]]/Table2[[#This Row],[PTS]]</f>
        <v>0.38095238095238093</v>
      </c>
      <c r="T227" s="7">
        <f>Table2[[#This Row],[PTS]]/Table2[[#This Row],[PIM]]</f>
        <v>2.625</v>
      </c>
      <c r="U227" s="7">
        <f>Table2[[#This Row],[PTS]]/Table2[[#This Row],[GP]]*Table2[[#This Row],[NHL_EQUIVALENT]]</f>
        <v>0.17911764705882352</v>
      </c>
      <c r="V227" s="7">
        <f>Table2[[#This Row],[G]]/Table2[[#This Row],[PTS]]</f>
        <v>0.40476190476190477</v>
      </c>
      <c r="W227" s="7">
        <f>Table2[[#This Row],[A]]/Table2[[#This Row],[PTS]]</f>
        <v>0.59523809523809523</v>
      </c>
      <c r="X227"/>
      <c r="Y227"/>
      <c r="Z227" t="s">
        <v>1422</v>
      </c>
      <c r="AA227" t="e" vm="2">
        <v>#VALUE!</v>
      </c>
      <c r="AB227" t="s">
        <v>303</v>
      </c>
      <c r="AC227">
        <v>39153</v>
      </c>
      <c r="AD227" t="s">
        <v>707</v>
      </c>
      <c r="AE227">
        <v>181</v>
      </c>
      <c r="AF227" t="s">
        <v>700</v>
      </c>
    </row>
    <row r="228" spans="1:32" hidden="1" x14ac:dyDescent="0.35">
      <c r="A228">
        <v>2025</v>
      </c>
      <c r="C228" t="s">
        <v>957</v>
      </c>
      <c r="D228" s="1" t="s">
        <v>1471</v>
      </c>
      <c r="E228" s="1" t="s">
        <v>896</v>
      </c>
      <c r="F228" t="s">
        <v>305</v>
      </c>
      <c r="G228" t="s">
        <v>31</v>
      </c>
      <c r="H228">
        <v>0.27</v>
      </c>
      <c r="I228">
        <v>58</v>
      </c>
      <c r="J228">
        <v>5</v>
      </c>
      <c r="K228">
        <v>11</v>
      </c>
      <c r="L228">
        <v>16</v>
      </c>
      <c r="M228">
        <v>43</v>
      </c>
      <c r="N228">
        <f>Table2[[#This Row],[G]]/Table2[[#This Row],[GP]]</f>
        <v>8.6206896551724144E-2</v>
      </c>
      <c r="O228">
        <f>Table2[[#This Row],[A]]/Table2[[#This Row],[GP]]</f>
        <v>0.18965517241379309</v>
      </c>
      <c r="P228">
        <f>Table2[[#This Row],[PTS]]/Table2[[#This Row],[GP]]</f>
        <v>0.27586206896551724</v>
      </c>
      <c r="Q228" s="7">
        <f>Table2[[#This Row],[PIM]]/Table2[[#This Row],[GP]]</f>
        <v>0.74137931034482762</v>
      </c>
      <c r="R228" s="7">
        <f>(Table2[[#This Row],[G]]^2)/(Table2[[#This Row],[G]]^2+Table2[[#This Row],[A]]^2)</f>
        <v>0.17123287671232876</v>
      </c>
      <c r="S228" s="7">
        <f>Table2[[#This Row],[PIM]]/Table2[[#This Row],[PTS]]</f>
        <v>2.6875</v>
      </c>
      <c r="T228" s="7">
        <f>Table2[[#This Row],[PTS]]/Table2[[#This Row],[PIM]]</f>
        <v>0.37209302325581395</v>
      </c>
      <c r="U228" s="7">
        <f>Table2[[#This Row],[PTS]]/Table2[[#This Row],[GP]]*Table2[[#This Row],[NHL_EQUIVALENT]]</f>
        <v>7.4482758620689662E-2</v>
      </c>
      <c r="V228" s="7">
        <f>Table2[[#This Row],[G]]/Table2[[#This Row],[PTS]]</f>
        <v>0.3125</v>
      </c>
      <c r="W228" s="7">
        <f>Table2[[#This Row],[A]]/Table2[[#This Row],[PTS]]</f>
        <v>0.6875</v>
      </c>
      <c r="X228"/>
      <c r="Y228"/>
      <c r="Z228" t="s">
        <v>1421</v>
      </c>
      <c r="AA228" t="e" vm="1">
        <v>#VALUE!</v>
      </c>
      <c r="AB228" t="s">
        <v>304</v>
      </c>
      <c r="AC228">
        <v>39307</v>
      </c>
      <c r="AD228" t="s">
        <v>699</v>
      </c>
      <c r="AE228">
        <v>196</v>
      </c>
      <c r="AF228" t="s">
        <v>700</v>
      </c>
    </row>
    <row r="229" spans="1:32" hidden="1" x14ac:dyDescent="0.35">
      <c r="A229">
        <v>2025</v>
      </c>
      <c r="C229" t="s">
        <v>1150</v>
      </c>
      <c r="D229" s="1" t="s">
        <v>1471</v>
      </c>
      <c r="E229" s="1" t="s">
        <v>897</v>
      </c>
      <c r="F229" t="s">
        <v>307</v>
      </c>
      <c r="G229" t="s">
        <v>110</v>
      </c>
      <c r="H229">
        <v>0.55000000000000004</v>
      </c>
      <c r="I229">
        <v>43</v>
      </c>
      <c r="J229">
        <v>6</v>
      </c>
      <c r="K229">
        <v>4</v>
      </c>
      <c r="L229">
        <v>10</v>
      </c>
      <c r="M229">
        <v>6</v>
      </c>
      <c r="N229">
        <f>Table2[[#This Row],[G]]/Table2[[#This Row],[GP]]</f>
        <v>0.13953488372093023</v>
      </c>
      <c r="O229">
        <f>Table2[[#This Row],[A]]/Table2[[#This Row],[GP]]</f>
        <v>9.3023255813953487E-2</v>
      </c>
      <c r="P229">
        <f>Table2[[#This Row],[PTS]]/Table2[[#This Row],[GP]]</f>
        <v>0.23255813953488372</v>
      </c>
      <c r="Q229" s="7">
        <f>Table2[[#This Row],[PIM]]/Table2[[#This Row],[GP]]</f>
        <v>0.13953488372093023</v>
      </c>
      <c r="R229" s="7">
        <f>(Table2[[#This Row],[G]]^2)/(Table2[[#This Row],[G]]^2+Table2[[#This Row],[A]]^2)</f>
        <v>0.69230769230769229</v>
      </c>
      <c r="S229" s="7">
        <f>Table2[[#This Row],[PIM]]/Table2[[#This Row],[PTS]]</f>
        <v>0.6</v>
      </c>
      <c r="T229" s="7">
        <f>Table2[[#This Row],[PTS]]/Table2[[#This Row],[PIM]]</f>
        <v>1.6666666666666667</v>
      </c>
      <c r="U229" s="7">
        <f>Table2[[#This Row],[PTS]]/Table2[[#This Row],[GP]]*Table2[[#This Row],[NHL_EQUIVALENT]]</f>
        <v>0.12790697674418605</v>
      </c>
      <c r="V229" s="7">
        <f>Table2[[#This Row],[G]]/Table2[[#This Row],[PTS]]</f>
        <v>0.6</v>
      </c>
      <c r="W229" s="7">
        <f>Table2[[#This Row],[A]]/Table2[[#This Row],[PTS]]</f>
        <v>0.4</v>
      </c>
      <c r="X229"/>
      <c r="Y229"/>
      <c r="Z229" t="s">
        <v>1423</v>
      </c>
      <c r="AA229" t="e" vm="3">
        <v>#VALUE!</v>
      </c>
      <c r="AB229" t="s">
        <v>306</v>
      </c>
      <c r="AC229">
        <v>38486</v>
      </c>
      <c r="AD229" t="s">
        <v>707</v>
      </c>
      <c r="AE229">
        <v>194</v>
      </c>
      <c r="AF229" t="s">
        <v>700</v>
      </c>
    </row>
    <row r="230" spans="1:32" hidden="1" x14ac:dyDescent="0.35">
      <c r="A230">
        <v>2025</v>
      </c>
      <c r="C230" t="s">
        <v>1151</v>
      </c>
      <c r="D230" s="1" t="s">
        <v>1471</v>
      </c>
      <c r="E230" s="1" t="s">
        <v>897</v>
      </c>
      <c r="F230" t="s">
        <v>309</v>
      </c>
      <c r="G230" t="s">
        <v>15</v>
      </c>
      <c r="H230">
        <v>0.3</v>
      </c>
      <c r="I230">
        <v>62</v>
      </c>
      <c r="J230">
        <v>22</v>
      </c>
      <c r="K230">
        <v>29</v>
      </c>
      <c r="L230">
        <v>51</v>
      </c>
      <c r="M230">
        <v>33</v>
      </c>
      <c r="N230">
        <f>Table2[[#This Row],[G]]/Table2[[#This Row],[GP]]</f>
        <v>0.35483870967741937</v>
      </c>
      <c r="O230">
        <f>Table2[[#This Row],[A]]/Table2[[#This Row],[GP]]</f>
        <v>0.46774193548387094</v>
      </c>
      <c r="P230">
        <f>Table2[[#This Row],[PTS]]/Table2[[#This Row],[GP]]</f>
        <v>0.82258064516129037</v>
      </c>
      <c r="Q230" s="7">
        <f>Table2[[#This Row],[PIM]]/Table2[[#This Row],[GP]]</f>
        <v>0.532258064516129</v>
      </c>
      <c r="R230" s="7">
        <f>(Table2[[#This Row],[G]]^2)/(Table2[[#This Row],[G]]^2+Table2[[#This Row],[A]]^2)</f>
        <v>0.36528301886792452</v>
      </c>
      <c r="S230" s="7">
        <f>Table2[[#This Row],[PIM]]/Table2[[#This Row],[PTS]]</f>
        <v>0.6470588235294118</v>
      </c>
      <c r="T230" s="7">
        <f>Table2[[#This Row],[PTS]]/Table2[[#This Row],[PIM]]</f>
        <v>1.5454545454545454</v>
      </c>
      <c r="U230" s="7">
        <f>Table2[[#This Row],[PTS]]/Table2[[#This Row],[GP]]*Table2[[#This Row],[NHL_EQUIVALENT]]</f>
        <v>0.24677419354838709</v>
      </c>
      <c r="V230" s="7">
        <f>Table2[[#This Row],[G]]/Table2[[#This Row],[PTS]]</f>
        <v>0.43137254901960786</v>
      </c>
      <c r="W230" s="7">
        <f>Table2[[#This Row],[A]]/Table2[[#This Row],[PTS]]</f>
        <v>0.56862745098039214</v>
      </c>
      <c r="X230"/>
      <c r="Y230"/>
      <c r="Z230" t="s">
        <v>1421</v>
      </c>
      <c r="AA230" t="e" vm="1">
        <v>#VALUE!</v>
      </c>
      <c r="AB230" t="s">
        <v>308</v>
      </c>
      <c r="AC230">
        <v>39180</v>
      </c>
      <c r="AD230" t="s">
        <v>725</v>
      </c>
      <c r="AE230">
        <v>172</v>
      </c>
      <c r="AF230" t="s">
        <v>690</v>
      </c>
    </row>
    <row r="231" spans="1:32" hidden="1" x14ac:dyDescent="0.35">
      <c r="A231">
        <v>2025</v>
      </c>
      <c r="C231" t="s">
        <v>958</v>
      </c>
      <c r="D231" s="1" t="s">
        <v>1471</v>
      </c>
      <c r="E231" s="1" t="s">
        <v>896</v>
      </c>
      <c r="F231" t="s">
        <v>208</v>
      </c>
      <c r="G231" t="s">
        <v>23</v>
      </c>
      <c r="H231">
        <v>0.27</v>
      </c>
      <c r="I231">
        <v>58</v>
      </c>
      <c r="J231">
        <v>4</v>
      </c>
      <c r="K231">
        <v>10</v>
      </c>
      <c r="L231">
        <v>14</v>
      </c>
      <c r="M231">
        <v>53</v>
      </c>
      <c r="N231">
        <f>Table2[[#This Row],[G]]/Table2[[#This Row],[GP]]</f>
        <v>6.8965517241379309E-2</v>
      </c>
      <c r="O231">
        <f>Table2[[#This Row],[A]]/Table2[[#This Row],[GP]]</f>
        <v>0.17241379310344829</v>
      </c>
      <c r="P231">
        <f>Table2[[#This Row],[PTS]]/Table2[[#This Row],[GP]]</f>
        <v>0.2413793103448276</v>
      </c>
      <c r="Q231" s="7">
        <f>Table2[[#This Row],[PIM]]/Table2[[#This Row],[GP]]</f>
        <v>0.91379310344827591</v>
      </c>
      <c r="R231" s="7">
        <f>(Table2[[#This Row],[G]]^2)/(Table2[[#This Row],[G]]^2+Table2[[#This Row],[A]]^2)</f>
        <v>0.13793103448275862</v>
      </c>
      <c r="S231" s="7">
        <f>Table2[[#This Row],[PIM]]/Table2[[#This Row],[PTS]]</f>
        <v>3.7857142857142856</v>
      </c>
      <c r="T231" s="7">
        <f>Table2[[#This Row],[PTS]]/Table2[[#This Row],[PIM]]</f>
        <v>0.26415094339622641</v>
      </c>
      <c r="U231" s="7">
        <f>Table2[[#This Row],[PTS]]/Table2[[#This Row],[GP]]*Table2[[#This Row],[NHL_EQUIVALENT]]</f>
        <v>6.5172413793103456E-2</v>
      </c>
      <c r="V231" s="7">
        <f>Table2[[#This Row],[G]]/Table2[[#This Row],[PTS]]</f>
        <v>0.2857142857142857</v>
      </c>
      <c r="W231" s="7">
        <f>Table2[[#This Row],[A]]/Table2[[#This Row],[PTS]]</f>
        <v>0.7142857142857143</v>
      </c>
      <c r="X231"/>
      <c r="Y231"/>
      <c r="Z231" t="s">
        <v>1422</v>
      </c>
      <c r="AA231" t="e" vm="2">
        <v>#VALUE!</v>
      </c>
      <c r="AB231" t="s">
        <v>310</v>
      </c>
      <c r="AC231">
        <v>39221</v>
      </c>
      <c r="AD231" t="s">
        <v>699</v>
      </c>
      <c r="AE231">
        <v>185</v>
      </c>
      <c r="AF231" t="s">
        <v>700</v>
      </c>
    </row>
    <row r="232" spans="1:32" hidden="1" x14ac:dyDescent="0.35">
      <c r="A232">
        <v>2025</v>
      </c>
      <c r="C232" t="s">
        <v>1326</v>
      </c>
      <c r="D232" s="1" t="s">
        <v>1471</v>
      </c>
      <c r="E232" s="1" t="s">
        <v>897</v>
      </c>
      <c r="F232" t="s">
        <v>312</v>
      </c>
      <c r="G232" t="s">
        <v>313</v>
      </c>
      <c r="H232">
        <v>0.14000000000000001</v>
      </c>
      <c r="I232">
        <v>40</v>
      </c>
      <c r="J232">
        <v>24</v>
      </c>
      <c r="K232">
        <v>55</v>
      </c>
      <c r="L232">
        <v>79</v>
      </c>
      <c r="M232">
        <v>28</v>
      </c>
      <c r="N232">
        <f>Table2[[#This Row],[G]]/Table2[[#This Row],[GP]]</f>
        <v>0.6</v>
      </c>
      <c r="O232">
        <f>Table2[[#This Row],[A]]/Table2[[#This Row],[GP]]</f>
        <v>1.375</v>
      </c>
      <c r="P232">
        <f>Table2[[#This Row],[PTS]]/Table2[[#This Row],[GP]]</f>
        <v>1.9750000000000001</v>
      </c>
      <c r="Q232" s="7">
        <f>Table2[[#This Row],[PIM]]/Table2[[#This Row],[GP]]</f>
        <v>0.7</v>
      </c>
      <c r="R232" s="7">
        <f>(Table2[[#This Row],[G]]^2)/(Table2[[#This Row],[G]]^2+Table2[[#This Row],[A]]^2)</f>
        <v>0.15995556789780616</v>
      </c>
      <c r="S232" s="7">
        <f>Table2[[#This Row],[PIM]]/Table2[[#This Row],[PTS]]</f>
        <v>0.35443037974683544</v>
      </c>
      <c r="T232" s="7">
        <f>Table2[[#This Row],[PTS]]/Table2[[#This Row],[PIM]]</f>
        <v>2.8214285714285716</v>
      </c>
      <c r="U232" s="7">
        <f>Table2[[#This Row],[PTS]]/Table2[[#This Row],[GP]]*Table2[[#This Row],[NHL_EQUIVALENT]]</f>
        <v>0.27650000000000002</v>
      </c>
      <c r="V232" s="7">
        <f>Table2[[#This Row],[G]]/Table2[[#This Row],[PTS]]</f>
        <v>0.30379746835443039</v>
      </c>
      <c r="W232" s="7">
        <f>Table2[[#This Row],[A]]/Table2[[#This Row],[PTS]]</f>
        <v>0.69620253164556967</v>
      </c>
      <c r="X232"/>
      <c r="Y232"/>
      <c r="Z232" t="s">
        <v>1428</v>
      </c>
      <c r="AA232" t="e" vm="10">
        <v>#VALUE!</v>
      </c>
      <c r="AB232" t="s">
        <v>311</v>
      </c>
      <c r="AC232">
        <v>39241</v>
      </c>
      <c r="AD232" t="s">
        <v>705</v>
      </c>
      <c r="AE232">
        <v>172</v>
      </c>
      <c r="AF232" t="s">
        <v>700</v>
      </c>
    </row>
    <row r="233" spans="1:32" hidden="1" x14ac:dyDescent="0.35">
      <c r="A233">
        <v>2025</v>
      </c>
      <c r="C233" t="s">
        <v>1327</v>
      </c>
      <c r="D233" s="1" t="s">
        <v>1471</v>
      </c>
      <c r="E233" s="1" t="s">
        <v>897</v>
      </c>
      <c r="F233" t="s">
        <v>312</v>
      </c>
      <c r="G233" t="s">
        <v>313</v>
      </c>
      <c r="H233">
        <v>0.14000000000000001</v>
      </c>
      <c r="I233">
        <v>39</v>
      </c>
      <c r="J233">
        <v>36</v>
      </c>
      <c r="K233">
        <v>47</v>
      </c>
      <c r="L233">
        <v>83</v>
      </c>
      <c r="M233">
        <v>45</v>
      </c>
      <c r="N233">
        <f>Table2[[#This Row],[G]]/Table2[[#This Row],[GP]]</f>
        <v>0.92307692307692313</v>
      </c>
      <c r="O233">
        <f>Table2[[#This Row],[A]]/Table2[[#This Row],[GP]]</f>
        <v>1.2051282051282051</v>
      </c>
      <c r="P233">
        <f>Table2[[#This Row],[PTS]]/Table2[[#This Row],[GP]]</f>
        <v>2.1282051282051282</v>
      </c>
      <c r="Q233" s="7">
        <f>Table2[[#This Row],[PIM]]/Table2[[#This Row],[GP]]</f>
        <v>1.1538461538461537</v>
      </c>
      <c r="R233" s="7">
        <f>(Table2[[#This Row],[G]]^2)/(Table2[[#This Row],[G]]^2+Table2[[#This Row],[A]]^2)</f>
        <v>0.36975748930099855</v>
      </c>
      <c r="S233" s="7">
        <f>Table2[[#This Row],[PIM]]/Table2[[#This Row],[PTS]]</f>
        <v>0.54216867469879515</v>
      </c>
      <c r="T233" s="7">
        <f>Table2[[#This Row],[PTS]]/Table2[[#This Row],[PIM]]</f>
        <v>1.8444444444444446</v>
      </c>
      <c r="U233" s="7">
        <f>Table2[[#This Row],[PTS]]/Table2[[#This Row],[GP]]*Table2[[#This Row],[NHL_EQUIVALENT]]</f>
        <v>0.29794871794871797</v>
      </c>
      <c r="V233" s="7">
        <f>Table2[[#This Row],[G]]/Table2[[#This Row],[PTS]]</f>
        <v>0.43373493975903615</v>
      </c>
      <c r="W233" s="7">
        <f>Table2[[#This Row],[A]]/Table2[[#This Row],[PTS]]</f>
        <v>0.5662650602409639</v>
      </c>
      <c r="X233"/>
      <c r="Y233"/>
      <c r="Z233" t="s">
        <v>1428</v>
      </c>
      <c r="AA233" t="e" vm="10">
        <v>#VALUE!</v>
      </c>
      <c r="AB233" t="s">
        <v>314</v>
      </c>
      <c r="AC233">
        <v>39241</v>
      </c>
      <c r="AD233" t="s">
        <v>705</v>
      </c>
      <c r="AE233">
        <v>174</v>
      </c>
      <c r="AF233" t="s">
        <v>690</v>
      </c>
    </row>
    <row r="234" spans="1:32" hidden="1" x14ac:dyDescent="0.35">
      <c r="A234">
        <v>2025</v>
      </c>
      <c r="C234" t="s">
        <v>1233</v>
      </c>
      <c r="D234" s="1" t="s">
        <v>1471</v>
      </c>
      <c r="E234" s="1" t="s">
        <v>897</v>
      </c>
      <c r="F234" t="s">
        <v>261</v>
      </c>
      <c r="G234" t="s">
        <v>31</v>
      </c>
      <c r="H234">
        <v>0.27</v>
      </c>
      <c r="I234">
        <v>64</v>
      </c>
      <c r="J234">
        <v>17</v>
      </c>
      <c r="K234">
        <v>24</v>
      </c>
      <c r="L234">
        <v>41</v>
      </c>
      <c r="M234">
        <v>24</v>
      </c>
      <c r="N234">
        <f>Table2[[#This Row],[G]]/Table2[[#This Row],[GP]]</f>
        <v>0.265625</v>
      </c>
      <c r="O234">
        <f>Table2[[#This Row],[A]]/Table2[[#This Row],[GP]]</f>
        <v>0.375</v>
      </c>
      <c r="P234">
        <f>Table2[[#This Row],[PTS]]/Table2[[#This Row],[GP]]</f>
        <v>0.640625</v>
      </c>
      <c r="Q234" s="7">
        <f>Table2[[#This Row],[PIM]]/Table2[[#This Row],[GP]]</f>
        <v>0.375</v>
      </c>
      <c r="R234" s="7">
        <f>(Table2[[#This Row],[G]]^2)/(Table2[[#This Row],[G]]^2+Table2[[#This Row],[A]]^2)</f>
        <v>0.33410404624277457</v>
      </c>
      <c r="S234" s="7">
        <f>Table2[[#This Row],[PIM]]/Table2[[#This Row],[PTS]]</f>
        <v>0.58536585365853655</v>
      </c>
      <c r="T234" s="7">
        <f>Table2[[#This Row],[PTS]]/Table2[[#This Row],[PIM]]</f>
        <v>1.7083333333333333</v>
      </c>
      <c r="U234" s="7">
        <f>Table2[[#This Row],[PTS]]/Table2[[#This Row],[GP]]*Table2[[#This Row],[NHL_EQUIVALENT]]</f>
        <v>0.17296875</v>
      </c>
      <c r="V234" s="7">
        <f>Table2[[#This Row],[G]]/Table2[[#This Row],[PTS]]</f>
        <v>0.41463414634146339</v>
      </c>
      <c r="W234" s="7">
        <f>Table2[[#This Row],[A]]/Table2[[#This Row],[PTS]]</f>
        <v>0.58536585365853655</v>
      </c>
      <c r="X234"/>
      <c r="Y234"/>
      <c r="Z234" t="s">
        <v>1421</v>
      </c>
      <c r="AA234" t="e" vm="1">
        <v>#VALUE!</v>
      </c>
      <c r="AB234" t="s">
        <v>315</v>
      </c>
      <c r="AC234">
        <v>39288</v>
      </c>
      <c r="AD234" t="s">
        <v>699</v>
      </c>
      <c r="AE234">
        <v>187</v>
      </c>
      <c r="AF234" t="s">
        <v>700</v>
      </c>
    </row>
    <row r="235" spans="1:32" hidden="1" x14ac:dyDescent="0.35">
      <c r="A235">
        <v>2025</v>
      </c>
      <c r="C235" t="s">
        <v>1416</v>
      </c>
      <c r="D235" s="1" t="s">
        <v>1471</v>
      </c>
      <c r="E235" s="1" t="s">
        <v>897</v>
      </c>
      <c r="F235" t="s">
        <v>317</v>
      </c>
      <c r="G235" t="s">
        <v>318</v>
      </c>
      <c r="H235">
        <v>0.28000000000000003</v>
      </c>
      <c r="I235">
        <v>28</v>
      </c>
      <c r="J235">
        <v>8</v>
      </c>
      <c r="K235">
        <v>7</v>
      </c>
      <c r="L235">
        <v>15</v>
      </c>
      <c r="M235">
        <v>10</v>
      </c>
      <c r="N235">
        <f>Table2[[#This Row],[G]]/Table2[[#This Row],[GP]]</f>
        <v>0.2857142857142857</v>
      </c>
      <c r="O235">
        <f>Table2[[#This Row],[A]]/Table2[[#This Row],[GP]]</f>
        <v>0.25</v>
      </c>
      <c r="P235">
        <f>Table2[[#This Row],[PTS]]/Table2[[#This Row],[GP]]</f>
        <v>0.5357142857142857</v>
      </c>
      <c r="Q235" s="7">
        <f>Table2[[#This Row],[PIM]]/Table2[[#This Row],[GP]]</f>
        <v>0.35714285714285715</v>
      </c>
      <c r="R235" s="7">
        <f>(Table2[[#This Row],[G]]^2)/(Table2[[#This Row],[G]]^2+Table2[[#This Row],[A]]^2)</f>
        <v>0.5663716814159292</v>
      </c>
      <c r="S235" s="7">
        <f>Table2[[#This Row],[PIM]]/Table2[[#This Row],[PTS]]</f>
        <v>0.66666666666666663</v>
      </c>
      <c r="T235" s="7">
        <f>Table2[[#This Row],[PTS]]/Table2[[#This Row],[PIM]]</f>
        <v>1.5</v>
      </c>
      <c r="U235" s="7">
        <f>Table2[[#This Row],[PTS]]/Table2[[#This Row],[GP]]*Table2[[#This Row],[NHL_EQUIVALENT]]</f>
        <v>0.15000000000000002</v>
      </c>
      <c r="V235" s="7">
        <f>Table2[[#This Row],[G]]/Table2[[#This Row],[PTS]]</f>
        <v>0.53333333333333333</v>
      </c>
      <c r="W235" s="7">
        <f>Table2[[#This Row],[A]]/Table2[[#This Row],[PTS]]</f>
        <v>0.46666666666666667</v>
      </c>
      <c r="X235"/>
      <c r="Y235"/>
      <c r="Z235" t="s">
        <v>1426</v>
      </c>
      <c r="AA235" t="e" vm="9">
        <v>#VALUE!</v>
      </c>
      <c r="AB235" t="s">
        <v>316</v>
      </c>
      <c r="AC235">
        <v>38453</v>
      </c>
      <c r="AD235" t="s">
        <v>699</v>
      </c>
      <c r="AE235">
        <v>194</v>
      </c>
      <c r="AF235" t="s">
        <v>700</v>
      </c>
    </row>
    <row r="236" spans="1:32" hidden="1" x14ac:dyDescent="0.35">
      <c r="A236">
        <v>2025</v>
      </c>
      <c r="C236" t="s">
        <v>1328</v>
      </c>
      <c r="D236" s="1" t="s">
        <v>1471</v>
      </c>
      <c r="E236" s="1" t="s">
        <v>897</v>
      </c>
      <c r="F236" t="s">
        <v>88</v>
      </c>
      <c r="G236" t="s">
        <v>20</v>
      </c>
      <c r="H236">
        <v>0.28999999999999998</v>
      </c>
      <c r="I236">
        <v>62</v>
      </c>
      <c r="J236">
        <v>14</v>
      </c>
      <c r="K236">
        <v>19</v>
      </c>
      <c r="L236">
        <v>33</v>
      </c>
      <c r="M236">
        <v>73</v>
      </c>
      <c r="N236">
        <f>Table2[[#This Row],[G]]/Table2[[#This Row],[GP]]</f>
        <v>0.22580645161290322</v>
      </c>
      <c r="O236">
        <f>Table2[[#This Row],[A]]/Table2[[#This Row],[GP]]</f>
        <v>0.30645161290322581</v>
      </c>
      <c r="P236">
        <f>Table2[[#This Row],[PTS]]/Table2[[#This Row],[GP]]</f>
        <v>0.532258064516129</v>
      </c>
      <c r="Q236" s="7">
        <f>Table2[[#This Row],[PIM]]/Table2[[#This Row],[GP]]</f>
        <v>1.1774193548387097</v>
      </c>
      <c r="R236" s="7">
        <f>(Table2[[#This Row],[G]]^2)/(Table2[[#This Row],[G]]^2+Table2[[#This Row],[A]]^2)</f>
        <v>0.35188509874326751</v>
      </c>
      <c r="S236" s="7">
        <f>Table2[[#This Row],[PIM]]/Table2[[#This Row],[PTS]]</f>
        <v>2.2121212121212119</v>
      </c>
      <c r="T236" s="7">
        <f>Table2[[#This Row],[PTS]]/Table2[[#This Row],[PIM]]</f>
        <v>0.45205479452054792</v>
      </c>
      <c r="U236" s="7">
        <f>Table2[[#This Row],[PTS]]/Table2[[#This Row],[GP]]*Table2[[#This Row],[NHL_EQUIVALENT]]</f>
        <v>0.15435483870967739</v>
      </c>
      <c r="V236" s="7">
        <f>Table2[[#This Row],[G]]/Table2[[#This Row],[PTS]]</f>
        <v>0.42424242424242425</v>
      </c>
      <c r="W236" s="7">
        <f>Table2[[#This Row],[A]]/Table2[[#This Row],[PTS]]</f>
        <v>0.5757575757575758</v>
      </c>
      <c r="X236"/>
      <c r="Y236"/>
      <c r="Z236" t="s">
        <v>1421</v>
      </c>
      <c r="AA236" t="e" vm="1">
        <v>#VALUE!</v>
      </c>
      <c r="AB236" t="s">
        <v>319</v>
      </c>
      <c r="AC236">
        <v>38691</v>
      </c>
      <c r="AD236" t="s">
        <v>707</v>
      </c>
      <c r="AE236">
        <v>201</v>
      </c>
      <c r="AF236" t="s">
        <v>700</v>
      </c>
    </row>
    <row r="237" spans="1:32" hidden="1" x14ac:dyDescent="0.35">
      <c r="A237">
        <v>2025</v>
      </c>
      <c r="C237" t="s">
        <v>1234</v>
      </c>
      <c r="D237" s="1" t="s">
        <v>1471</v>
      </c>
      <c r="E237" s="1" t="s">
        <v>897</v>
      </c>
      <c r="F237" t="s">
        <v>305</v>
      </c>
      <c r="G237" t="s">
        <v>31</v>
      </c>
      <c r="H237">
        <v>0.27</v>
      </c>
      <c r="I237">
        <v>59</v>
      </c>
      <c r="J237">
        <v>16</v>
      </c>
      <c r="K237">
        <v>14</v>
      </c>
      <c r="L237">
        <v>30</v>
      </c>
      <c r="M237">
        <v>18</v>
      </c>
      <c r="N237">
        <f>Table2[[#This Row],[G]]/Table2[[#This Row],[GP]]</f>
        <v>0.2711864406779661</v>
      </c>
      <c r="O237">
        <f>Table2[[#This Row],[A]]/Table2[[#This Row],[GP]]</f>
        <v>0.23728813559322035</v>
      </c>
      <c r="P237">
        <f>Table2[[#This Row],[PTS]]/Table2[[#This Row],[GP]]</f>
        <v>0.50847457627118642</v>
      </c>
      <c r="Q237" s="7">
        <f>Table2[[#This Row],[PIM]]/Table2[[#This Row],[GP]]</f>
        <v>0.30508474576271188</v>
      </c>
      <c r="R237" s="7">
        <f>(Table2[[#This Row],[G]]^2)/(Table2[[#This Row],[G]]^2+Table2[[#This Row],[A]]^2)</f>
        <v>0.5663716814159292</v>
      </c>
      <c r="S237" s="7">
        <f>Table2[[#This Row],[PIM]]/Table2[[#This Row],[PTS]]</f>
        <v>0.6</v>
      </c>
      <c r="T237" s="7">
        <f>Table2[[#This Row],[PTS]]/Table2[[#This Row],[PIM]]</f>
        <v>1.6666666666666667</v>
      </c>
      <c r="U237" s="7">
        <f>Table2[[#This Row],[PTS]]/Table2[[#This Row],[GP]]*Table2[[#This Row],[NHL_EQUIVALENT]]</f>
        <v>0.13728813559322034</v>
      </c>
      <c r="V237" s="7">
        <f>Table2[[#This Row],[G]]/Table2[[#This Row],[PTS]]</f>
        <v>0.53333333333333333</v>
      </c>
      <c r="W237" s="7">
        <f>Table2[[#This Row],[A]]/Table2[[#This Row],[PTS]]</f>
        <v>0.46666666666666667</v>
      </c>
      <c r="X237"/>
      <c r="Y237"/>
      <c r="Z237" t="s">
        <v>1421</v>
      </c>
      <c r="AA237" t="e" vm="1">
        <v>#VALUE!</v>
      </c>
      <c r="AB237" t="s">
        <v>803</v>
      </c>
      <c r="AC237">
        <v>39233</v>
      </c>
      <c r="AD237" t="s">
        <v>707</v>
      </c>
      <c r="AE237">
        <v>174</v>
      </c>
      <c r="AF237" t="s">
        <v>700</v>
      </c>
    </row>
    <row r="238" spans="1:32" hidden="1" x14ac:dyDescent="0.35">
      <c r="A238">
        <v>2025</v>
      </c>
      <c r="C238" t="s">
        <v>959</v>
      </c>
      <c r="D238" s="1" t="s">
        <v>1471</v>
      </c>
      <c r="E238" s="1" t="s">
        <v>896</v>
      </c>
      <c r="F238" t="s">
        <v>44</v>
      </c>
      <c r="G238" t="s">
        <v>43</v>
      </c>
      <c r="H238">
        <v>0.27</v>
      </c>
      <c r="I238">
        <v>50</v>
      </c>
      <c r="J238">
        <v>7</v>
      </c>
      <c r="K238">
        <v>24</v>
      </c>
      <c r="L238">
        <v>31</v>
      </c>
      <c r="M238">
        <v>18</v>
      </c>
      <c r="N238">
        <f>Table2[[#This Row],[G]]/Table2[[#This Row],[GP]]</f>
        <v>0.14000000000000001</v>
      </c>
      <c r="O238">
        <f>Table2[[#This Row],[A]]/Table2[[#This Row],[GP]]</f>
        <v>0.48</v>
      </c>
      <c r="P238">
        <f>Table2[[#This Row],[PTS]]/Table2[[#This Row],[GP]]</f>
        <v>0.62</v>
      </c>
      <c r="Q238" s="7">
        <f>Table2[[#This Row],[PIM]]/Table2[[#This Row],[GP]]</f>
        <v>0.36</v>
      </c>
      <c r="R238" s="7">
        <f>(Table2[[#This Row],[G]]^2)/(Table2[[#This Row],[G]]^2+Table2[[#This Row],[A]]^2)</f>
        <v>7.8399999999999997E-2</v>
      </c>
      <c r="S238" s="7">
        <f>Table2[[#This Row],[PIM]]/Table2[[#This Row],[PTS]]</f>
        <v>0.58064516129032262</v>
      </c>
      <c r="T238" s="7">
        <f>Table2[[#This Row],[PTS]]/Table2[[#This Row],[PIM]]</f>
        <v>1.7222222222222223</v>
      </c>
      <c r="U238" s="7">
        <f>Table2[[#This Row],[PTS]]/Table2[[#This Row],[GP]]*Table2[[#This Row],[NHL_EQUIVALENT]]</f>
        <v>0.16740000000000002</v>
      </c>
      <c r="V238" s="7">
        <f>Table2[[#This Row],[G]]/Table2[[#This Row],[PTS]]</f>
        <v>0.22580645161290322</v>
      </c>
      <c r="W238" s="7">
        <f>Table2[[#This Row],[A]]/Table2[[#This Row],[PTS]]</f>
        <v>0.77419354838709675</v>
      </c>
      <c r="X238"/>
      <c r="Y238"/>
      <c r="Z238" t="s">
        <v>1423</v>
      </c>
      <c r="AA238" t="e" vm="3">
        <v>#VALUE!</v>
      </c>
      <c r="AB238" t="s">
        <v>804</v>
      </c>
      <c r="AC238">
        <v>39227</v>
      </c>
      <c r="AD238" t="s">
        <v>767</v>
      </c>
      <c r="AE238">
        <v>165</v>
      </c>
      <c r="AF238" t="s">
        <v>700</v>
      </c>
    </row>
    <row r="239" spans="1:32" hidden="1" x14ac:dyDescent="0.35">
      <c r="A239">
        <v>2025</v>
      </c>
      <c r="C239" t="s">
        <v>960</v>
      </c>
      <c r="D239" s="1" t="s">
        <v>1471</v>
      </c>
      <c r="E239" s="1" t="s">
        <v>896</v>
      </c>
      <c r="F239" t="s">
        <v>289</v>
      </c>
      <c r="G239" t="s">
        <v>43</v>
      </c>
      <c r="H239">
        <v>0.27</v>
      </c>
      <c r="I239">
        <v>41</v>
      </c>
      <c r="J239">
        <v>5</v>
      </c>
      <c r="K239">
        <v>17</v>
      </c>
      <c r="L239">
        <v>22</v>
      </c>
      <c r="M239">
        <v>48</v>
      </c>
      <c r="N239">
        <f>Table2[[#This Row],[G]]/Table2[[#This Row],[GP]]</f>
        <v>0.12195121951219512</v>
      </c>
      <c r="O239">
        <f>Table2[[#This Row],[A]]/Table2[[#This Row],[GP]]</f>
        <v>0.41463414634146339</v>
      </c>
      <c r="P239">
        <f>Table2[[#This Row],[PTS]]/Table2[[#This Row],[GP]]</f>
        <v>0.53658536585365857</v>
      </c>
      <c r="Q239" s="7">
        <f>Table2[[#This Row],[PIM]]/Table2[[#This Row],[GP]]</f>
        <v>1.1707317073170731</v>
      </c>
      <c r="R239" s="7">
        <f>(Table2[[#This Row],[G]]^2)/(Table2[[#This Row],[G]]^2+Table2[[#This Row],[A]]^2)</f>
        <v>7.9617834394904455E-2</v>
      </c>
      <c r="S239" s="7">
        <f>Table2[[#This Row],[PIM]]/Table2[[#This Row],[PTS]]</f>
        <v>2.1818181818181817</v>
      </c>
      <c r="T239" s="7">
        <f>Table2[[#This Row],[PTS]]/Table2[[#This Row],[PIM]]</f>
        <v>0.45833333333333331</v>
      </c>
      <c r="U239" s="7">
        <f>Table2[[#This Row],[PTS]]/Table2[[#This Row],[GP]]*Table2[[#This Row],[NHL_EQUIVALENT]]</f>
        <v>0.14487804878048782</v>
      </c>
      <c r="V239" s="7">
        <f>Table2[[#This Row],[G]]/Table2[[#This Row],[PTS]]</f>
        <v>0.22727272727272727</v>
      </c>
      <c r="W239" s="7">
        <f>Table2[[#This Row],[A]]/Table2[[#This Row],[PTS]]</f>
        <v>0.77272727272727271</v>
      </c>
      <c r="X239"/>
      <c r="Y239"/>
      <c r="Z239" t="s">
        <v>1423</v>
      </c>
      <c r="AA239" t="e" vm="3">
        <v>#VALUE!</v>
      </c>
      <c r="AB239" t="s">
        <v>320</v>
      </c>
      <c r="AC239">
        <v>39247</v>
      </c>
      <c r="AD239" t="s">
        <v>707</v>
      </c>
      <c r="AE239">
        <v>172</v>
      </c>
      <c r="AF239" t="s">
        <v>690</v>
      </c>
    </row>
    <row r="240" spans="1:32" hidden="1" x14ac:dyDescent="0.35">
      <c r="A240">
        <v>2025</v>
      </c>
      <c r="C240" t="s">
        <v>961</v>
      </c>
      <c r="D240" s="1" t="s">
        <v>1471</v>
      </c>
      <c r="E240" s="1" t="s">
        <v>896</v>
      </c>
      <c r="F240" t="s">
        <v>322</v>
      </c>
      <c r="G240" t="s">
        <v>110</v>
      </c>
      <c r="H240">
        <v>0.55000000000000004</v>
      </c>
      <c r="I240">
        <v>37</v>
      </c>
      <c r="J240">
        <v>1</v>
      </c>
      <c r="K240">
        <v>8</v>
      </c>
      <c r="L240">
        <v>9</v>
      </c>
      <c r="M240">
        <v>2</v>
      </c>
      <c r="N240">
        <f>Table2[[#This Row],[G]]/Table2[[#This Row],[GP]]</f>
        <v>2.7027027027027029E-2</v>
      </c>
      <c r="O240">
        <f>Table2[[#This Row],[A]]/Table2[[#This Row],[GP]]</f>
        <v>0.21621621621621623</v>
      </c>
      <c r="P240">
        <f>Table2[[#This Row],[PTS]]/Table2[[#This Row],[GP]]</f>
        <v>0.24324324324324326</v>
      </c>
      <c r="Q240" s="7">
        <f>Table2[[#This Row],[PIM]]/Table2[[#This Row],[GP]]</f>
        <v>5.4054054054054057E-2</v>
      </c>
      <c r="R240" s="7">
        <f>(Table2[[#This Row],[G]]^2)/(Table2[[#This Row],[G]]^2+Table2[[#This Row],[A]]^2)</f>
        <v>1.5384615384615385E-2</v>
      </c>
      <c r="S240" s="7">
        <f>Table2[[#This Row],[PIM]]/Table2[[#This Row],[PTS]]</f>
        <v>0.22222222222222221</v>
      </c>
      <c r="T240" s="7">
        <f>Table2[[#This Row],[PTS]]/Table2[[#This Row],[PIM]]</f>
        <v>4.5</v>
      </c>
      <c r="U240" s="7">
        <f>Table2[[#This Row],[PTS]]/Table2[[#This Row],[GP]]*Table2[[#This Row],[NHL_EQUIVALENT]]</f>
        <v>0.13378378378378381</v>
      </c>
      <c r="V240" s="7">
        <f>Table2[[#This Row],[G]]/Table2[[#This Row],[PTS]]</f>
        <v>0.1111111111111111</v>
      </c>
      <c r="W240" s="7">
        <f>Table2[[#This Row],[A]]/Table2[[#This Row],[PTS]]</f>
        <v>0.88888888888888884</v>
      </c>
      <c r="X240"/>
      <c r="Y240"/>
      <c r="Z240" t="s">
        <v>1423</v>
      </c>
      <c r="AA240" t="e" vm="3">
        <v>#VALUE!</v>
      </c>
      <c r="AB240" t="s">
        <v>321</v>
      </c>
      <c r="AC240">
        <v>38413</v>
      </c>
      <c r="AD240" t="s">
        <v>716</v>
      </c>
      <c r="AE240">
        <v>181</v>
      </c>
      <c r="AF240" t="s">
        <v>690</v>
      </c>
    </row>
    <row r="241" spans="1:32" hidden="1" x14ac:dyDescent="0.35">
      <c r="A241">
        <v>2025</v>
      </c>
      <c r="C241" t="s">
        <v>1152</v>
      </c>
      <c r="D241" s="1" t="s">
        <v>1471</v>
      </c>
      <c r="E241" s="1" t="s">
        <v>897</v>
      </c>
      <c r="F241" t="s">
        <v>65</v>
      </c>
      <c r="G241" t="s">
        <v>15</v>
      </c>
      <c r="H241">
        <v>0.3</v>
      </c>
      <c r="I241">
        <v>68</v>
      </c>
      <c r="J241">
        <v>23</v>
      </c>
      <c r="K241">
        <v>27</v>
      </c>
      <c r="L241">
        <v>50</v>
      </c>
      <c r="M241">
        <v>39</v>
      </c>
      <c r="N241">
        <f>Table2[[#This Row],[G]]/Table2[[#This Row],[GP]]</f>
        <v>0.33823529411764708</v>
      </c>
      <c r="O241">
        <f>Table2[[#This Row],[A]]/Table2[[#This Row],[GP]]</f>
        <v>0.39705882352941174</v>
      </c>
      <c r="P241">
        <f>Table2[[#This Row],[PTS]]/Table2[[#This Row],[GP]]</f>
        <v>0.73529411764705888</v>
      </c>
      <c r="Q241" s="7">
        <f>Table2[[#This Row],[PIM]]/Table2[[#This Row],[GP]]</f>
        <v>0.57352941176470584</v>
      </c>
      <c r="R241" s="7">
        <f>(Table2[[#This Row],[G]]^2)/(Table2[[#This Row],[G]]^2+Table2[[#This Row],[A]]^2)</f>
        <v>0.4205087440381558</v>
      </c>
      <c r="S241" s="7">
        <f>Table2[[#This Row],[PIM]]/Table2[[#This Row],[PTS]]</f>
        <v>0.78</v>
      </c>
      <c r="T241" s="7">
        <f>Table2[[#This Row],[PTS]]/Table2[[#This Row],[PIM]]</f>
        <v>1.2820512820512822</v>
      </c>
      <c r="U241" s="7">
        <f>Table2[[#This Row],[PTS]]/Table2[[#This Row],[GP]]*Table2[[#This Row],[NHL_EQUIVALENT]]</f>
        <v>0.22058823529411767</v>
      </c>
      <c r="V241" s="7">
        <f>Table2[[#This Row],[G]]/Table2[[#This Row],[PTS]]</f>
        <v>0.46</v>
      </c>
      <c r="W241" s="7">
        <f>Table2[[#This Row],[A]]/Table2[[#This Row],[PTS]]</f>
        <v>0.54</v>
      </c>
      <c r="X241"/>
      <c r="Y241"/>
      <c r="Z241" t="s">
        <v>1421</v>
      </c>
      <c r="AA241" t="e" vm="1">
        <v>#VALUE!</v>
      </c>
      <c r="AB241" t="s">
        <v>324</v>
      </c>
      <c r="AC241">
        <v>39095</v>
      </c>
      <c r="AD241" t="s">
        <v>725</v>
      </c>
      <c r="AE241">
        <v>185</v>
      </c>
      <c r="AF241" t="s">
        <v>700</v>
      </c>
    </row>
    <row r="242" spans="1:32" hidden="1" x14ac:dyDescent="0.35">
      <c r="A242">
        <v>2025</v>
      </c>
      <c r="C242" t="s">
        <v>1329</v>
      </c>
      <c r="D242" s="1" t="s">
        <v>1471</v>
      </c>
      <c r="E242" s="1" t="s">
        <v>897</v>
      </c>
      <c r="F242" t="s">
        <v>326</v>
      </c>
      <c r="G242" t="s">
        <v>20</v>
      </c>
      <c r="H242">
        <v>0.28999999999999998</v>
      </c>
      <c r="I242">
        <v>30</v>
      </c>
      <c r="J242">
        <v>11</v>
      </c>
      <c r="K242">
        <v>9</v>
      </c>
      <c r="L242">
        <v>20</v>
      </c>
      <c r="M242">
        <v>12</v>
      </c>
      <c r="N242">
        <f>Table2[[#This Row],[G]]/Table2[[#This Row],[GP]]</f>
        <v>0.36666666666666664</v>
      </c>
      <c r="O242">
        <f>Table2[[#This Row],[A]]/Table2[[#This Row],[GP]]</f>
        <v>0.3</v>
      </c>
      <c r="P242">
        <f>Table2[[#This Row],[PTS]]/Table2[[#This Row],[GP]]</f>
        <v>0.66666666666666663</v>
      </c>
      <c r="Q242" s="7">
        <f>Table2[[#This Row],[PIM]]/Table2[[#This Row],[GP]]</f>
        <v>0.4</v>
      </c>
      <c r="R242" s="7">
        <f>(Table2[[#This Row],[G]]^2)/(Table2[[#This Row],[G]]^2+Table2[[#This Row],[A]]^2)</f>
        <v>0.59900990099009899</v>
      </c>
      <c r="S242" s="7">
        <f>Table2[[#This Row],[PIM]]/Table2[[#This Row],[PTS]]</f>
        <v>0.6</v>
      </c>
      <c r="T242" s="7">
        <f>Table2[[#This Row],[PTS]]/Table2[[#This Row],[PIM]]</f>
        <v>1.6666666666666667</v>
      </c>
      <c r="U242" s="7">
        <f>Table2[[#This Row],[PTS]]/Table2[[#This Row],[GP]]*Table2[[#This Row],[NHL_EQUIVALENT]]</f>
        <v>0.1933333333333333</v>
      </c>
      <c r="V242" s="7">
        <f>Table2[[#This Row],[G]]/Table2[[#This Row],[PTS]]</f>
        <v>0.55000000000000004</v>
      </c>
      <c r="W242" s="7">
        <f>Table2[[#This Row],[A]]/Table2[[#This Row],[PTS]]</f>
        <v>0.45</v>
      </c>
      <c r="X242"/>
      <c r="Y242"/>
      <c r="Z242" t="s">
        <v>1421</v>
      </c>
      <c r="AA242" t="e" vm="1">
        <v>#VALUE!</v>
      </c>
      <c r="AB242" t="s">
        <v>325</v>
      </c>
      <c r="AC242">
        <v>39092</v>
      </c>
      <c r="AD242" t="s">
        <v>725</v>
      </c>
      <c r="AE242">
        <v>176</v>
      </c>
      <c r="AF242" t="s">
        <v>700</v>
      </c>
    </row>
    <row r="243" spans="1:32" hidden="1" x14ac:dyDescent="0.35">
      <c r="A243">
        <v>2025</v>
      </c>
      <c r="C243" t="s">
        <v>963</v>
      </c>
      <c r="D243" s="1" t="s">
        <v>1471</v>
      </c>
      <c r="E243" s="1" t="s">
        <v>896</v>
      </c>
      <c r="F243" t="s">
        <v>33</v>
      </c>
      <c r="G243" t="s">
        <v>20</v>
      </c>
      <c r="H243">
        <v>0.28999999999999998</v>
      </c>
      <c r="I243">
        <v>66</v>
      </c>
      <c r="J243">
        <v>3</v>
      </c>
      <c r="K243">
        <v>16</v>
      </c>
      <c r="L243">
        <v>19</v>
      </c>
      <c r="M243">
        <v>83</v>
      </c>
      <c r="N243">
        <f>Table2[[#This Row],[G]]/Table2[[#This Row],[GP]]</f>
        <v>4.5454545454545456E-2</v>
      </c>
      <c r="O243">
        <f>Table2[[#This Row],[A]]/Table2[[#This Row],[GP]]</f>
        <v>0.24242424242424243</v>
      </c>
      <c r="P243">
        <f>Table2[[#This Row],[PTS]]/Table2[[#This Row],[GP]]</f>
        <v>0.2878787878787879</v>
      </c>
      <c r="Q243" s="7">
        <f>Table2[[#This Row],[PIM]]/Table2[[#This Row],[GP]]</f>
        <v>1.2575757575757576</v>
      </c>
      <c r="R243" s="7">
        <f>(Table2[[#This Row],[G]]^2)/(Table2[[#This Row],[G]]^2+Table2[[#This Row],[A]]^2)</f>
        <v>3.3962264150943396E-2</v>
      </c>
      <c r="S243" s="7">
        <f>Table2[[#This Row],[PIM]]/Table2[[#This Row],[PTS]]</f>
        <v>4.3684210526315788</v>
      </c>
      <c r="T243" s="7">
        <f>Table2[[#This Row],[PTS]]/Table2[[#This Row],[PIM]]</f>
        <v>0.2289156626506024</v>
      </c>
      <c r="U243" s="7">
        <f>Table2[[#This Row],[PTS]]/Table2[[#This Row],[GP]]*Table2[[#This Row],[NHL_EQUIVALENT]]</f>
        <v>8.3484848484848481E-2</v>
      </c>
      <c r="V243" s="7">
        <f>Table2[[#This Row],[G]]/Table2[[#This Row],[PTS]]</f>
        <v>0.15789473684210525</v>
      </c>
      <c r="W243" s="7">
        <f>Table2[[#This Row],[A]]/Table2[[#This Row],[PTS]]</f>
        <v>0.84210526315789469</v>
      </c>
      <c r="X243"/>
      <c r="Y243"/>
      <c r="Z243" t="s">
        <v>1421</v>
      </c>
      <c r="AA243" t="e" vm="1">
        <v>#VALUE!</v>
      </c>
      <c r="AB243" t="s">
        <v>327</v>
      </c>
      <c r="AC243">
        <v>39269</v>
      </c>
      <c r="AD243" t="s">
        <v>699</v>
      </c>
      <c r="AE243">
        <v>181</v>
      </c>
      <c r="AF243" t="s">
        <v>700</v>
      </c>
    </row>
    <row r="244" spans="1:32" hidden="1" x14ac:dyDescent="0.35">
      <c r="A244">
        <v>2025</v>
      </c>
      <c r="C244" t="s">
        <v>1267</v>
      </c>
      <c r="D244" s="1" t="s">
        <v>1471</v>
      </c>
      <c r="E244" s="1" t="s">
        <v>897</v>
      </c>
      <c r="F244" t="s">
        <v>62</v>
      </c>
      <c r="G244" t="s">
        <v>15</v>
      </c>
      <c r="H244">
        <v>0.3</v>
      </c>
      <c r="I244">
        <v>65</v>
      </c>
      <c r="J244">
        <v>21</v>
      </c>
      <c r="K244">
        <v>30</v>
      </c>
      <c r="L244">
        <v>51</v>
      </c>
      <c r="M244">
        <v>61</v>
      </c>
      <c r="N244">
        <f>Table2[[#This Row],[G]]/Table2[[#This Row],[GP]]</f>
        <v>0.32307692307692309</v>
      </c>
      <c r="O244">
        <f>Table2[[#This Row],[A]]/Table2[[#This Row],[GP]]</f>
        <v>0.46153846153846156</v>
      </c>
      <c r="P244">
        <f>Table2[[#This Row],[PTS]]/Table2[[#This Row],[GP]]</f>
        <v>0.7846153846153846</v>
      </c>
      <c r="Q244" s="7">
        <f>Table2[[#This Row],[PIM]]/Table2[[#This Row],[GP]]</f>
        <v>0.93846153846153846</v>
      </c>
      <c r="R244" s="7">
        <f>(Table2[[#This Row],[G]]^2)/(Table2[[#This Row],[G]]^2+Table2[[#This Row],[A]]^2)</f>
        <v>0.32885906040268459</v>
      </c>
      <c r="S244" s="7">
        <f>Table2[[#This Row],[PIM]]/Table2[[#This Row],[PTS]]</f>
        <v>1.196078431372549</v>
      </c>
      <c r="T244" s="7">
        <f>Table2[[#This Row],[PTS]]/Table2[[#This Row],[PIM]]</f>
        <v>0.83606557377049184</v>
      </c>
      <c r="U244" s="7">
        <f>Table2[[#This Row],[PTS]]/Table2[[#This Row],[GP]]*Table2[[#This Row],[NHL_EQUIVALENT]]</f>
        <v>0.23538461538461536</v>
      </c>
      <c r="V244" s="7">
        <f>Table2[[#This Row],[G]]/Table2[[#This Row],[PTS]]</f>
        <v>0.41176470588235292</v>
      </c>
      <c r="W244" s="7">
        <f>Table2[[#This Row],[A]]/Table2[[#This Row],[PTS]]</f>
        <v>0.58823529411764708</v>
      </c>
      <c r="X244"/>
      <c r="Y244"/>
      <c r="Z244" t="s">
        <v>1422</v>
      </c>
      <c r="AA244" t="e" vm="2">
        <v>#VALUE!</v>
      </c>
      <c r="AB244" t="s">
        <v>328</v>
      </c>
      <c r="AC244">
        <v>39328</v>
      </c>
      <c r="AD244" t="s">
        <v>716</v>
      </c>
      <c r="AE244">
        <v>168</v>
      </c>
      <c r="AF244" t="s">
        <v>690</v>
      </c>
    </row>
    <row r="245" spans="1:32" hidden="1" x14ac:dyDescent="0.35">
      <c r="A245">
        <v>2025</v>
      </c>
      <c r="C245" t="s">
        <v>1410</v>
      </c>
      <c r="D245" s="1" t="s">
        <v>1471</v>
      </c>
      <c r="E245" s="1" t="s">
        <v>897</v>
      </c>
      <c r="F245" t="s">
        <v>307</v>
      </c>
      <c r="G245" t="s">
        <v>110</v>
      </c>
      <c r="H245">
        <v>0.55000000000000004</v>
      </c>
      <c r="I245">
        <v>38</v>
      </c>
      <c r="J245">
        <v>4</v>
      </c>
      <c r="K245">
        <v>10</v>
      </c>
      <c r="L245">
        <v>14</v>
      </c>
      <c r="M245">
        <v>6</v>
      </c>
      <c r="N245">
        <f>Table2[[#This Row],[G]]/Table2[[#This Row],[GP]]</f>
        <v>0.10526315789473684</v>
      </c>
      <c r="O245">
        <f>Table2[[#This Row],[A]]/Table2[[#This Row],[GP]]</f>
        <v>0.26315789473684209</v>
      </c>
      <c r="P245">
        <f>Table2[[#This Row],[PTS]]/Table2[[#This Row],[GP]]</f>
        <v>0.36842105263157893</v>
      </c>
      <c r="Q245" s="7">
        <f>Table2[[#This Row],[PIM]]/Table2[[#This Row],[GP]]</f>
        <v>0.15789473684210525</v>
      </c>
      <c r="R245" s="7">
        <f>(Table2[[#This Row],[G]]^2)/(Table2[[#This Row],[G]]^2+Table2[[#This Row],[A]]^2)</f>
        <v>0.13793103448275862</v>
      </c>
      <c r="S245" s="7">
        <f>Table2[[#This Row],[PIM]]/Table2[[#This Row],[PTS]]</f>
        <v>0.42857142857142855</v>
      </c>
      <c r="T245" s="7">
        <f>Table2[[#This Row],[PTS]]/Table2[[#This Row],[PIM]]</f>
        <v>2.3333333333333335</v>
      </c>
      <c r="U245" s="7">
        <f>Table2[[#This Row],[PTS]]/Table2[[#This Row],[GP]]*Table2[[#This Row],[NHL_EQUIVALENT]]</f>
        <v>0.20263157894736841</v>
      </c>
      <c r="V245" s="7">
        <f>Table2[[#This Row],[G]]/Table2[[#This Row],[PTS]]</f>
        <v>0.2857142857142857</v>
      </c>
      <c r="W245" s="7">
        <f>Table2[[#This Row],[A]]/Table2[[#This Row],[PTS]]</f>
        <v>0.7142857142857143</v>
      </c>
      <c r="X245"/>
      <c r="Y245"/>
      <c r="Z245" t="s">
        <v>1423</v>
      </c>
      <c r="AA245" t="e" vm="3">
        <v>#VALUE!</v>
      </c>
      <c r="AB245" t="s">
        <v>805</v>
      </c>
      <c r="AC245">
        <v>38433</v>
      </c>
      <c r="AD245" t="s">
        <v>716</v>
      </c>
      <c r="AE245">
        <v>172</v>
      </c>
      <c r="AF245" t="s">
        <v>700</v>
      </c>
    </row>
    <row r="246" spans="1:32" hidden="1" x14ac:dyDescent="0.35">
      <c r="A246">
        <v>2025</v>
      </c>
      <c r="C246" t="s">
        <v>1411</v>
      </c>
      <c r="D246" s="1" t="s">
        <v>1471</v>
      </c>
      <c r="E246" s="1" t="s">
        <v>897</v>
      </c>
      <c r="F246" t="s">
        <v>330</v>
      </c>
      <c r="G246" t="s">
        <v>115</v>
      </c>
      <c r="H246">
        <v>0.27</v>
      </c>
      <c r="I246">
        <v>50</v>
      </c>
      <c r="J246">
        <v>27</v>
      </c>
      <c r="K246">
        <v>13</v>
      </c>
      <c r="L246">
        <v>40</v>
      </c>
      <c r="M246">
        <v>25</v>
      </c>
      <c r="N246">
        <f>Table2[[#This Row],[G]]/Table2[[#This Row],[GP]]</f>
        <v>0.54</v>
      </c>
      <c r="O246">
        <f>Table2[[#This Row],[A]]/Table2[[#This Row],[GP]]</f>
        <v>0.26</v>
      </c>
      <c r="P246">
        <f>Table2[[#This Row],[PTS]]/Table2[[#This Row],[GP]]</f>
        <v>0.8</v>
      </c>
      <c r="Q246" s="7">
        <f>Table2[[#This Row],[PIM]]/Table2[[#This Row],[GP]]</f>
        <v>0.5</v>
      </c>
      <c r="R246" s="7">
        <f>(Table2[[#This Row],[G]]^2)/(Table2[[#This Row],[G]]^2+Table2[[#This Row],[A]]^2)</f>
        <v>0.81180400890868598</v>
      </c>
      <c r="S246" s="7">
        <f>Table2[[#This Row],[PIM]]/Table2[[#This Row],[PTS]]</f>
        <v>0.625</v>
      </c>
      <c r="T246" s="7">
        <f>Table2[[#This Row],[PTS]]/Table2[[#This Row],[PIM]]</f>
        <v>1.6</v>
      </c>
      <c r="U246" s="7">
        <f>Table2[[#This Row],[PTS]]/Table2[[#This Row],[GP]]*Table2[[#This Row],[NHL_EQUIVALENT]]</f>
        <v>0.21600000000000003</v>
      </c>
      <c r="V246" s="7">
        <f>Table2[[#This Row],[G]]/Table2[[#This Row],[PTS]]</f>
        <v>0.67500000000000004</v>
      </c>
      <c r="W246" s="7">
        <f>Table2[[#This Row],[A]]/Table2[[#This Row],[PTS]]</f>
        <v>0.32500000000000001</v>
      </c>
      <c r="X246"/>
      <c r="Y246"/>
      <c r="Z246" t="s">
        <v>1421</v>
      </c>
      <c r="AA246" t="e" vm="1">
        <v>#VALUE!</v>
      </c>
      <c r="AB246" t="s">
        <v>329</v>
      </c>
      <c r="AC246">
        <v>38774</v>
      </c>
      <c r="AD246" t="s">
        <v>707</v>
      </c>
      <c r="AE246">
        <v>161</v>
      </c>
      <c r="AF246" t="s">
        <v>690</v>
      </c>
    </row>
    <row r="247" spans="1:32" hidden="1" x14ac:dyDescent="0.35">
      <c r="A247">
        <v>2025</v>
      </c>
      <c r="C247" t="s">
        <v>1080</v>
      </c>
      <c r="D247" s="1" t="s">
        <v>1471</v>
      </c>
      <c r="E247" s="1" t="s">
        <v>8</v>
      </c>
      <c r="F247" t="s">
        <v>331</v>
      </c>
      <c r="G247" t="s">
        <v>23</v>
      </c>
      <c r="H247">
        <v>0.27</v>
      </c>
      <c r="I247">
        <v>17</v>
      </c>
      <c r="J247">
        <v>2.66</v>
      </c>
      <c r="K247">
        <v>0.88100000000000001</v>
      </c>
      <c r="L247" t="s">
        <v>52</v>
      </c>
      <c r="M247" t="s">
        <v>52</v>
      </c>
      <c r="N247">
        <f>Table2[[#This Row],[G]]/Table2[[#This Row],[GP]]</f>
        <v>0.15647058823529414</v>
      </c>
      <c r="O247">
        <f>Table2[[#This Row],[A]]/Table2[[#This Row],[GP]]</f>
        <v>5.1823529411764706E-2</v>
      </c>
      <c r="P247" t="e">
        <f>Table2[[#This Row],[PTS]]/Table2[[#This Row],[GP]]</f>
        <v>#VALUE!</v>
      </c>
      <c r="Q247" s="7" t="e">
        <f>Table2[[#This Row],[PIM]]/Table2[[#This Row],[GP]]</f>
        <v>#VALUE!</v>
      </c>
      <c r="R247" s="7">
        <f>(Table2[[#This Row],[G]]^2)/(Table2[[#This Row],[G]]^2+Table2[[#This Row],[A]]^2)</f>
        <v>0.90114816281341215</v>
      </c>
      <c r="S247" s="7" t="e">
        <f>Table2[[#This Row],[PIM]]/Table2[[#This Row],[PTS]]</f>
        <v>#VALUE!</v>
      </c>
      <c r="T247" s="7" t="e">
        <f>Table2[[#This Row],[PTS]]/Table2[[#This Row],[PIM]]</f>
        <v>#VALUE!</v>
      </c>
      <c r="U247" s="7" t="e">
        <f>Table2[[#This Row],[PTS]]/Table2[[#This Row],[GP]]*Table2[[#This Row],[NHL_EQUIVALENT]]</f>
        <v>#VALUE!</v>
      </c>
      <c r="V247" s="7" t="e">
        <f>Table2[[#This Row],[G]]/Table2[[#This Row],[PTS]]</f>
        <v>#VALUE!</v>
      </c>
      <c r="W247" s="7" t="e">
        <f>Table2[[#This Row],[A]]/Table2[[#This Row],[PTS]]</f>
        <v>#VALUE!</v>
      </c>
      <c r="X247"/>
      <c r="Y247"/>
      <c r="Z247" t="s">
        <v>1422</v>
      </c>
      <c r="AA247" t="e" vm="2">
        <v>#VALUE!</v>
      </c>
      <c r="AB247" t="s">
        <v>806</v>
      </c>
      <c r="AC247">
        <v>38726</v>
      </c>
      <c r="AD247" t="s">
        <v>707</v>
      </c>
      <c r="AE247">
        <v>185</v>
      </c>
      <c r="AF247" t="s">
        <v>690</v>
      </c>
    </row>
    <row r="248" spans="1:32" hidden="1" x14ac:dyDescent="0.35">
      <c r="A248">
        <v>2025</v>
      </c>
      <c r="C248" t="s">
        <v>1081</v>
      </c>
      <c r="D248" s="1" t="s">
        <v>1471</v>
      </c>
      <c r="E248" s="1" t="s">
        <v>8</v>
      </c>
      <c r="F248" t="s">
        <v>332</v>
      </c>
      <c r="G248" t="s">
        <v>126</v>
      </c>
      <c r="H248">
        <v>0.2</v>
      </c>
      <c r="I248">
        <v>24</v>
      </c>
      <c r="J248">
        <v>2.4900000000000002</v>
      </c>
      <c r="K248">
        <v>0.92300000000000004</v>
      </c>
      <c r="L248" t="s">
        <v>52</v>
      </c>
      <c r="M248" t="s">
        <v>52</v>
      </c>
      <c r="N248">
        <f>Table2[[#This Row],[G]]/Table2[[#This Row],[GP]]</f>
        <v>0.10375000000000001</v>
      </c>
      <c r="O248">
        <f>Table2[[#This Row],[A]]/Table2[[#This Row],[GP]]</f>
        <v>3.8458333333333337E-2</v>
      </c>
      <c r="P248" t="e">
        <f>Table2[[#This Row],[PTS]]/Table2[[#This Row],[GP]]</f>
        <v>#VALUE!</v>
      </c>
      <c r="Q248" s="7" t="e">
        <f>Table2[[#This Row],[PIM]]/Table2[[#This Row],[GP]]</f>
        <v>#VALUE!</v>
      </c>
      <c r="R248" s="7">
        <f>(Table2[[#This Row],[G]]^2)/(Table2[[#This Row],[G]]^2+Table2[[#This Row],[A]]^2)</f>
        <v>0.87919377529502496</v>
      </c>
      <c r="S248" s="7" t="e">
        <f>Table2[[#This Row],[PIM]]/Table2[[#This Row],[PTS]]</f>
        <v>#VALUE!</v>
      </c>
      <c r="T248" s="7" t="e">
        <f>Table2[[#This Row],[PTS]]/Table2[[#This Row],[PIM]]</f>
        <v>#VALUE!</v>
      </c>
      <c r="U248" s="7" t="e">
        <f>Table2[[#This Row],[PTS]]/Table2[[#This Row],[GP]]*Table2[[#This Row],[NHL_EQUIVALENT]]</f>
        <v>#VALUE!</v>
      </c>
      <c r="V248" s="7" t="e">
        <f>Table2[[#This Row],[G]]/Table2[[#This Row],[PTS]]</f>
        <v>#VALUE!</v>
      </c>
      <c r="W248" s="7" t="e">
        <f>Table2[[#This Row],[A]]/Table2[[#This Row],[PTS]]</f>
        <v>#VALUE!</v>
      </c>
      <c r="X248"/>
      <c r="Y248"/>
      <c r="Z248" t="s">
        <v>1429</v>
      </c>
      <c r="AA248" t="e" vm="7">
        <v>#VALUE!</v>
      </c>
      <c r="AB248" t="s">
        <v>807</v>
      </c>
      <c r="AC248">
        <v>39201</v>
      </c>
      <c r="AD248" t="s">
        <v>699</v>
      </c>
      <c r="AE248">
        <v>165</v>
      </c>
      <c r="AF248" t="s">
        <v>700</v>
      </c>
    </row>
    <row r="249" spans="1:32" hidden="1" x14ac:dyDescent="0.35">
      <c r="A249">
        <v>2025</v>
      </c>
      <c r="C249" t="s">
        <v>964</v>
      </c>
      <c r="D249" s="1" t="s">
        <v>1471</v>
      </c>
      <c r="E249" s="1" t="s">
        <v>896</v>
      </c>
      <c r="F249" t="s">
        <v>252</v>
      </c>
      <c r="G249" t="s">
        <v>23</v>
      </c>
      <c r="H249">
        <v>0.27</v>
      </c>
      <c r="I249">
        <v>56</v>
      </c>
      <c r="J249">
        <v>16</v>
      </c>
      <c r="K249">
        <v>18</v>
      </c>
      <c r="L249">
        <v>34</v>
      </c>
      <c r="M249">
        <v>67</v>
      </c>
      <c r="N249">
        <f>Table2[[#This Row],[G]]/Table2[[#This Row],[GP]]</f>
        <v>0.2857142857142857</v>
      </c>
      <c r="O249">
        <f>Table2[[#This Row],[A]]/Table2[[#This Row],[GP]]</f>
        <v>0.32142857142857145</v>
      </c>
      <c r="P249">
        <f>Table2[[#This Row],[PTS]]/Table2[[#This Row],[GP]]</f>
        <v>0.6071428571428571</v>
      </c>
      <c r="Q249" s="7">
        <f>Table2[[#This Row],[PIM]]/Table2[[#This Row],[GP]]</f>
        <v>1.1964285714285714</v>
      </c>
      <c r="R249" s="7">
        <f>(Table2[[#This Row],[G]]^2)/(Table2[[#This Row],[G]]^2+Table2[[#This Row],[A]]^2)</f>
        <v>0.44137931034482758</v>
      </c>
      <c r="S249" s="7">
        <f>Table2[[#This Row],[PIM]]/Table2[[#This Row],[PTS]]</f>
        <v>1.9705882352941178</v>
      </c>
      <c r="T249" s="7">
        <f>Table2[[#This Row],[PTS]]/Table2[[#This Row],[PIM]]</f>
        <v>0.5074626865671642</v>
      </c>
      <c r="U249" s="7">
        <f>Table2[[#This Row],[PTS]]/Table2[[#This Row],[GP]]*Table2[[#This Row],[NHL_EQUIVALENT]]</f>
        <v>0.16392857142857142</v>
      </c>
      <c r="V249" s="7">
        <f>Table2[[#This Row],[G]]/Table2[[#This Row],[PTS]]</f>
        <v>0.47058823529411764</v>
      </c>
      <c r="W249" s="7">
        <f>Table2[[#This Row],[A]]/Table2[[#This Row],[PTS]]</f>
        <v>0.52941176470588236</v>
      </c>
      <c r="X249"/>
      <c r="Y249"/>
      <c r="Z249" t="s">
        <v>1422</v>
      </c>
      <c r="AA249" t="e" vm="2">
        <v>#VALUE!</v>
      </c>
      <c r="AB249" t="s">
        <v>333</v>
      </c>
      <c r="AC249">
        <v>38743</v>
      </c>
      <c r="AD249" t="s">
        <v>699</v>
      </c>
      <c r="AE249">
        <v>185</v>
      </c>
      <c r="AF249" t="s">
        <v>690</v>
      </c>
    </row>
    <row r="250" spans="1:32" hidden="1" x14ac:dyDescent="0.35">
      <c r="A250">
        <v>2025</v>
      </c>
      <c r="C250" t="s">
        <v>1153</v>
      </c>
      <c r="D250" s="1" t="s">
        <v>1471</v>
      </c>
      <c r="E250" s="1" t="s">
        <v>897</v>
      </c>
      <c r="F250" t="s">
        <v>22</v>
      </c>
      <c r="G250" t="s">
        <v>23</v>
      </c>
      <c r="H250">
        <v>0.27</v>
      </c>
      <c r="I250">
        <v>60</v>
      </c>
      <c r="J250">
        <v>11</v>
      </c>
      <c r="K250">
        <v>11</v>
      </c>
      <c r="L250">
        <v>22</v>
      </c>
      <c r="M250">
        <v>10</v>
      </c>
      <c r="N250">
        <f>Table2[[#This Row],[G]]/Table2[[#This Row],[GP]]</f>
        <v>0.18333333333333332</v>
      </c>
      <c r="O250">
        <f>Table2[[#This Row],[A]]/Table2[[#This Row],[GP]]</f>
        <v>0.18333333333333332</v>
      </c>
      <c r="P250">
        <f>Table2[[#This Row],[PTS]]/Table2[[#This Row],[GP]]</f>
        <v>0.36666666666666664</v>
      </c>
      <c r="Q250" s="7">
        <f>Table2[[#This Row],[PIM]]/Table2[[#This Row],[GP]]</f>
        <v>0.16666666666666666</v>
      </c>
      <c r="R250" s="7">
        <f>(Table2[[#This Row],[G]]^2)/(Table2[[#This Row],[G]]^2+Table2[[#This Row],[A]]^2)</f>
        <v>0.5</v>
      </c>
      <c r="S250" s="7">
        <f>Table2[[#This Row],[PIM]]/Table2[[#This Row],[PTS]]</f>
        <v>0.45454545454545453</v>
      </c>
      <c r="T250" s="7">
        <f>Table2[[#This Row],[PTS]]/Table2[[#This Row],[PIM]]</f>
        <v>2.2000000000000002</v>
      </c>
      <c r="U250" s="7">
        <f>Table2[[#This Row],[PTS]]/Table2[[#This Row],[GP]]*Table2[[#This Row],[NHL_EQUIVALENT]]</f>
        <v>9.9000000000000005E-2</v>
      </c>
      <c r="V250" s="7">
        <f>Table2[[#This Row],[G]]/Table2[[#This Row],[PTS]]</f>
        <v>0.5</v>
      </c>
      <c r="W250" s="7">
        <f>Table2[[#This Row],[A]]/Table2[[#This Row],[PTS]]</f>
        <v>0.5</v>
      </c>
      <c r="X250"/>
      <c r="Y250"/>
      <c r="Z250" t="s">
        <v>1424</v>
      </c>
      <c r="AA250" t="e" vm="4">
        <v>#VALUE!</v>
      </c>
      <c r="AB250" t="s">
        <v>334</v>
      </c>
      <c r="AC250">
        <v>39081</v>
      </c>
      <c r="AD250" t="s">
        <v>707</v>
      </c>
      <c r="AE250">
        <v>172</v>
      </c>
      <c r="AF250" t="s">
        <v>700</v>
      </c>
    </row>
    <row r="251" spans="1:32" hidden="1" x14ac:dyDescent="0.35">
      <c r="A251">
        <v>2025</v>
      </c>
      <c r="C251" t="s">
        <v>1268</v>
      </c>
      <c r="D251" s="1" t="s">
        <v>1471</v>
      </c>
      <c r="E251" s="1" t="s">
        <v>897</v>
      </c>
      <c r="F251" t="s">
        <v>19</v>
      </c>
      <c r="G251" t="s">
        <v>20</v>
      </c>
      <c r="H251">
        <v>0.28999999999999998</v>
      </c>
      <c r="I251">
        <v>68</v>
      </c>
      <c r="J251">
        <v>27</v>
      </c>
      <c r="K251">
        <v>32</v>
      </c>
      <c r="L251">
        <v>59</v>
      </c>
      <c r="M251">
        <v>21</v>
      </c>
      <c r="N251">
        <f>Table2[[#This Row],[G]]/Table2[[#This Row],[GP]]</f>
        <v>0.39705882352941174</v>
      </c>
      <c r="O251">
        <f>Table2[[#This Row],[A]]/Table2[[#This Row],[GP]]</f>
        <v>0.47058823529411764</v>
      </c>
      <c r="P251">
        <f>Table2[[#This Row],[PTS]]/Table2[[#This Row],[GP]]</f>
        <v>0.86764705882352944</v>
      </c>
      <c r="Q251" s="7">
        <f>Table2[[#This Row],[PIM]]/Table2[[#This Row],[GP]]</f>
        <v>0.30882352941176472</v>
      </c>
      <c r="R251" s="7">
        <f>(Table2[[#This Row],[G]]^2)/(Table2[[#This Row],[G]]^2+Table2[[#This Row],[A]]^2)</f>
        <v>0.41585852823730746</v>
      </c>
      <c r="S251" s="7">
        <f>Table2[[#This Row],[PIM]]/Table2[[#This Row],[PTS]]</f>
        <v>0.3559322033898305</v>
      </c>
      <c r="T251" s="7">
        <f>Table2[[#This Row],[PTS]]/Table2[[#This Row],[PIM]]</f>
        <v>2.8095238095238093</v>
      </c>
      <c r="U251" s="7">
        <f>Table2[[#This Row],[PTS]]/Table2[[#This Row],[GP]]*Table2[[#This Row],[NHL_EQUIVALENT]]</f>
        <v>0.2516176470588235</v>
      </c>
      <c r="V251" s="7">
        <f>Table2[[#This Row],[G]]/Table2[[#This Row],[PTS]]</f>
        <v>0.4576271186440678</v>
      </c>
      <c r="W251" s="7">
        <f>Table2[[#This Row],[A]]/Table2[[#This Row],[PTS]]</f>
        <v>0.5423728813559322</v>
      </c>
      <c r="X251"/>
      <c r="Y251"/>
      <c r="Z251" t="s">
        <v>1421</v>
      </c>
      <c r="AA251" t="e" vm="1">
        <v>#VALUE!</v>
      </c>
      <c r="AB251" t="s">
        <v>335</v>
      </c>
      <c r="AC251">
        <v>38825</v>
      </c>
      <c r="AD251" t="s">
        <v>716</v>
      </c>
      <c r="AE251">
        <v>174</v>
      </c>
      <c r="AF251" t="s">
        <v>700</v>
      </c>
    </row>
    <row r="252" spans="1:32" hidden="1" x14ac:dyDescent="0.35">
      <c r="A252">
        <v>2025</v>
      </c>
      <c r="C252" t="s">
        <v>1235</v>
      </c>
      <c r="D252" s="1" t="s">
        <v>1471</v>
      </c>
      <c r="E252" s="1" t="s">
        <v>897</v>
      </c>
      <c r="F252" t="s">
        <v>337</v>
      </c>
      <c r="G252" t="s">
        <v>193</v>
      </c>
      <c r="H252">
        <v>0.18</v>
      </c>
      <c r="I252">
        <v>30</v>
      </c>
      <c r="J252">
        <v>12</v>
      </c>
      <c r="K252">
        <v>17</v>
      </c>
      <c r="L252">
        <v>29</v>
      </c>
      <c r="M252">
        <v>18</v>
      </c>
      <c r="N252">
        <f>Table2[[#This Row],[G]]/Table2[[#This Row],[GP]]</f>
        <v>0.4</v>
      </c>
      <c r="O252">
        <f>Table2[[#This Row],[A]]/Table2[[#This Row],[GP]]</f>
        <v>0.56666666666666665</v>
      </c>
      <c r="P252">
        <f>Table2[[#This Row],[PTS]]/Table2[[#This Row],[GP]]</f>
        <v>0.96666666666666667</v>
      </c>
      <c r="Q252" s="7">
        <f>Table2[[#This Row],[PIM]]/Table2[[#This Row],[GP]]</f>
        <v>0.6</v>
      </c>
      <c r="R252" s="7">
        <f>(Table2[[#This Row],[G]]^2)/(Table2[[#This Row],[G]]^2+Table2[[#This Row],[A]]^2)</f>
        <v>0.33256351039260967</v>
      </c>
      <c r="S252" s="7">
        <f>Table2[[#This Row],[PIM]]/Table2[[#This Row],[PTS]]</f>
        <v>0.62068965517241381</v>
      </c>
      <c r="T252" s="7">
        <f>Table2[[#This Row],[PTS]]/Table2[[#This Row],[PIM]]</f>
        <v>1.6111111111111112</v>
      </c>
      <c r="U252" s="7">
        <f>Table2[[#This Row],[PTS]]/Table2[[#This Row],[GP]]*Table2[[#This Row],[NHL_EQUIVALENT]]</f>
        <v>0.17399999999999999</v>
      </c>
      <c r="V252" s="7">
        <f>Table2[[#This Row],[G]]/Table2[[#This Row],[PTS]]</f>
        <v>0.41379310344827586</v>
      </c>
      <c r="W252" s="7">
        <f>Table2[[#This Row],[A]]/Table2[[#This Row],[PTS]]</f>
        <v>0.58620689655172409</v>
      </c>
      <c r="X252"/>
      <c r="Y252"/>
      <c r="Z252" t="s">
        <v>1424</v>
      </c>
      <c r="AA252" t="e" vm="4">
        <v>#VALUE!</v>
      </c>
      <c r="AB252" t="s">
        <v>336</v>
      </c>
      <c r="AC252">
        <v>39001</v>
      </c>
      <c r="AD252" t="s">
        <v>717</v>
      </c>
      <c r="AE252">
        <v>192</v>
      </c>
      <c r="AF252" t="s">
        <v>700</v>
      </c>
    </row>
    <row r="253" spans="1:32" hidden="1" x14ac:dyDescent="0.35">
      <c r="A253">
        <v>2025</v>
      </c>
      <c r="C253" t="s">
        <v>965</v>
      </c>
      <c r="D253" s="1" t="s">
        <v>1471</v>
      </c>
      <c r="E253" s="1" t="s">
        <v>896</v>
      </c>
      <c r="F253" t="s">
        <v>339</v>
      </c>
      <c r="G253" t="s">
        <v>26</v>
      </c>
      <c r="H253">
        <v>0.32</v>
      </c>
      <c r="I253">
        <v>23</v>
      </c>
      <c r="J253">
        <v>1</v>
      </c>
      <c r="K253">
        <v>3</v>
      </c>
      <c r="L253">
        <v>4</v>
      </c>
      <c r="M253">
        <v>6</v>
      </c>
      <c r="N253">
        <f>Table2[[#This Row],[G]]/Table2[[#This Row],[GP]]</f>
        <v>4.3478260869565216E-2</v>
      </c>
      <c r="O253">
        <f>Table2[[#This Row],[A]]/Table2[[#This Row],[GP]]</f>
        <v>0.13043478260869565</v>
      </c>
      <c r="P253">
        <f>Table2[[#This Row],[PTS]]/Table2[[#This Row],[GP]]</f>
        <v>0.17391304347826086</v>
      </c>
      <c r="Q253" s="7">
        <f>Table2[[#This Row],[PIM]]/Table2[[#This Row],[GP]]</f>
        <v>0.2608695652173913</v>
      </c>
      <c r="R253" s="7">
        <f>(Table2[[#This Row],[G]]^2)/(Table2[[#This Row],[G]]^2+Table2[[#This Row],[A]]^2)</f>
        <v>0.1</v>
      </c>
      <c r="S253" s="7">
        <f>Table2[[#This Row],[PIM]]/Table2[[#This Row],[PTS]]</f>
        <v>1.5</v>
      </c>
      <c r="T253" s="7">
        <f>Table2[[#This Row],[PTS]]/Table2[[#This Row],[PIM]]</f>
        <v>0.66666666666666663</v>
      </c>
      <c r="U253" s="7">
        <f>Table2[[#This Row],[PTS]]/Table2[[#This Row],[GP]]*Table2[[#This Row],[NHL_EQUIVALENT]]</f>
        <v>5.565217391304348E-2</v>
      </c>
      <c r="V253" s="7">
        <f>Table2[[#This Row],[G]]/Table2[[#This Row],[PTS]]</f>
        <v>0.25</v>
      </c>
      <c r="W253" s="7">
        <f>Table2[[#This Row],[A]]/Table2[[#This Row],[PTS]]</f>
        <v>0.75</v>
      </c>
      <c r="X253"/>
      <c r="Y253"/>
      <c r="Z253" t="s">
        <v>1421</v>
      </c>
      <c r="AA253" t="e" vm="1">
        <v>#VALUE!</v>
      </c>
      <c r="AB253" t="s">
        <v>338</v>
      </c>
      <c r="AC253">
        <v>38414</v>
      </c>
      <c r="AD253" t="s">
        <v>724</v>
      </c>
      <c r="AE253">
        <v>190</v>
      </c>
      <c r="AF253" t="s">
        <v>690</v>
      </c>
    </row>
    <row r="254" spans="1:32" hidden="1" x14ac:dyDescent="0.35">
      <c r="A254">
        <v>2025</v>
      </c>
      <c r="C254" t="s">
        <v>1154</v>
      </c>
      <c r="D254" s="1" t="s">
        <v>1471</v>
      </c>
      <c r="E254" s="1" t="s">
        <v>897</v>
      </c>
      <c r="F254" t="s">
        <v>340</v>
      </c>
      <c r="G254" t="s">
        <v>43</v>
      </c>
      <c r="H254">
        <v>0.27</v>
      </c>
      <c r="I254">
        <v>45</v>
      </c>
      <c r="J254">
        <v>15</v>
      </c>
      <c r="K254">
        <v>30</v>
      </c>
      <c r="L254">
        <v>45</v>
      </c>
      <c r="M254">
        <v>42</v>
      </c>
      <c r="N254">
        <f>Table2[[#This Row],[G]]/Table2[[#This Row],[GP]]</f>
        <v>0.33333333333333331</v>
      </c>
      <c r="O254">
        <f>Table2[[#This Row],[A]]/Table2[[#This Row],[GP]]</f>
        <v>0.66666666666666663</v>
      </c>
      <c r="P254">
        <f>Table2[[#This Row],[PTS]]/Table2[[#This Row],[GP]]</f>
        <v>1</v>
      </c>
      <c r="Q254" s="7">
        <f>Table2[[#This Row],[PIM]]/Table2[[#This Row],[GP]]</f>
        <v>0.93333333333333335</v>
      </c>
      <c r="R254" s="7">
        <f>(Table2[[#This Row],[G]]^2)/(Table2[[#This Row],[G]]^2+Table2[[#This Row],[A]]^2)</f>
        <v>0.2</v>
      </c>
      <c r="S254" s="7">
        <f>Table2[[#This Row],[PIM]]/Table2[[#This Row],[PTS]]</f>
        <v>0.93333333333333335</v>
      </c>
      <c r="T254" s="7">
        <f>Table2[[#This Row],[PTS]]/Table2[[#This Row],[PIM]]</f>
        <v>1.0714285714285714</v>
      </c>
      <c r="U254" s="7">
        <f>Table2[[#This Row],[PTS]]/Table2[[#This Row],[GP]]*Table2[[#This Row],[NHL_EQUIVALENT]]</f>
        <v>0.27</v>
      </c>
      <c r="V254" s="7">
        <f>Table2[[#This Row],[G]]/Table2[[#This Row],[PTS]]</f>
        <v>0.33333333333333331</v>
      </c>
      <c r="W254" s="7">
        <f>Table2[[#This Row],[A]]/Table2[[#This Row],[PTS]]</f>
        <v>0.66666666666666663</v>
      </c>
      <c r="X254"/>
      <c r="Y254"/>
      <c r="Z254" t="s">
        <v>1423</v>
      </c>
      <c r="AA254" t="e" vm="3">
        <v>#VALUE!</v>
      </c>
      <c r="AB254" t="s">
        <v>809</v>
      </c>
      <c r="AC254">
        <v>38882</v>
      </c>
      <c r="AD254" t="s">
        <v>707</v>
      </c>
      <c r="AE254">
        <v>198</v>
      </c>
      <c r="AF254" t="s">
        <v>700</v>
      </c>
    </row>
    <row r="255" spans="1:32" hidden="1" x14ac:dyDescent="0.35">
      <c r="A255">
        <v>2025</v>
      </c>
      <c r="C255" t="s">
        <v>1330</v>
      </c>
      <c r="D255" s="1" t="s">
        <v>1471</v>
      </c>
      <c r="E255" s="1" t="s">
        <v>897</v>
      </c>
      <c r="F255" t="s">
        <v>74</v>
      </c>
      <c r="G255" t="s">
        <v>15</v>
      </c>
      <c r="H255">
        <v>0.3</v>
      </c>
      <c r="I255">
        <v>21</v>
      </c>
      <c r="J255">
        <v>1</v>
      </c>
      <c r="K255">
        <v>0</v>
      </c>
      <c r="L255">
        <v>1</v>
      </c>
      <c r="M255">
        <v>14</v>
      </c>
      <c r="N255">
        <f>Table2[[#This Row],[G]]/Table2[[#This Row],[GP]]</f>
        <v>4.7619047619047616E-2</v>
      </c>
      <c r="O255">
        <f>Table2[[#This Row],[A]]/Table2[[#This Row],[GP]]</f>
        <v>0</v>
      </c>
      <c r="P255">
        <f>Table2[[#This Row],[PTS]]/Table2[[#This Row],[GP]]</f>
        <v>4.7619047619047616E-2</v>
      </c>
      <c r="Q255" s="7">
        <f>Table2[[#This Row],[PIM]]/Table2[[#This Row],[GP]]</f>
        <v>0.66666666666666663</v>
      </c>
      <c r="R255" s="7">
        <f>(Table2[[#This Row],[G]]^2)/(Table2[[#This Row],[G]]^2+Table2[[#This Row],[A]]^2)</f>
        <v>1</v>
      </c>
      <c r="S255" s="7">
        <f>Table2[[#This Row],[PIM]]/Table2[[#This Row],[PTS]]</f>
        <v>14</v>
      </c>
      <c r="T255" s="7">
        <f>Table2[[#This Row],[PTS]]/Table2[[#This Row],[PIM]]</f>
        <v>7.1428571428571425E-2</v>
      </c>
      <c r="U255" s="7">
        <f>Table2[[#This Row],[PTS]]/Table2[[#This Row],[GP]]*Table2[[#This Row],[NHL_EQUIVALENT]]</f>
        <v>1.4285714285714284E-2</v>
      </c>
      <c r="V255" s="7">
        <f>Table2[[#This Row],[G]]/Table2[[#This Row],[PTS]]</f>
        <v>1</v>
      </c>
      <c r="W255" s="7">
        <f>Table2[[#This Row],[A]]/Table2[[#This Row],[PTS]]</f>
        <v>0</v>
      </c>
      <c r="X255"/>
      <c r="Y255"/>
      <c r="Z255" t="s">
        <v>1421</v>
      </c>
      <c r="AA255" t="e" vm="1">
        <v>#VALUE!</v>
      </c>
      <c r="AB255" t="s">
        <v>341</v>
      </c>
      <c r="AC255">
        <v>39149</v>
      </c>
      <c r="AD255" t="s">
        <v>717</v>
      </c>
      <c r="AE255">
        <v>214</v>
      </c>
      <c r="AF255" t="s">
        <v>700</v>
      </c>
    </row>
    <row r="256" spans="1:32" hidden="1" x14ac:dyDescent="0.35">
      <c r="A256">
        <v>2025</v>
      </c>
      <c r="C256" t="s">
        <v>1082</v>
      </c>
      <c r="D256" s="1" t="s">
        <v>1471</v>
      </c>
      <c r="E256" s="1" t="s">
        <v>8</v>
      </c>
      <c r="F256" t="s">
        <v>289</v>
      </c>
      <c r="G256" t="s">
        <v>43</v>
      </c>
      <c r="H256">
        <v>0.27</v>
      </c>
      <c r="I256">
        <v>19</v>
      </c>
      <c r="J256">
        <v>3</v>
      </c>
      <c r="K256">
        <v>0.89</v>
      </c>
      <c r="L256" t="s">
        <v>52</v>
      </c>
      <c r="M256" t="s">
        <v>52</v>
      </c>
      <c r="N256">
        <f>Table2[[#This Row],[G]]/Table2[[#This Row],[GP]]</f>
        <v>0.15789473684210525</v>
      </c>
      <c r="O256">
        <f>Table2[[#This Row],[A]]/Table2[[#This Row],[GP]]</f>
        <v>4.6842105263157893E-2</v>
      </c>
      <c r="P256" t="e">
        <f>Table2[[#This Row],[PTS]]/Table2[[#This Row],[GP]]</f>
        <v>#VALUE!</v>
      </c>
      <c r="Q256" s="7" t="e">
        <f>Table2[[#This Row],[PIM]]/Table2[[#This Row],[GP]]</f>
        <v>#VALUE!</v>
      </c>
      <c r="R256" s="7">
        <f>(Table2[[#This Row],[G]]^2)/(Table2[[#This Row],[G]]^2+Table2[[#This Row],[A]]^2)</f>
        <v>0.91910826074080132</v>
      </c>
      <c r="S256" s="7" t="e">
        <f>Table2[[#This Row],[PIM]]/Table2[[#This Row],[PTS]]</f>
        <v>#VALUE!</v>
      </c>
      <c r="T256" s="7" t="e">
        <f>Table2[[#This Row],[PTS]]/Table2[[#This Row],[PIM]]</f>
        <v>#VALUE!</v>
      </c>
      <c r="U256" s="7" t="e">
        <f>Table2[[#This Row],[PTS]]/Table2[[#This Row],[GP]]*Table2[[#This Row],[NHL_EQUIVALENT]]</f>
        <v>#VALUE!</v>
      </c>
      <c r="V256" s="7" t="e">
        <f>Table2[[#This Row],[G]]/Table2[[#This Row],[PTS]]</f>
        <v>#VALUE!</v>
      </c>
      <c r="W256" s="7" t="e">
        <f>Table2[[#This Row],[A]]/Table2[[#This Row],[PTS]]</f>
        <v>#VALUE!</v>
      </c>
      <c r="X256"/>
      <c r="Y256"/>
      <c r="Z256" t="s">
        <v>1423</v>
      </c>
      <c r="AA256" t="e" vm="3">
        <v>#VALUE!</v>
      </c>
      <c r="AB256" t="s">
        <v>811</v>
      </c>
      <c r="AC256">
        <v>39185</v>
      </c>
      <c r="AD256" t="s">
        <v>724</v>
      </c>
      <c r="AE256">
        <v>181</v>
      </c>
      <c r="AF256" t="s">
        <v>700</v>
      </c>
    </row>
    <row r="257" spans="1:32" hidden="1" x14ac:dyDescent="0.35">
      <c r="A257">
        <v>2025</v>
      </c>
      <c r="C257" t="s">
        <v>1331</v>
      </c>
      <c r="D257" s="1" t="s">
        <v>1471</v>
      </c>
      <c r="E257" s="1" t="s">
        <v>897</v>
      </c>
      <c r="F257" t="s">
        <v>49</v>
      </c>
      <c r="G257" t="s">
        <v>43</v>
      </c>
      <c r="H257">
        <v>0.27</v>
      </c>
      <c r="I257">
        <v>46</v>
      </c>
      <c r="J257">
        <v>24</v>
      </c>
      <c r="K257">
        <v>25</v>
      </c>
      <c r="L257">
        <v>49</v>
      </c>
      <c r="M257">
        <v>40</v>
      </c>
      <c r="N257">
        <f>Table2[[#This Row],[G]]/Table2[[#This Row],[GP]]</f>
        <v>0.52173913043478259</v>
      </c>
      <c r="O257">
        <f>Table2[[#This Row],[A]]/Table2[[#This Row],[GP]]</f>
        <v>0.54347826086956519</v>
      </c>
      <c r="P257">
        <f>Table2[[#This Row],[PTS]]/Table2[[#This Row],[GP]]</f>
        <v>1.0652173913043479</v>
      </c>
      <c r="Q257" s="7">
        <f>Table2[[#This Row],[PIM]]/Table2[[#This Row],[GP]]</f>
        <v>0.86956521739130432</v>
      </c>
      <c r="R257" s="7">
        <f>(Table2[[#This Row],[G]]^2)/(Table2[[#This Row],[G]]^2+Table2[[#This Row],[A]]^2)</f>
        <v>0.47960033305578686</v>
      </c>
      <c r="S257" s="7">
        <f>Table2[[#This Row],[PIM]]/Table2[[#This Row],[PTS]]</f>
        <v>0.81632653061224492</v>
      </c>
      <c r="T257" s="7">
        <f>Table2[[#This Row],[PTS]]/Table2[[#This Row],[PIM]]</f>
        <v>1.2250000000000001</v>
      </c>
      <c r="U257" s="7">
        <f>Table2[[#This Row],[PTS]]/Table2[[#This Row],[GP]]*Table2[[#This Row],[NHL_EQUIVALENT]]</f>
        <v>0.28760869565217395</v>
      </c>
      <c r="V257" s="7">
        <f>Table2[[#This Row],[G]]/Table2[[#This Row],[PTS]]</f>
        <v>0.48979591836734693</v>
      </c>
      <c r="W257" s="7">
        <f>Table2[[#This Row],[A]]/Table2[[#This Row],[PTS]]</f>
        <v>0.51020408163265307</v>
      </c>
      <c r="X257"/>
      <c r="Y257"/>
      <c r="Z257" t="s">
        <v>1423</v>
      </c>
      <c r="AA257" t="e" vm="3">
        <v>#VALUE!</v>
      </c>
      <c r="AB257" t="s">
        <v>812</v>
      </c>
      <c r="AC257">
        <v>38999</v>
      </c>
      <c r="AD257" t="s">
        <v>705</v>
      </c>
      <c r="AE257">
        <v>161</v>
      </c>
      <c r="AF257" t="s">
        <v>700</v>
      </c>
    </row>
    <row r="258" spans="1:32" hidden="1" x14ac:dyDescent="0.35">
      <c r="A258">
        <v>2025</v>
      </c>
      <c r="C258" t="s">
        <v>966</v>
      </c>
      <c r="D258" s="1" t="s">
        <v>1471</v>
      </c>
      <c r="E258" s="1" t="s">
        <v>896</v>
      </c>
      <c r="F258" t="s">
        <v>62</v>
      </c>
      <c r="G258" t="s">
        <v>15</v>
      </c>
      <c r="H258">
        <v>0.3</v>
      </c>
      <c r="I258">
        <v>48</v>
      </c>
      <c r="J258">
        <v>3</v>
      </c>
      <c r="K258">
        <v>4</v>
      </c>
      <c r="L258">
        <v>7</v>
      </c>
      <c r="M258">
        <v>14</v>
      </c>
      <c r="N258">
        <f>Table2[[#This Row],[G]]/Table2[[#This Row],[GP]]</f>
        <v>6.25E-2</v>
      </c>
      <c r="O258">
        <f>Table2[[#This Row],[A]]/Table2[[#This Row],[GP]]</f>
        <v>8.3333333333333329E-2</v>
      </c>
      <c r="P258">
        <f>Table2[[#This Row],[PTS]]/Table2[[#This Row],[GP]]</f>
        <v>0.14583333333333334</v>
      </c>
      <c r="Q258" s="7">
        <f>Table2[[#This Row],[PIM]]/Table2[[#This Row],[GP]]</f>
        <v>0.29166666666666669</v>
      </c>
      <c r="R258" s="7">
        <f>(Table2[[#This Row],[G]]^2)/(Table2[[#This Row],[G]]^2+Table2[[#This Row],[A]]^2)</f>
        <v>0.36</v>
      </c>
      <c r="S258" s="7">
        <f>Table2[[#This Row],[PIM]]/Table2[[#This Row],[PTS]]</f>
        <v>2</v>
      </c>
      <c r="T258" s="7">
        <f>Table2[[#This Row],[PTS]]/Table2[[#This Row],[PIM]]</f>
        <v>0.5</v>
      </c>
      <c r="U258" s="7">
        <f>Table2[[#This Row],[PTS]]/Table2[[#This Row],[GP]]*Table2[[#This Row],[NHL_EQUIVALENT]]</f>
        <v>4.3750000000000004E-2</v>
      </c>
      <c r="V258" s="7">
        <f>Table2[[#This Row],[G]]/Table2[[#This Row],[PTS]]</f>
        <v>0.42857142857142855</v>
      </c>
      <c r="W258" s="7">
        <f>Table2[[#This Row],[A]]/Table2[[#This Row],[PTS]]</f>
        <v>0.5714285714285714</v>
      </c>
      <c r="X258"/>
      <c r="Y258"/>
      <c r="Z258" t="s">
        <v>1424</v>
      </c>
      <c r="AA258" t="e" vm="4">
        <v>#VALUE!</v>
      </c>
      <c r="AB258" t="s">
        <v>342</v>
      </c>
      <c r="AC258">
        <v>39183</v>
      </c>
      <c r="AD258" t="s">
        <v>725</v>
      </c>
      <c r="AE258">
        <v>181</v>
      </c>
      <c r="AF258" t="s">
        <v>690</v>
      </c>
    </row>
    <row r="259" spans="1:32" hidden="1" x14ac:dyDescent="0.35">
      <c r="A259">
        <v>2025</v>
      </c>
      <c r="C259" t="s">
        <v>1083</v>
      </c>
      <c r="D259" s="1" t="s">
        <v>1471</v>
      </c>
      <c r="E259" s="1" t="s">
        <v>8</v>
      </c>
      <c r="F259" t="s">
        <v>86</v>
      </c>
      <c r="G259" t="s">
        <v>20</v>
      </c>
      <c r="H259">
        <v>0.28999999999999998</v>
      </c>
      <c r="I259">
        <v>42</v>
      </c>
      <c r="J259">
        <v>3.13</v>
      </c>
      <c r="K259">
        <v>0.91</v>
      </c>
      <c r="L259" t="s">
        <v>52</v>
      </c>
      <c r="M259" t="s">
        <v>52</v>
      </c>
      <c r="N259">
        <f>Table2[[#This Row],[G]]/Table2[[#This Row],[GP]]</f>
        <v>7.452380952380952E-2</v>
      </c>
      <c r="O259">
        <f>Table2[[#This Row],[A]]/Table2[[#This Row],[GP]]</f>
        <v>2.1666666666666667E-2</v>
      </c>
      <c r="P259" t="e">
        <f>Table2[[#This Row],[PTS]]/Table2[[#This Row],[GP]]</f>
        <v>#VALUE!</v>
      </c>
      <c r="Q259" s="7" t="e">
        <f>Table2[[#This Row],[PIM]]/Table2[[#This Row],[GP]]</f>
        <v>#VALUE!</v>
      </c>
      <c r="R259" s="7">
        <f>(Table2[[#This Row],[G]]^2)/(Table2[[#This Row],[G]]^2+Table2[[#This Row],[A]]^2)</f>
        <v>0.92206117647058816</v>
      </c>
      <c r="S259" s="7" t="e">
        <f>Table2[[#This Row],[PIM]]/Table2[[#This Row],[PTS]]</f>
        <v>#VALUE!</v>
      </c>
      <c r="T259" s="7" t="e">
        <f>Table2[[#This Row],[PTS]]/Table2[[#This Row],[PIM]]</f>
        <v>#VALUE!</v>
      </c>
      <c r="U259" s="7" t="e">
        <f>Table2[[#This Row],[PTS]]/Table2[[#This Row],[GP]]*Table2[[#This Row],[NHL_EQUIVALENT]]</f>
        <v>#VALUE!</v>
      </c>
      <c r="V259" s="7" t="e">
        <f>Table2[[#This Row],[G]]/Table2[[#This Row],[PTS]]</f>
        <v>#VALUE!</v>
      </c>
      <c r="W259" s="7" t="e">
        <f>Table2[[#This Row],[A]]/Table2[[#This Row],[PTS]]</f>
        <v>#VALUE!</v>
      </c>
      <c r="X259"/>
      <c r="Y259"/>
      <c r="Z259" t="s">
        <v>1421</v>
      </c>
      <c r="AA259" t="e" vm="1">
        <v>#VALUE!</v>
      </c>
      <c r="AB259" t="s">
        <v>343</v>
      </c>
      <c r="AC259">
        <v>39202</v>
      </c>
      <c r="AD259" t="s">
        <v>724</v>
      </c>
      <c r="AE259">
        <v>192</v>
      </c>
      <c r="AF259" t="s">
        <v>700</v>
      </c>
    </row>
    <row r="260" spans="1:32" hidden="1" x14ac:dyDescent="0.35">
      <c r="A260">
        <v>2025</v>
      </c>
      <c r="C260" t="s">
        <v>1395</v>
      </c>
      <c r="D260" s="1" t="s">
        <v>1471</v>
      </c>
      <c r="E260" s="1" t="s">
        <v>897</v>
      </c>
      <c r="F260" t="s">
        <v>266</v>
      </c>
      <c r="G260" t="s">
        <v>15</v>
      </c>
      <c r="H260">
        <v>0.3</v>
      </c>
      <c r="I260">
        <v>51</v>
      </c>
      <c r="J260">
        <v>3</v>
      </c>
      <c r="K260">
        <v>1</v>
      </c>
      <c r="L260">
        <v>4</v>
      </c>
      <c r="M260">
        <v>35</v>
      </c>
      <c r="N260">
        <f>Table2[[#This Row],[G]]/Table2[[#This Row],[GP]]</f>
        <v>5.8823529411764705E-2</v>
      </c>
      <c r="O260">
        <f>Table2[[#This Row],[A]]/Table2[[#This Row],[GP]]</f>
        <v>1.9607843137254902E-2</v>
      </c>
      <c r="P260">
        <f>Table2[[#This Row],[PTS]]/Table2[[#This Row],[GP]]</f>
        <v>7.8431372549019607E-2</v>
      </c>
      <c r="Q260" s="7">
        <f>Table2[[#This Row],[PIM]]/Table2[[#This Row],[GP]]</f>
        <v>0.68627450980392157</v>
      </c>
      <c r="R260" s="7">
        <f>(Table2[[#This Row],[G]]^2)/(Table2[[#This Row],[G]]^2+Table2[[#This Row],[A]]^2)</f>
        <v>0.9</v>
      </c>
      <c r="S260" s="7">
        <f>Table2[[#This Row],[PIM]]/Table2[[#This Row],[PTS]]</f>
        <v>8.75</v>
      </c>
      <c r="T260" s="7">
        <f>Table2[[#This Row],[PTS]]/Table2[[#This Row],[PIM]]</f>
        <v>0.11428571428571428</v>
      </c>
      <c r="U260" s="7">
        <f>Table2[[#This Row],[PTS]]/Table2[[#This Row],[GP]]*Table2[[#This Row],[NHL_EQUIVALENT]]</f>
        <v>2.3529411764705882E-2</v>
      </c>
      <c r="V260" s="7">
        <f>Table2[[#This Row],[G]]/Table2[[#This Row],[PTS]]</f>
        <v>0.75</v>
      </c>
      <c r="W260" s="7">
        <f>Table2[[#This Row],[A]]/Table2[[#This Row],[PTS]]</f>
        <v>0.25</v>
      </c>
      <c r="X260"/>
      <c r="Y260"/>
      <c r="Z260" t="s">
        <v>1421</v>
      </c>
      <c r="AA260" t="e" vm="1">
        <v>#VALUE!</v>
      </c>
      <c r="AB260" t="s">
        <v>347</v>
      </c>
      <c r="AC260">
        <v>39114</v>
      </c>
      <c r="AD260" t="s">
        <v>703</v>
      </c>
      <c r="AE260">
        <v>207</v>
      </c>
      <c r="AF260" t="s">
        <v>700</v>
      </c>
    </row>
    <row r="261" spans="1:32" hidden="1" x14ac:dyDescent="0.35">
      <c r="A261">
        <v>2025</v>
      </c>
      <c r="C261" t="s">
        <v>1269</v>
      </c>
      <c r="D261" s="1" t="s">
        <v>1471</v>
      </c>
      <c r="E261" s="1" t="s">
        <v>897</v>
      </c>
      <c r="F261" t="s">
        <v>272</v>
      </c>
      <c r="G261" t="s">
        <v>31</v>
      </c>
      <c r="H261">
        <v>0.27</v>
      </c>
      <c r="I261">
        <v>61</v>
      </c>
      <c r="J261">
        <v>11</v>
      </c>
      <c r="K261">
        <v>23</v>
      </c>
      <c r="L261">
        <v>34</v>
      </c>
      <c r="M261">
        <v>74</v>
      </c>
      <c r="N261">
        <f>Table2[[#This Row],[G]]/Table2[[#This Row],[GP]]</f>
        <v>0.18032786885245902</v>
      </c>
      <c r="O261">
        <f>Table2[[#This Row],[A]]/Table2[[#This Row],[GP]]</f>
        <v>0.37704918032786883</v>
      </c>
      <c r="P261">
        <f>Table2[[#This Row],[PTS]]/Table2[[#This Row],[GP]]</f>
        <v>0.55737704918032782</v>
      </c>
      <c r="Q261" s="7">
        <f>Table2[[#This Row],[PIM]]/Table2[[#This Row],[GP]]</f>
        <v>1.2131147540983607</v>
      </c>
      <c r="R261" s="7">
        <f>(Table2[[#This Row],[G]]^2)/(Table2[[#This Row],[G]]^2+Table2[[#This Row],[A]]^2)</f>
        <v>0.18615384615384614</v>
      </c>
      <c r="S261" s="7">
        <f>Table2[[#This Row],[PIM]]/Table2[[#This Row],[PTS]]</f>
        <v>2.1764705882352939</v>
      </c>
      <c r="T261" s="7">
        <f>Table2[[#This Row],[PTS]]/Table2[[#This Row],[PIM]]</f>
        <v>0.45945945945945948</v>
      </c>
      <c r="U261" s="7">
        <f>Table2[[#This Row],[PTS]]/Table2[[#This Row],[GP]]*Table2[[#This Row],[NHL_EQUIVALENT]]</f>
        <v>0.15049180327868852</v>
      </c>
      <c r="V261" s="7">
        <f>Table2[[#This Row],[G]]/Table2[[#This Row],[PTS]]</f>
        <v>0.3235294117647059</v>
      </c>
      <c r="W261" s="7">
        <f>Table2[[#This Row],[A]]/Table2[[#This Row],[PTS]]</f>
        <v>0.67647058823529416</v>
      </c>
      <c r="X261"/>
      <c r="Y261"/>
      <c r="Z261" t="s">
        <v>1421</v>
      </c>
      <c r="AA261" t="e" vm="1">
        <v>#VALUE!</v>
      </c>
      <c r="AB261" t="s">
        <v>348</v>
      </c>
      <c r="AC261">
        <v>39298</v>
      </c>
      <c r="AD261" t="s">
        <v>705</v>
      </c>
      <c r="AE261">
        <v>181</v>
      </c>
      <c r="AF261" t="s">
        <v>690</v>
      </c>
    </row>
    <row r="262" spans="1:32" hidden="1" x14ac:dyDescent="0.35">
      <c r="A262">
        <v>2025</v>
      </c>
      <c r="C262" t="s">
        <v>1084</v>
      </c>
      <c r="D262" s="1" t="s">
        <v>1471</v>
      </c>
      <c r="E262" s="1" t="s">
        <v>8</v>
      </c>
      <c r="F262" t="s">
        <v>14</v>
      </c>
      <c r="G262" t="s">
        <v>15</v>
      </c>
      <c r="H262">
        <v>0.3</v>
      </c>
      <c r="I262">
        <v>34</v>
      </c>
      <c r="J262">
        <v>2.87</v>
      </c>
      <c r="K262">
        <v>0.92</v>
      </c>
      <c r="L262" t="s">
        <v>52</v>
      </c>
      <c r="M262" t="s">
        <v>52</v>
      </c>
      <c r="N262">
        <f>Table2[[#This Row],[G]]/Table2[[#This Row],[GP]]</f>
        <v>8.4411764705882353E-2</v>
      </c>
      <c r="O262">
        <f>Table2[[#This Row],[A]]/Table2[[#This Row],[GP]]</f>
        <v>2.7058823529411767E-2</v>
      </c>
      <c r="P262" t="e">
        <f>Table2[[#This Row],[PTS]]/Table2[[#This Row],[GP]]</f>
        <v>#VALUE!</v>
      </c>
      <c r="Q262" s="7" t="e">
        <f>Table2[[#This Row],[PIM]]/Table2[[#This Row],[GP]]</f>
        <v>#VALUE!</v>
      </c>
      <c r="R262" s="7">
        <f>(Table2[[#This Row],[G]]^2)/(Table2[[#This Row],[G]]^2+Table2[[#This Row],[A]]^2)</f>
        <v>0.90681800667158408</v>
      </c>
      <c r="S262" s="7" t="e">
        <f>Table2[[#This Row],[PIM]]/Table2[[#This Row],[PTS]]</f>
        <v>#VALUE!</v>
      </c>
      <c r="T262" s="7" t="e">
        <f>Table2[[#This Row],[PTS]]/Table2[[#This Row],[PIM]]</f>
        <v>#VALUE!</v>
      </c>
      <c r="U262" s="7" t="e">
        <f>Table2[[#This Row],[PTS]]/Table2[[#This Row],[GP]]*Table2[[#This Row],[NHL_EQUIVALENT]]</f>
        <v>#VALUE!</v>
      </c>
      <c r="V262" s="7" t="e">
        <f>Table2[[#This Row],[G]]/Table2[[#This Row],[PTS]]</f>
        <v>#VALUE!</v>
      </c>
      <c r="W262" s="7" t="e">
        <f>Table2[[#This Row],[A]]/Table2[[#This Row],[PTS]]</f>
        <v>#VALUE!</v>
      </c>
      <c r="X262"/>
      <c r="Y262"/>
      <c r="Z262" t="s">
        <v>1421</v>
      </c>
      <c r="AA262" t="e" vm="1">
        <v>#VALUE!</v>
      </c>
      <c r="AB262" t="s">
        <v>349</v>
      </c>
      <c r="AC262">
        <v>38811</v>
      </c>
      <c r="AD262" t="s">
        <v>724</v>
      </c>
      <c r="AE262">
        <v>198</v>
      </c>
      <c r="AF262" t="s">
        <v>700</v>
      </c>
    </row>
    <row r="263" spans="1:32" hidden="1" x14ac:dyDescent="0.35">
      <c r="A263">
        <v>2025</v>
      </c>
      <c r="C263" t="s">
        <v>1236</v>
      </c>
      <c r="D263" s="1" t="s">
        <v>1471</v>
      </c>
      <c r="E263" s="1" t="s">
        <v>897</v>
      </c>
      <c r="F263" t="s">
        <v>84</v>
      </c>
      <c r="G263" t="s">
        <v>15</v>
      </c>
      <c r="H263">
        <v>0.3</v>
      </c>
      <c r="I263">
        <v>45</v>
      </c>
      <c r="J263">
        <v>12</v>
      </c>
      <c r="K263">
        <v>11</v>
      </c>
      <c r="L263">
        <v>23</v>
      </c>
      <c r="M263">
        <v>8</v>
      </c>
      <c r="N263">
        <f>Table2[[#This Row],[G]]/Table2[[#This Row],[GP]]</f>
        <v>0.26666666666666666</v>
      </c>
      <c r="O263">
        <f>Table2[[#This Row],[A]]/Table2[[#This Row],[GP]]</f>
        <v>0.24444444444444444</v>
      </c>
      <c r="P263">
        <f>Table2[[#This Row],[PTS]]/Table2[[#This Row],[GP]]</f>
        <v>0.51111111111111107</v>
      </c>
      <c r="Q263" s="7">
        <f>Table2[[#This Row],[PIM]]/Table2[[#This Row],[GP]]</f>
        <v>0.17777777777777778</v>
      </c>
      <c r="R263" s="7">
        <f>(Table2[[#This Row],[G]]^2)/(Table2[[#This Row],[G]]^2+Table2[[#This Row],[A]]^2)</f>
        <v>0.54339622641509433</v>
      </c>
      <c r="S263" s="7">
        <f>Table2[[#This Row],[PIM]]/Table2[[#This Row],[PTS]]</f>
        <v>0.34782608695652173</v>
      </c>
      <c r="T263" s="7">
        <f>Table2[[#This Row],[PTS]]/Table2[[#This Row],[PIM]]</f>
        <v>2.875</v>
      </c>
      <c r="U263" s="7">
        <f>Table2[[#This Row],[PTS]]/Table2[[#This Row],[GP]]*Table2[[#This Row],[NHL_EQUIVALENT]]</f>
        <v>0.15333333333333332</v>
      </c>
      <c r="V263" s="7">
        <f>Table2[[#This Row],[G]]/Table2[[#This Row],[PTS]]</f>
        <v>0.52173913043478259</v>
      </c>
      <c r="W263" s="7">
        <f>Table2[[#This Row],[A]]/Table2[[#This Row],[PTS]]</f>
        <v>0.47826086956521741</v>
      </c>
      <c r="X263"/>
      <c r="Y263"/>
      <c r="Z263" t="s">
        <v>1422</v>
      </c>
      <c r="AA263" t="e" vm="2">
        <v>#VALUE!</v>
      </c>
      <c r="AB263" t="s">
        <v>351</v>
      </c>
      <c r="AC263">
        <v>38739</v>
      </c>
      <c r="AD263" t="s">
        <v>699</v>
      </c>
      <c r="AE263">
        <v>170</v>
      </c>
      <c r="AF263" t="s">
        <v>700</v>
      </c>
    </row>
    <row r="264" spans="1:32" hidden="1" x14ac:dyDescent="0.35">
      <c r="A264">
        <v>2025</v>
      </c>
      <c r="C264" t="s">
        <v>968</v>
      </c>
      <c r="D264" s="1" t="s">
        <v>1471</v>
      </c>
      <c r="E264" s="1" t="s">
        <v>896</v>
      </c>
      <c r="F264" t="s">
        <v>353</v>
      </c>
      <c r="G264" t="s">
        <v>104</v>
      </c>
      <c r="H264">
        <v>0.16</v>
      </c>
      <c r="I264">
        <v>32</v>
      </c>
      <c r="J264">
        <v>7</v>
      </c>
      <c r="K264">
        <v>17</v>
      </c>
      <c r="L264">
        <v>24</v>
      </c>
      <c r="M264">
        <v>20</v>
      </c>
      <c r="N264">
        <f>Table2[[#This Row],[G]]/Table2[[#This Row],[GP]]</f>
        <v>0.21875</v>
      </c>
      <c r="O264">
        <f>Table2[[#This Row],[A]]/Table2[[#This Row],[GP]]</f>
        <v>0.53125</v>
      </c>
      <c r="P264">
        <f>Table2[[#This Row],[PTS]]/Table2[[#This Row],[GP]]</f>
        <v>0.75</v>
      </c>
      <c r="Q264" s="7">
        <f>Table2[[#This Row],[PIM]]/Table2[[#This Row],[GP]]</f>
        <v>0.625</v>
      </c>
      <c r="R264" s="7">
        <f>(Table2[[#This Row],[G]]^2)/(Table2[[#This Row],[G]]^2+Table2[[#This Row],[A]]^2)</f>
        <v>0.14497041420118342</v>
      </c>
      <c r="S264" s="7">
        <f>Table2[[#This Row],[PIM]]/Table2[[#This Row],[PTS]]</f>
        <v>0.83333333333333337</v>
      </c>
      <c r="T264" s="7">
        <f>Table2[[#This Row],[PTS]]/Table2[[#This Row],[PIM]]</f>
        <v>1.2</v>
      </c>
      <c r="U264" s="7">
        <f>Table2[[#This Row],[PTS]]/Table2[[#This Row],[GP]]*Table2[[#This Row],[NHL_EQUIVALENT]]</f>
        <v>0.12</v>
      </c>
      <c r="V264" s="7">
        <f>Table2[[#This Row],[G]]/Table2[[#This Row],[PTS]]</f>
        <v>0.29166666666666669</v>
      </c>
      <c r="W264" s="7">
        <f>Table2[[#This Row],[A]]/Table2[[#This Row],[PTS]]</f>
        <v>0.70833333333333337</v>
      </c>
      <c r="X264"/>
      <c r="Y264"/>
      <c r="Z264" t="s">
        <v>1427</v>
      </c>
      <c r="AA264" t="e" vm="8">
        <v>#VALUE!</v>
      </c>
      <c r="AB264" t="s">
        <v>352</v>
      </c>
      <c r="AC264">
        <v>39241</v>
      </c>
      <c r="AD264" t="s">
        <v>724</v>
      </c>
      <c r="AE264">
        <v>183</v>
      </c>
      <c r="AF264" t="s">
        <v>700</v>
      </c>
    </row>
    <row r="265" spans="1:32" hidden="1" x14ac:dyDescent="0.35">
      <c r="A265">
        <v>2025</v>
      </c>
      <c r="C265" t="s">
        <v>1270</v>
      </c>
      <c r="D265" s="1" t="s">
        <v>1471</v>
      </c>
      <c r="E265" s="1" t="s">
        <v>897</v>
      </c>
      <c r="F265" t="s">
        <v>337</v>
      </c>
      <c r="G265" t="s">
        <v>193</v>
      </c>
      <c r="H265">
        <v>0.18</v>
      </c>
      <c r="I265">
        <v>48</v>
      </c>
      <c r="J265">
        <v>17</v>
      </c>
      <c r="K265">
        <v>38</v>
      </c>
      <c r="L265">
        <v>55</v>
      </c>
      <c r="M265">
        <v>14</v>
      </c>
      <c r="N265">
        <f>Table2[[#This Row],[G]]/Table2[[#This Row],[GP]]</f>
        <v>0.35416666666666669</v>
      </c>
      <c r="O265">
        <f>Table2[[#This Row],[A]]/Table2[[#This Row],[GP]]</f>
        <v>0.79166666666666663</v>
      </c>
      <c r="P265">
        <f>Table2[[#This Row],[PTS]]/Table2[[#This Row],[GP]]</f>
        <v>1.1458333333333333</v>
      </c>
      <c r="Q265" s="7">
        <f>Table2[[#This Row],[PIM]]/Table2[[#This Row],[GP]]</f>
        <v>0.29166666666666669</v>
      </c>
      <c r="R265" s="7">
        <f>(Table2[[#This Row],[G]]^2)/(Table2[[#This Row],[G]]^2+Table2[[#This Row],[A]]^2)</f>
        <v>0.16676283900750144</v>
      </c>
      <c r="S265" s="7">
        <f>Table2[[#This Row],[PIM]]/Table2[[#This Row],[PTS]]</f>
        <v>0.25454545454545452</v>
      </c>
      <c r="T265" s="7">
        <f>Table2[[#This Row],[PTS]]/Table2[[#This Row],[PIM]]</f>
        <v>3.9285714285714284</v>
      </c>
      <c r="U265" s="7">
        <f>Table2[[#This Row],[PTS]]/Table2[[#This Row],[GP]]*Table2[[#This Row],[NHL_EQUIVALENT]]</f>
        <v>0.20624999999999999</v>
      </c>
      <c r="V265" s="7">
        <f>Table2[[#This Row],[G]]/Table2[[#This Row],[PTS]]</f>
        <v>0.30909090909090908</v>
      </c>
      <c r="W265" s="7">
        <f>Table2[[#This Row],[A]]/Table2[[#This Row],[PTS]]</f>
        <v>0.69090909090909092</v>
      </c>
      <c r="X265"/>
      <c r="Y265"/>
      <c r="Z265" t="s">
        <v>1424</v>
      </c>
      <c r="AA265" t="e" vm="4">
        <v>#VALUE!</v>
      </c>
      <c r="AB265" t="s">
        <v>354</v>
      </c>
      <c r="AC265">
        <v>39059</v>
      </c>
      <c r="AD265" t="s">
        <v>705</v>
      </c>
      <c r="AE265">
        <v>181</v>
      </c>
      <c r="AF265" t="s">
        <v>690</v>
      </c>
    </row>
    <row r="266" spans="1:32" hidden="1" x14ac:dyDescent="0.35">
      <c r="A266">
        <v>2025</v>
      </c>
      <c r="C266" t="s">
        <v>1237</v>
      </c>
      <c r="D266" s="1" t="s">
        <v>1471</v>
      </c>
      <c r="E266" s="1" t="s">
        <v>897</v>
      </c>
      <c r="F266" t="s">
        <v>356</v>
      </c>
      <c r="G266" t="s">
        <v>357</v>
      </c>
      <c r="H266">
        <v>0.54</v>
      </c>
      <c r="I266">
        <v>49</v>
      </c>
      <c r="J266">
        <v>9</v>
      </c>
      <c r="K266">
        <v>33</v>
      </c>
      <c r="L266">
        <v>42</v>
      </c>
      <c r="M266">
        <v>10</v>
      </c>
      <c r="N266">
        <f>Table2[[#This Row],[G]]/Table2[[#This Row],[GP]]</f>
        <v>0.18367346938775511</v>
      </c>
      <c r="O266">
        <f>Table2[[#This Row],[A]]/Table2[[#This Row],[GP]]</f>
        <v>0.67346938775510201</v>
      </c>
      <c r="P266">
        <f>Table2[[#This Row],[PTS]]/Table2[[#This Row],[GP]]</f>
        <v>0.8571428571428571</v>
      </c>
      <c r="Q266" s="7">
        <f>Table2[[#This Row],[PIM]]/Table2[[#This Row],[GP]]</f>
        <v>0.20408163265306123</v>
      </c>
      <c r="R266" s="7">
        <f>(Table2[[#This Row],[G]]^2)/(Table2[[#This Row],[G]]^2+Table2[[#This Row],[A]]^2)</f>
        <v>6.9230769230769235E-2</v>
      </c>
      <c r="S266" s="7">
        <f>Table2[[#This Row],[PIM]]/Table2[[#This Row],[PTS]]</f>
        <v>0.23809523809523808</v>
      </c>
      <c r="T266" s="7">
        <f>Table2[[#This Row],[PTS]]/Table2[[#This Row],[PIM]]</f>
        <v>4.2</v>
      </c>
      <c r="U266" s="7">
        <f>Table2[[#This Row],[PTS]]/Table2[[#This Row],[GP]]*Table2[[#This Row],[NHL_EQUIVALENT]]</f>
        <v>0.46285714285714286</v>
      </c>
      <c r="V266" s="7">
        <f>Table2[[#This Row],[G]]/Table2[[#This Row],[PTS]]</f>
        <v>0.21428571428571427</v>
      </c>
      <c r="W266" s="7">
        <f>Table2[[#This Row],[A]]/Table2[[#This Row],[PTS]]</f>
        <v>0.7857142857142857</v>
      </c>
      <c r="X266"/>
      <c r="Y266"/>
      <c r="Z266" t="s">
        <v>1427</v>
      </c>
      <c r="AA266" t="e" vm="8">
        <v>#VALUE!</v>
      </c>
      <c r="AB266" t="s">
        <v>355</v>
      </c>
      <c r="AC266">
        <v>38184</v>
      </c>
      <c r="AD266" t="s">
        <v>705</v>
      </c>
      <c r="AE266">
        <v>172</v>
      </c>
      <c r="AF266" t="s">
        <v>700</v>
      </c>
    </row>
    <row r="267" spans="1:32" hidden="1" x14ac:dyDescent="0.35">
      <c r="A267">
        <v>2025</v>
      </c>
      <c r="C267" t="s">
        <v>1085</v>
      </c>
      <c r="D267" s="1" t="s">
        <v>1471</v>
      </c>
      <c r="E267" s="1" t="s">
        <v>8</v>
      </c>
      <c r="F267" t="s">
        <v>59</v>
      </c>
      <c r="G267" t="s">
        <v>20</v>
      </c>
      <c r="H267">
        <v>0.28999999999999998</v>
      </c>
      <c r="I267">
        <v>19</v>
      </c>
      <c r="J267">
        <v>3.89</v>
      </c>
      <c r="K267">
        <v>0.89900000000000002</v>
      </c>
      <c r="L267" t="s">
        <v>52</v>
      </c>
      <c r="M267" t="s">
        <v>52</v>
      </c>
      <c r="N267">
        <f>Table2[[#This Row],[G]]/Table2[[#This Row],[GP]]</f>
        <v>0.20473684210526316</v>
      </c>
      <c r="O267">
        <f>Table2[[#This Row],[A]]/Table2[[#This Row],[GP]]</f>
        <v>4.7315789473684214E-2</v>
      </c>
      <c r="P267" t="e">
        <f>Table2[[#This Row],[PTS]]/Table2[[#This Row],[GP]]</f>
        <v>#VALUE!</v>
      </c>
      <c r="Q267" s="7" t="e">
        <f>Table2[[#This Row],[PIM]]/Table2[[#This Row],[GP]]</f>
        <v>#VALUE!</v>
      </c>
      <c r="R267" s="7">
        <f>(Table2[[#This Row],[G]]^2)/(Table2[[#This Row],[G]]^2+Table2[[#This Row],[A]]^2)</f>
        <v>0.94929825980074023</v>
      </c>
      <c r="S267" s="7" t="e">
        <f>Table2[[#This Row],[PIM]]/Table2[[#This Row],[PTS]]</f>
        <v>#VALUE!</v>
      </c>
      <c r="T267" s="7" t="e">
        <f>Table2[[#This Row],[PTS]]/Table2[[#This Row],[PIM]]</f>
        <v>#VALUE!</v>
      </c>
      <c r="U267" s="7" t="e">
        <f>Table2[[#This Row],[PTS]]/Table2[[#This Row],[GP]]*Table2[[#This Row],[NHL_EQUIVALENT]]</f>
        <v>#VALUE!</v>
      </c>
      <c r="V267" s="7" t="e">
        <f>Table2[[#This Row],[G]]/Table2[[#This Row],[PTS]]</f>
        <v>#VALUE!</v>
      </c>
      <c r="W267" s="7" t="e">
        <f>Table2[[#This Row],[A]]/Table2[[#This Row],[PTS]]</f>
        <v>#VALUE!</v>
      </c>
      <c r="X267"/>
      <c r="Y267"/>
      <c r="Z267" t="s">
        <v>1421</v>
      </c>
      <c r="AA267" t="e" vm="1">
        <v>#VALUE!</v>
      </c>
      <c r="AB267" t="s">
        <v>358</v>
      </c>
      <c r="AC267">
        <v>38997</v>
      </c>
      <c r="AD267" t="s">
        <v>724</v>
      </c>
      <c r="AE267">
        <v>190</v>
      </c>
      <c r="AF267" t="s">
        <v>700</v>
      </c>
    </row>
    <row r="268" spans="1:32" hidden="1" x14ac:dyDescent="0.35">
      <c r="A268">
        <v>2025</v>
      </c>
      <c r="C268" t="s">
        <v>969</v>
      </c>
      <c r="D268" s="1" t="s">
        <v>1471</v>
      </c>
      <c r="E268" s="1" t="s">
        <v>896</v>
      </c>
      <c r="F268" t="s">
        <v>247</v>
      </c>
      <c r="G268" t="s">
        <v>31</v>
      </c>
      <c r="H268">
        <v>0.27</v>
      </c>
      <c r="I268">
        <v>20</v>
      </c>
      <c r="J268">
        <v>0</v>
      </c>
      <c r="K268">
        <v>1</v>
      </c>
      <c r="L268">
        <v>1</v>
      </c>
      <c r="M268">
        <v>10</v>
      </c>
      <c r="N268">
        <f>Table2[[#This Row],[G]]/Table2[[#This Row],[GP]]</f>
        <v>0</v>
      </c>
      <c r="O268">
        <f>Table2[[#This Row],[A]]/Table2[[#This Row],[GP]]</f>
        <v>0.05</v>
      </c>
      <c r="P268">
        <f>Table2[[#This Row],[PTS]]/Table2[[#This Row],[GP]]</f>
        <v>0.05</v>
      </c>
      <c r="Q268" s="7">
        <f>Table2[[#This Row],[PIM]]/Table2[[#This Row],[GP]]</f>
        <v>0.5</v>
      </c>
      <c r="R268" s="7">
        <f>(Table2[[#This Row],[G]]^2)/(Table2[[#This Row],[G]]^2+Table2[[#This Row],[A]]^2)</f>
        <v>0</v>
      </c>
      <c r="S268" s="7">
        <f>Table2[[#This Row],[PIM]]/Table2[[#This Row],[PTS]]</f>
        <v>10</v>
      </c>
      <c r="T268" s="7">
        <f>Table2[[#This Row],[PTS]]/Table2[[#This Row],[PIM]]</f>
        <v>0.1</v>
      </c>
      <c r="U268" s="7">
        <f>Table2[[#This Row],[PTS]]/Table2[[#This Row],[GP]]*Table2[[#This Row],[NHL_EQUIVALENT]]</f>
        <v>1.3500000000000002E-2</v>
      </c>
      <c r="V268" s="7">
        <f>Table2[[#This Row],[G]]/Table2[[#This Row],[PTS]]</f>
        <v>0</v>
      </c>
      <c r="W268" s="7">
        <f>Table2[[#This Row],[A]]/Table2[[#This Row],[PTS]]</f>
        <v>1</v>
      </c>
      <c r="X268"/>
      <c r="Y268"/>
      <c r="Z268" t="s">
        <v>1421</v>
      </c>
      <c r="AA268" t="e" vm="1">
        <v>#VALUE!</v>
      </c>
      <c r="AB268" t="s">
        <v>359</v>
      </c>
      <c r="AC268">
        <v>39073</v>
      </c>
      <c r="AD268" t="s">
        <v>717</v>
      </c>
      <c r="AE268">
        <v>220</v>
      </c>
      <c r="AF268" t="s">
        <v>700</v>
      </c>
    </row>
    <row r="269" spans="1:32" hidden="1" x14ac:dyDescent="0.35">
      <c r="A269">
        <v>2025</v>
      </c>
      <c r="C269" t="s">
        <v>1086</v>
      </c>
      <c r="D269" s="1" t="s">
        <v>1471</v>
      </c>
      <c r="E269" s="1" t="s">
        <v>8</v>
      </c>
      <c r="F269" t="s">
        <v>58</v>
      </c>
      <c r="G269" t="s">
        <v>43</v>
      </c>
      <c r="H269">
        <v>0.27</v>
      </c>
      <c r="I269">
        <v>19</v>
      </c>
      <c r="J269">
        <v>3.31</v>
      </c>
      <c r="K269">
        <v>0.89500000000000002</v>
      </c>
      <c r="L269" t="s">
        <v>52</v>
      </c>
      <c r="M269" t="s">
        <v>52</v>
      </c>
      <c r="N269">
        <f>Table2[[#This Row],[G]]/Table2[[#This Row],[GP]]</f>
        <v>0.17421052631578948</v>
      </c>
      <c r="O269">
        <f>Table2[[#This Row],[A]]/Table2[[#This Row],[GP]]</f>
        <v>4.710526315789474E-2</v>
      </c>
      <c r="P269" t="e">
        <f>Table2[[#This Row],[PTS]]/Table2[[#This Row],[GP]]</f>
        <v>#VALUE!</v>
      </c>
      <c r="Q269" s="7" t="e">
        <f>Table2[[#This Row],[PIM]]/Table2[[#This Row],[GP]]</f>
        <v>#VALUE!</v>
      </c>
      <c r="R269" s="7">
        <f>(Table2[[#This Row],[G]]^2)/(Table2[[#This Row],[G]]^2+Table2[[#This Row],[A]]^2)</f>
        <v>0.93186897306952177</v>
      </c>
      <c r="S269" s="7" t="e">
        <f>Table2[[#This Row],[PIM]]/Table2[[#This Row],[PTS]]</f>
        <v>#VALUE!</v>
      </c>
      <c r="T269" s="7" t="e">
        <f>Table2[[#This Row],[PTS]]/Table2[[#This Row],[PIM]]</f>
        <v>#VALUE!</v>
      </c>
      <c r="U269" s="7" t="e">
        <f>Table2[[#This Row],[PTS]]/Table2[[#This Row],[GP]]*Table2[[#This Row],[NHL_EQUIVALENT]]</f>
        <v>#VALUE!</v>
      </c>
      <c r="V269" s="7" t="e">
        <f>Table2[[#This Row],[G]]/Table2[[#This Row],[PTS]]</f>
        <v>#VALUE!</v>
      </c>
      <c r="W269" s="7" t="e">
        <f>Table2[[#This Row],[A]]/Table2[[#This Row],[PTS]]</f>
        <v>#VALUE!</v>
      </c>
      <c r="X269"/>
      <c r="Y269"/>
      <c r="Z269" t="s">
        <v>1423</v>
      </c>
      <c r="AA269" t="e" vm="3">
        <v>#VALUE!</v>
      </c>
      <c r="AB269" t="s">
        <v>815</v>
      </c>
      <c r="AC269">
        <v>39100</v>
      </c>
      <c r="AD269" t="s">
        <v>707</v>
      </c>
      <c r="AE269">
        <v>194</v>
      </c>
      <c r="AF269" t="s">
        <v>700</v>
      </c>
    </row>
    <row r="270" spans="1:32" hidden="1" x14ac:dyDescent="0.35">
      <c r="A270">
        <v>2025</v>
      </c>
      <c r="C270" t="s">
        <v>1332</v>
      </c>
      <c r="D270" s="1" t="s">
        <v>1471</v>
      </c>
      <c r="E270" s="1" t="s">
        <v>897</v>
      </c>
      <c r="F270" t="s">
        <v>252</v>
      </c>
      <c r="G270" t="s">
        <v>23</v>
      </c>
      <c r="H270">
        <v>0.27</v>
      </c>
      <c r="I270">
        <v>36</v>
      </c>
      <c r="J270">
        <v>22</v>
      </c>
      <c r="K270">
        <v>22</v>
      </c>
      <c r="L270">
        <v>44</v>
      </c>
      <c r="M270">
        <v>20</v>
      </c>
      <c r="N270">
        <f>Table2[[#This Row],[G]]/Table2[[#This Row],[GP]]</f>
        <v>0.61111111111111116</v>
      </c>
      <c r="O270">
        <f>Table2[[#This Row],[A]]/Table2[[#This Row],[GP]]</f>
        <v>0.61111111111111116</v>
      </c>
      <c r="P270">
        <f>Table2[[#This Row],[PTS]]/Table2[[#This Row],[GP]]</f>
        <v>1.2222222222222223</v>
      </c>
      <c r="Q270" s="7">
        <f>Table2[[#This Row],[PIM]]/Table2[[#This Row],[GP]]</f>
        <v>0.55555555555555558</v>
      </c>
      <c r="R270" s="7">
        <f>(Table2[[#This Row],[G]]^2)/(Table2[[#This Row],[G]]^2+Table2[[#This Row],[A]]^2)</f>
        <v>0.5</v>
      </c>
      <c r="S270" s="7">
        <f>Table2[[#This Row],[PIM]]/Table2[[#This Row],[PTS]]</f>
        <v>0.45454545454545453</v>
      </c>
      <c r="T270" s="7">
        <f>Table2[[#This Row],[PTS]]/Table2[[#This Row],[PIM]]</f>
        <v>2.2000000000000002</v>
      </c>
      <c r="U270" s="7">
        <f>Table2[[#This Row],[PTS]]/Table2[[#This Row],[GP]]*Table2[[#This Row],[NHL_EQUIVALENT]]</f>
        <v>0.33000000000000007</v>
      </c>
      <c r="V270" s="7">
        <f>Table2[[#This Row],[G]]/Table2[[#This Row],[PTS]]</f>
        <v>0.5</v>
      </c>
      <c r="W270" s="7">
        <f>Table2[[#This Row],[A]]/Table2[[#This Row],[PTS]]</f>
        <v>0.5</v>
      </c>
      <c r="X270"/>
      <c r="Y270"/>
      <c r="Z270" t="s">
        <v>1435</v>
      </c>
      <c r="AA270" t="e" vm="17">
        <v>#VALUE!</v>
      </c>
      <c r="AB270" t="s">
        <v>362</v>
      </c>
      <c r="AC270">
        <v>38733</v>
      </c>
      <c r="AD270" t="s">
        <v>699</v>
      </c>
      <c r="AE270">
        <v>194</v>
      </c>
      <c r="AF270" t="s">
        <v>700</v>
      </c>
    </row>
    <row r="271" spans="1:32" hidden="1" x14ac:dyDescent="0.35">
      <c r="A271">
        <v>2025</v>
      </c>
      <c r="C271" t="s">
        <v>1158</v>
      </c>
      <c r="D271" s="1" t="s">
        <v>1471</v>
      </c>
      <c r="E271" s="1" t="s">
        <v>897</v>
      </c>
      <c r="F271" t="s">
        <v>364</v>
      </c>
      <c r="G271" t="s">
        <v>101</v>
      </c>
      <c r="H271">
        <v>0.2</v>
      </c>
      <c r="I271">
        <v>48</v>
      </c>
      <c r="J271">
        <v>33</v>
      </c>
      <c r="K271">
        <v>15</v>
      </c>
      <c r="L271">
        <v>48</v>
      </c>
      <c r="M271">
        <v>34</v>
      </c>
      <c r="N271">
        <f>Table2[[#This Row],[G]]/Table2[[#This Row],[GP]]</f>
        <v>0.6875</v>
      </c>
      <c r="O271">
        <f>Table2[[#This Row],[A]]/Table2[[#This Row],[GP]]</f>
        <v>0.3125</v>
      </c>
      <c r="P271">
        <f>Table2[[#This Row],[PTS]]/Table2[[#This Row],[GP]]</f>
        <v>1</v>
      </c>
      <c r="Q271" s="7">
        <f>Table2[[#This Row],[PIM]]/Table2[[#This Row],[GP]]</f>
        <v>0.70833333333333337</v>
      </c>
      <c r="R271" s="7">
        <f>(Table2[[#This Row],[G]]^2)/(Table2[[#This Row],[G]]^2+Table2[[#This Row],[A]]^2)</f>
        <v>0.82876712328767121</v>
      </c>
      <c r="S271" s="7">
        <f>Table2[[#This Row],[PIM]]/Table2[[#This Row],[PTS]]</f>
        <v>0.70833333333333337</v>
      </c>
      <c r="T271" s="7">
        <f>Table2[[#This Row],[PTS]]/Table2[[#This Row],[PIM]]</f>
        <v>1.411764705882353</v>
      </c>
      <c r="U271" s="7">
        <f>Table2[[#This Row],[PTS]]/Table2[[#This Row],[GP]]*Table2[[#This Row],[NHL_EQUIVALENT]]</f>
        <v>0.2</v>
      </c>
      <c r="V271" s="7">
        <f>Table2[[#This Row],[G]]/Table2[[#This Row],[PTS]]</f>
        <v>0.6875</v>
      </c>
      <c r="W271" s="7">
        <f>Table2[[#This Row],[A]]/Table2[[#This Row],[PTS]]</f>
        <v>0.3125</v>
      </c>
      <c r="X271"/>
      <c r="Y271"/>
      <c r="Z271" t="s">
        <v>1425</v>
      </c>
      <c r="AA271" t="e" vm="5">
        <v>#VALUE!</v>
      </c>
      <c r="AB271" t="s">
        <v>363</v>
      </c>
      <c r="AC271">
        <v>38780</v>
      </c>
      <c r="AD271" t="s">
        <v>705</v>
      </c>
      <c r="AE271">
        <v>148</v>
      </c>
      <c r="AF271" t="s">
        <v>700</v>
      </c>
    </row>
    <row r="272" spans="1:32" hidden="1" x14ac:dyDescent="0.35">
      <c r="A272">
        <v>2025</v>
      </c>
      <c r="C272" t="s">
        <v>1333</v>
      </c>
      <c r="D272" s="1" t="s">
        <v>1471</v>
      </c>
      <c r="E272" s="1" t="s">
        <v>897</v>
      </c>
      <c r="F272" t="s">
        <v>366</v>
      </c>
      <c r="G272" t="s">
        <v>104</v>
      </c>
      <c r="H272">
        <v>0.16</v>
      </c>
      <c r="I272">
        <v>39</v>
      </c>
      <c r="J272">
        <v>25</v>
      </c>
      <c r="K272">
        <v>38</v>
      </c>
      <c r="L272">
        <v>63</v>
      </c>
      <c r="M272">
        <v>32</v>
      </c>
      <c r="N272">
        <f>Table2[[#This Row],[G]]/Table2[[#This Row],[GP]]</f>
        <v>0.64102564102564108</v>
      </c>
      <c r="O272">
        <f>Table2[[#This Row],[A]]/Table2[[#This Row],[GP]]</f>
        <v>0.97435897435897434</v>
      </c>
      <c r="P272">
        <f>Table2[[#This Row],[PTS]]/Table2[[#This Row],[GP]]</f>
        <v>1.6153846153846154</v>
      </c>
      <c r="Q272" s="7">
        <f>Table2[[#This Row],[PIM]]/Table2[[#This Row],[GP]]</f>
        <v>0.82051282051282048</v>
      </c>
      <c r="R272" s="7">
        <f>(Table2[[#This Row],[G]]^2)/(Table2[[#This Row],[G]]^2+Table2[[#This Row],[A]]^2)</f>
        <v>0.30207829869502173</v>
      </c>
      <c r="S272" s="7">
        <f>Table2[[#This Row],[PIM]]/Table2[[#This Row],[PTS]]</f>
        <v>0.50793650793650791</v>
      </c>
      <c r="T272" s="7">
        <f>Table2[[#This Row],[PTS]]/Table2[[#This Row],[PIM]]</f>
        <v>1.96875</v>
      </c>
      <c r="U272" s="7">
        <f>Table2[[#This Row],[PTS]]/Table2[[#This Row],[GP]]*Table2[[#This Row],[NHL_EQUIVALENT]]</f>
        <v>0.25846153846153846</v>
      </c>
      <c r="V272" s="7">
        <f>Table2[[#This Row],[G]]/Table2[[#This Row],[PTS]]</f>
        <v>0.3968253968253968</v>
      </c>
      <c r="W272" s="7">
        <f>Table2[[#This Row],[A]]/Table2[[#This Row],[PTS]]</f>
        <v>0.60317460317460314</v>
      </c>
      <c r="X272"/>
      <c r="Y272"/>
      <c r="Z272" t="s">
        <v>1427</v>
      </c>
      <c r="AA272" t="e" vm="8">
        <v>#VALUE!</v>
      </c>
      <c r="AB272" t="s">
        <v>365</v>
      </c>
      <c r="AC272">
        <v>39127</v>
      </c>
      <c r="AD272" t="s">
        <v>705</v>
      </c>
      <c r="AE272">
        <v>179</v>
      </c>
      <c r="AF272" t="s">
        <v>700</v>
      </c>
    </row>
    <row r="273" spans="1:32" hidden="1" x14ac:dyDescent="0.35">
      <c r="A273">
        <v>2025</v>
      </c>
      <c r="C273" t="s">
        <v>1238</v>
      </c>
      <c r="D273" s="1" t="s">
        <v>1471</v>
      </c>
      <c r="E273" s="1" t="s">
        <v>897</v>
      </c>
      <c r="F273" t="s">
        <v>368</v>
      </c>
      <c r="G273" t="s">
        <v>101</v>
      </c>
      <c r="H273">
        <v>0.2</v>
      </c>
      <c r="I273">
        <v>44</v>
      </c>
      <c r="J273">
        <v>22</v>
      </c>
      <c r="K273">
        <v>23</v>
      </c>
      <c r="L273">
        <v>45</v>
      </c>
      <c r="M273">
        <v>30</v>
      </c>
      <c r="N273">
        <f>Table2[[#This Row],[G]]/Table2[[#This Row],[GP]]</f>
        <v>0.5</v>
      </c>
      <c r="O273">
        <f>Table2[[#This Row],[A]]/Table2[[#This Row],[GP]]</f>
        <v>0.52272727272727271</v>
      </c>
      <c r="P273">
        <f>Table2[[#This Row],[PTS]]/Table2[[#This Row],[GP]]</f>
        <v>1.0227272727272727</v>
      </c>
      <c r="Q273" s="7">
        <f>Table2[[#This Row],[PIM]]/Table2[[#This Row],[GP]]</f>
        <v>0.68181818181818177</v>
      </c>
      <c r="R273" s="7">
        <f>(Table2[[#This Row],[G]]^2)/(Table2[[#This Row],[G]]^2+Table2[[#This Row],[A]]^2)</f>
        <v>0.4777887462981244</v>
      </c>
      <c r="S273" s="7">
        <f>Table2[[#This Row],[PIM]]/Table2[[#This Row],[PTS]]</f>
        <v>0.66666666666666663</v>
      </c>
      <c r="T273" s="7">
        <f>Table2[[#This Row],[PTS]]/Table2[[#This Row],[PIM]]</f>
        <v>1.5</v>
      </c>
      <c r="U273" s="7">
        <f>Table2[[#This Row],[PTS]]/Table2[[#This Row],[GP]]*Table2[[#This Row],[NHL_EQUIVALENT]]</f>
        <v>0.20454545454545456</v>
      </c>
      <c r="V273" s="7">
        <f>Table2[[#This Row],[G]]/Table2[[#This Row],[PTS]]</f>
        <v>0.48888888888888887</v>
      </c>
      <c r="W273" s="7">
        <f>Table2[[#This Row],[A]]/Table2[[#This Row],[PTS]]</f>
        <v>0.51111111111111107</v>
      </c>
      <c r="X273"/>
      <c r="Y273"/>
      <c r="Z273" t="s">
        <v>1425</v>
      </c>
      <c r="AA273" t="e" vm="5">
        <v>#VALUE!</v>
      </c>
      <c r="AB273" t="s">
        <v>367</v>
      </c>
      <c r="AC273">
        <v>39259</v>
      </c>
      <c r="AD273" t="s">
        <v>767</v>
      </c>
      <c r="AE273">
        <v>148</v>
      </c>
      <c r="AF273" t="s">
        <v>690</v>
      </c>
    </row>
    <row r="274" spans="1:32" hidden="1" x14ac:dyDescent="0.35">
      <c r="A274">
        <v>2025</v>
      </c>
      <c r="C274" t="s">
        <v>970</v>
      </c>
      <c r="D274" s="1" t="s">
        <v>1471</v>
      </c>
      <c r="E274" s="1" t="s">
        <v>896</v>
      </c>
      <c r="F274" t="s">
        <v>145</v>
      </c>
      <c r="G274" t="s">
        <v>15</v>
      </c>
      <c r="H274">
        <v>0.3</v>
      </c>
      <c r="I274">
        <v>23</v>
      </c>
      <c r="J274">
        <v>2</v>
      </c>
      <c r="K274">
        <v>7</v>
      </c>
      <c r="L274">
        <v>9</v>
      </c>
      <c r="M274">
        <v>15</v>
      </c>
      <c r="N274">
        <f>Table2[[#This Row],[G]]/Table2[[#This Row],[GP]]</f>
        <v>8.6956521739130432E-2</v>
      </c>
      <c r="O274">
        <f>Table2[[#This Row],[A]]/Table2[[#This Row],[GP]]</f>
        <v>0.30434782608695654</v>
      </c>
      <c r="P274">
        <f>Table2[[#This Row],[PTS]]/Table2[[#This Row],[GP]]</f>
        <v>0.39130434782608697</v>
      </c>
      <c r="Q274" s="7">
        <f>Table2[[#This Row],[PIM]]/Table2[[#This Row],[GP]]</f>
        <v>0.65217391304347827</v>
      </c>
      <c r="R274" s="7">
        <f>(Table2[[#This Row],[G]]^2)/(Table2[[#This Row],[G]]^2+Table2[[#This Row],[A]]^2)</f>
        <v>7.5471698113207544E-2</v>
      </c>
      <c r="S274" s="7">
        <f>Table2[[#This Row],[PIM]]/Table2[[#This Row],[PTS]]</f>
        <v>1.6666666666666667</v>
      </c>
      <c r="T274" s="7">
        <f>Table2[[#This Row],[PTS]]/Table2[[#This Row],[PIM]]</f>
        <v>0.6</v>
      </c>
      <c r="U274" s="7">
        <f>Table2[[#This Row],[PTS]]/Table2[[#This Row],[GP]]*Table2[[#This Row],[NHL_EQUIVALENT]]</f>
        <v>0.11739130434782609</v>
      </c>
      <c r="V274" s="7">
        <f>Table2[[#This Row],[G]]/Table2[[#This Row],[PTS]]</f>
        <v>0.22222222222222221</v>
      </c>
      <c r="W274" s="7">
        <f>Table2[[#This Row],[A]]/Table2[[#This Row],[PTS]]</f>
        <v>0.77777777777777779</v>
      </c>
      <c r="X274"/>
      <c r="Y274"/>
      <c r="Z274" t="s">
        <v>1421</v>
      </c>
      <c r="AA274" t="e" vm="1">
        <v>#VALUE!</v>
      </c>
      <c r="AB274" t="s">
        <v>369</v>
      </c>
      <c r="AC274">
        <v>39149</v>
      </c>
      <c r="AD274" t="s">
        <v>724</v>
      </c>
      <c r="AE274">
        <v>190</v>
      </c>
      <c r="AF274" t="s">
        <v>700</v>
      </c>
    </row>
    <row r="275" spans="1:32" hidden="1" x14ac:dyDescent="0.35">
      <c r="A275">
        <v>2025</v>
      </c>
      <c r="C275" t="s">
        <v>1334</v>
      </c>
      <c r="D275" s="1" t="s">
        <v>1471</v>
      </c>
      <c r="E275" s="1" t="s">
        <v>897</v>
      </c>
      <c r="F275" t="s">
        <v>331</v>
      </c>
      <c r="G275" t="s">
        <v>23</v>
      </c>
      <c r="H275">
        <v>0.27</v>
      </c>
      <c r="I275">
        <v>59</v>
      </c>
      <c r="J275">
        <v>15</v>
      </c>
      <c r="K275">
        <v>9</v>
      </c>
      <c r="L275">
        <v>24</v>
      </c>
      <c r="M275">
        <v>10</v>
      </c>
      <c r="N275">
        <f>Table2[[#This Row],[G]]/Table2[[#This Row],[GP]]</f>
        <v>0.25423728813559321</v>
      </c>
      <c r="O275">
        <f>Table2[[#This Row],[A]]/Table2[[#This Row],[GP]]</f>
        <v>0.15254237288135594</v>
      </c>
      <c r="P275">
        <f>Table2[[#This Row],[PTS]]/Table2[[#This Row],[GP]]</f>
        <v>0.40677966101694918</v>
      </c>
      <c r="Q275" s="7">
        <f>Table2[[#This Row],[PIM]]/Table2[[#This Row],[GP]]</f>
        <v>0.16949152542372881</v>
      </c>
      <c r="R275" s="7">
        <f>(Table2[[#This Row],[G]]^2)/(Table2[[#This Row],[G]]^2+Table2[[#This Row],[A]]^2)</f>
        <v>0.73529411764705888</v>
      </c>
      <c r="S275" s="7">
        <f>Table2[[#This Row],[PIM]]/Table2[[#This Row],[PTS]]</f>
        <v>0.41666666666666669</v>
      </c>
      <c r="T275" s="7">
        <f>Table2[[#This Row],[PTS]]/Table2[[#This Row],[PIM]]</f>
        <v>2.4</v>
      </c>
      <c r="U275" s="7">
        <f>Table2[[#This Row],[PTS]]/Table2[[#This Row],[GP]]*Table2[[#This Row],[NHL_EQUIVALENT]]</f>
        <v>0.10983050847457629</v>
      </c>
      <c r="V275" s="7">
        <f>Table2[[#This Row],[G]]/Table2[[#This Row],[PTS]]</f>
        <v>0.625</v>
      </c>
      <c r="W275" s="7">
        <f>Table2[[#This Row],[A]]/Table2[[#This Row],[PTS]]</f>
        <v>0.375</v>
      </c>
      <c r="X275"/>
      <c r="Y275"/>
      <c r="Z275" t="s">
        <v>1422</v>
      </c>
      <c r="AA275" t="e" vm="2">
        <v>#VALUE!</v>
      </c>
      <c r="AB275" t="s">
        <v>370</v>
      </c>
      <c r="AC275">
        <v>39181</v>
      </c>
      <c r="AD275" t="s">
        <v>725</v>
      </c>
      <c r="AE275">
        <v>174</v>
      </c>
      <c r="AF275" t="s">
        <v>690</v>
      </c>
    </row>
    <row r="276" spans="1:32" hidden="1" x14ac:dyDescent="0.35">
      <c r="A276">
        <v>2025</v>
      </c>
      <c r="C276" t="s">
        <v>971</v>
      </c>
      <c r="D276" s="1" t="s">
        <v>1471</v>
      </c>
      <c r="E276" s="1" t="s">
        <v>896</v>
      </c>
      <c r="F276" t="s">
        <v>372</v>
      </c>
      <c r="G276" t="s">
        <v>257</v>
      </c>
      <c r="H276">
        <v>0.39</v>
      </c>
      <c r="I276">
        <v>31</v>
      </c>
      <c r="J276">
        <v>4</v>
      </c>
      <c r="K276">
        <v>6</v>
      </c>
      <c r="L276">
        <v>10</v>
      </c>
      <c r="M276">
        <v>10</v>
      </c>
      <c r="N276">
        <f>Table2[[#This Row],[G]]/Table2[[#This Row],[GP]]</f>
        <v>0.12903225806451613</v>
      </c>
      <c r="O276">
        <f>Table2[[#This Row],[A]]/Table2[[#This Row],[GP]]</f>
        <v>0.19354838709677419</v>
      </c>
      <c r="P276">
        <f>Table2[[#This Row],[PTS]]/Table2[[#This Row],[GP]]</f>
        <v>0.32258064516129031</v>
      </c>
      <c r="Q276" s="7">
        <f>Table2[[#This Row],[PIM]]/Table2[[#This Row],[GP]]</f>
        <v>0.32258064516129031</v>
      </c>
      <c r="R276" s="7">
        <f>(Table2[[#This Row],[G]]^2)/(Table2[[#This Row],[G]]^2+Table2[[#This Row],[A]]^2)</f>
        <v>0.30769230769230771</v>
      </c>
      <c r="S276" s="7">
        <f>Table2[[#This Row],[PIM]]/Table2[[#This Row],[PTS]]</f>
        <v>1</v>
      </c>
      <c r="T276" s="7">
        <f>Table2[[#This Row],[PTS]]/Table2[[#This Row],[PIM]]</f>
        <v>1</v>
      </c>
      <c r="U276" s="7">
        <f>Table2[[#This Row],[PTS]]/Table2[[#This Row],[GP]]*Table2[[#This Row],[NHL_EQUIVALENT]]</f>
        <v>0.12580645161290321</v>
      </c>
      <c r="V276" s="7">
        <f>Table2[[#This Row],[G]]/Table2[[#This Row],[PTS]]</f>
        <v>0.4</v>
      </c>
      <c r="W276" s="7">
        <f>Table2[[#This Row],[A]]/Table2[[#This Row],[PTS]]</f>
        <v>0.6</v>
      </c>
      <c r="X276"/>
      <c r="Y276"/>
      <c r="Z276" t="s">
        <v>1426</v>
      </c>
      <c r="AA276" t="e" vm="9">
        <v>#VALUE!</v>
      </c>
      <c r="AB276" t="s">
        <v>371</v>
      </c>
      <c r="AC276">
        <v>38925</v>
      </c>
      <c r="AD276" t="s">
        <v>705</v>
      </c>
      <c r="AE276">
        <v>181</v>
      </c>
      <c r="AF276" t="s">
        <v>700</v>
      </c>
    </row>
    <row r="277" spans="1:32" hidden="1" x14ac:dyDescent="0.35">
      <c r="A277">
        <v>2025</v>
      </c>
      <c r="C277" t="s">
        <v>1159</v>
      </c>
      <c r="D277" s="1" t="s">
        <v>1471</v>
      </c>
      <c r="E277" s="1" t="s">
        <v>897</v>
      </c>
      <c r="F277" t="s">
        <v>374</v>
      </c>
      <c r="G277" t="s">
        <v>128</v>
      </c>
      <c r="H277">
        <v>0.22</v>
      </c>
      <c r="I277">
        <v>40</v>
      </c>
      <c r="J277">
        <v>15</v>
      </c>
      <c r="K277">
        <v>17</v>
      </c>
      <c r="L277">
        <v>32</v>
      </c>
      <c r="M277">
        <v>8</v>
      </c>
      <c r="N277">
        <f>Table2[[#This Row],[G]]/Table2[[#This Row],[GP]]</f>
        <v>0.375</v>
      </c>
      <c r="O277">
        <f>Table2[[#This Row],[A]]/Table2[[#This Row],[GP]]</f>
        <v>0.42499999999999999</v>
      </c>
      <c r="P277">
        <f>Table2[[#This Row],[PTS]]/Table2[[#This Row],[GP]]</f>
        <v>0.8</v>
      </c>
      <c r="Q277" s="7">
        <f>Table2[[#This Row],[PIM]]/Table2[[#This Row],[GP]]</f>
        <v>0.2</v>
      </c>
      <c r="R277" s="7">
        <f>(Table2[[#This Row],[G]]^2)/(Table2[[#This Row],[G]]^2+Table2[[#This Row],[A]]^2)</f>
        <v>0.4377431906614786</v>
      </c>
      <c r="S277" s="7">
        <f>Table2[[#This Row],[PIM]]/Table2[[#This Row],[PTS]]</f>
        <v>0.25</v>
      </c>
      <c r="T277" s="7">
        <f>Table2[[#This Row],[PTS]]/Table2[[#This Row],[PIM]]</f>
        <v>4</v>
      </c>
      <c r="U277" s="7">
        <f>Table2[[#This Row],[PTS]]/Table2[[#This Row],[GP]]*Table2[[#This Row],[NHL_EQUIVALENT]]</f>
        <v>0.17600000000000002</v>
      </c>
      <c r="V277" s="7">
        <f>Table2[[#This Row],[G]]/Table2[[#This Row],[PTS]]</f>
        <v>0.46875</v>
      </c>
      <c r="W277" s="7">
        <f>Table2[[#This Row],[A]]/Table2[[#This Row],[PTS]]</f>
        <v>0.53125</v>
      </c>
      <c r="X277"/>
      <c r="Y277"/>
      <c r="Z277" t="s">
        <v>1427</v>
      </c>
      <c r="AA277" t="e" vm="8">
        <v>#VALUE!</v>
      </c>
      <c r="AB277" t="s">
        <v>373</v>
      </c>
      <c r="AC277">
        <v>39284</v>
      </c>
      <c r="AD277" t="s">
        <v>707</v>
      </c>
      <c r="AE277">
        <v>190</v>
      </c>
      <c r="AF277" t="s">
        <v>700</v>
      </c>
    </row>
    <row r="278" spans="1:32" hidden="1" x14ac:dyDescent="0.35">
      <c r="A278">
        <v>2025</v>
      </c>
      <c r="C278" t="s">
        <v>972</v>
      </c>
      <c r="D278" s="1" t="s">
        <v>1471</v>
      </c>
      <c r="E278" s="1" t="s">
        <v>896</v>
      </c>
      <c r="F278" t="s">
        <v>376</v>
      </c>
      <c r="G278" t="s">
        <v>377</v>
      </c>
      <c r="H278">
        <v>0.8</v>
      </c>
      <c r="I278">
        <v>7</v>
      </c>
      <c r="J278">
        <v>0</v>
      </c>
      <c r="K278">
        <v>1</v>
      </c>
      <c r="L278">
        <v>1</v>
      </c>
      <c r="M278">
        <v>0</v>
      </c>
      <c r="N278">
        <f>Table2[[#This Row],[G]]/Table2[[#This Row],[GP]]</f>
        <v>0</v>
      </c>
      <c r="O278">
        <f>Table2[[#This Row],[A]]/Table2[[#This Row],[GP]]</f>
        <v>0.14285714285714285</v>
      </c>
      <c r="P278">
        <f>Table2[[#This Row],[PTS]]/Table2[[#This Row],[GP]]</f>
        <v>0.14285714285714285</v>
      </c>
      <c r="Q278" s="7">
        <f>Table2[[#This Row],[PIM]]/Table2[[#This Row],[GP]]</f>
        <v>0</v>
      </c>
      <c r="R278" s="7">
        <f>(Table2[[#This Row],[G]]^2)/(Table2[[#This Row],[G]]^2+Table2[[#This Row],[A]]^2)</f>
        <v>0</v>
      </c>
      <c r="S278" s="7">
        <f>Table2[[#This Row],[PIM]]/Table2[[#This Row],[PTS]]</f>
        <v>0</v>
      </c>
      <c r="T278" s="7" t="e">
        <f>Table2[[#This Row],[PTS]]/Table2[[#This Row],[PIM]]</f>
        <v>#DIV/0!</v>
      </c>
      <c r="U278" s="7">
        <f>Table2[[#This Row],[PTS]]/Table2[[#This Row],[GP]]*Table2[[#This Row],[NHL_EQUIVALENT]]</f>
        <v>0.11428571428571428</v>
      </c>
      <c r="V278" s="7">
        <f>Table2[[#This Row],[G]]/Table2[[#This Row],[PTS]]</f>
        <v>0</v>
      </c>
      <c r="W278" s="7">
        <f>Table2[[#This Row],[A]]/Table2[[#This Row],[PTS]]</f>
        <v>1</v>
      </c>
      <c r="X278"/>
      <c r="Y278"/>
      <c r="Z278" t="s">
        <v>1427</v>
      </c>
      <c r="AA278" t="e" vm="8">
        <v>#VALUE!</v>
      </c>
      <c r="AB278" t="s">
        <v>375</v>
      </c>
      <c r="AC278">
        <v>38777</v>
      </c>
      <c r="AD278" t="s">
        <v>716</v>
      </c>
      <c r="AE278">
        <v>172</v>
      </c>
      <c r="AF278" t="s">
        <v>700</v>
      </c>
    </row>
    <row r="279" spans="1:32" hidden="1" x14ac:dyDescent="0.35">
      <c r="A279">
        <v>2025</v>
      </c>
      <c r="C279" t="s">
        <v>1160</v>
      </c>
      <c r="D279" s="1" t="s">
        <v>1471</v>
      </c>
      <c r="E279" s="1" t="s">
        <v>897</v>
      </c>
      <c r="F279" t="s">
        <v>171</v>
      </c>
      <c r="G279" t="s">
        <v>131</v>
      </c>
      <c r="H279">
        <v>0.1</v>
      </c>
      <c r="I279">
        <v>43</v>
      </c>
      <c r="J279">
        <v>18</v>
      </c>
      <c r="K279">
        <v>48</v>
      </c>
      <c r="L279">
        <v>66</v>
      </c>
      <c r="M279">
        <v>10</v>
      </c>
      <c r="N279">
        <f>Table2[[#This Row],[G]]/Table2[[#This Row],[GP]]</f>
        <v>0.41860465116279072</v>
      </c>
      <c r="O279">
        <f>Table2[[#This Row],[A]]/Table2[[#This Row],[GP]]</f>
        <v>1.1162790697674418</v>
      </c>
      <c r="P279">
        <f>Table2[[#This Row],[PTS]]/Table2[[#This Row],[GP]]</f>
        <v>1.5348837209302326</v>
      </c>
      <c r="Q279" s="7">
        <f>Table2[[#This Row],[PIM]]/Table2[[#This Row],[GP]]</f>
        <v>0.23255813953488372</v>
      </c>
      <c r="R279" s="7">
        <f>(Table2[[#This Row],[G]]^2)/(Table2[[#This Row],[G]]^2+Table2[[#This Row],[A]]^2)</f>
        <v>0.12328767123287671</v>
      </c>
      <c r="S279" s="7">
        <f>Table2[[#This Row],[PIM]]/Table2[[#This Row],[PTS]]</f>
        <v>0.15151515151515152</v>
      </c>
      <c r="T279" s="7">
        <f>Table2[[#This Row],[PTS]]/Table2[[#This Row],[PIM]]</f>
        <v>6.6</v>
      </c>
      <c r="U279" s="7">
        <f>Table2[[#This Row],[PTS]]/Table2[[#This Row],[GP]]*Table2[[#This Row],[NHL_EQUIVALENT]]</f>
        <v>0.15348837209302327</v>
      </c>
      <c r="V279" s="7">
        <f>Table2[[#This Row],[G]]/Table2[[#This Row],[PTS]]</f>
        <v>0.27272727272727271</v>
      </c>
      <c r="W279" s="7">
        <f>Table2[[#This Row],[A]]/Table2[[#This Row],[PTS]]</f>
        <v>0.72727272727272729</v>
      </c>
      <c r="X279"/>
      <c r="Y279"/>
      <c r="Z279" t="s">
        <v>1421</v>
      </c>
      <c r="AA279" t="e" vm="1">
        <v>#VALUE!</v>
      </c>
      <c r="AB279" t="s">
        <v>378</v>
      </c>
      <c r="AC279">
        <v>39310</v>
      </c>
      <c r="AD279" t="s">
        <v>783</v>
      </c>
      <c r="AE279">
        <v>150</v>
      </c>
      <c r="AF279" t="s">
        <v>700</v>
      </c>
    </row>
    <row r="280" spans="1:32" hidden="1" x14ac:dyDescent="0.35">
      <c r="A280">
        <v>2025</v>
      </c>
      <c r="C280" t="s">
        <v>1087</v>
      </c>
      <c r="D280" s="1" t="s">
        <v>1471</v>
      </c>
      <c r="E280" s="1" t="s">
        <v>8</v>
      </c>
      <c r="F280" t="s">
        <v>380</v>
      </c>
      <c r="G280" t="s">
        <v>23</v>
      </c>
      <c r="H280">
        <v>0.27</v>
      </c>
      <c r="I280">
        <v>11</v>
      </c>
      <c r="J280">
        <v>3.59</v>
      </c>
      <c r="K280">
        <v>0.875</v>
      </c>
      <c r="L280" t="s">
        <v>52</v>
      </c>
      <c r="M280" t="s">
        <v>52</v>
      </c>
      <c r="N280">
        <f>Table2[[#This Row],[G]]/Table2[[#This Row],[GP]]</f>
        <v>0.32636363636363636</v>
      </c>
      <c r="O280">
        <f>Table2[[#This Row],[A]]/Table2[[#This Row],[GP]]</f>
        <v>7.9545454545454544E-2</v>
      </c>
      <c r="P280" t="e">
        <f>Table2[[#This Row],[PTS]]/Table2[[#This Row],[GP]]</f>
        <v>#VALUE!</v>
      </c>
      <c r="Q280" s="7" t="e">
        <f>Table2[[#This Row],[PIM]]/Table2[[#This Row],[GP]]</f>
        <v>#VALUE!</v>
      </c>
      <c r="R280" s="7">
        <f>(Table2[[#This Row],[G]]^2)/(Table2[[#This Row],[G]]^2+Table2[[#This Row],[A]]^2)</f>
        <v>0.94392555877608486</v>
      </c>
      <c r="S280" s="7" t="e">
        <f>Table2[[#This Row],[PIM]]/Table2[[#This Row],[PTS]]</f>
        <v>#VALUE!</v>
      </c>
      <c r="T280" s="7" t="e">
        <f>Table2[[#This Row],[PTS]]/Table2[[#This Row],[PIM]]</f>
        <v>#VALUE!</v>
      </c>
      <c r="U280" s="7" t="e">
        <f>Table2[[#This Row],[PTS]]/Table2[[#This Row],[GP]]*Table2[[#This Row],[NHL_EQUIVALENT]]</f>
        <v>#VALUE!</v>
      </c>
      <c r="V280" s="7" t="e">
        <f>Table2[[#This Row],[G]]/Table2[[#This Row],[PTS]]</f>
        <v>#VALUE!</v>
      </c>
      <c r="W280" s="7" t="e">
        <f>Table2[[#This Row],[A]]/Table2[[#This Row],[PTS]]</f>
        <v>#VALUE!</v>
      </c>
      <c r="X280"/>
      <c r="Y280"/>
      <c r="Z280" t="s">
        <v>1422</v>
      </c>
      <c r="AA280" t="e" vm="2">
        <v>#VALUE!</v>
      </c>
      <c r="AB280" t="s">
        <v>379</v>
      </c>
      <c r="AC280">
        <v>39140</v>
      </c>
      <c r="AD280" t="s">
        <v>724</v>
      </c>
      <c r="AE280">
        <v>179</v>
      </c>
      <c r="AF280" t="s">
        <v>700</v>
      </c>
    </row>
    <row r="281" spans="1:32" hidden="1" x14ac:dyDescent="0.35">
      <c r="A281">
        <v>2025</v>
      </c>
      <c r="C281" t="s">
        <v>973</v>
      </c>
      <c r="D281" s="1" t="s">
        <v>1471</v>
      </c>
      <c r="E281" s="1" t="s">
        <v>896</v>
      </c>
      <c r="F281" t="s">
        <v>326</v>
      </c>
      <c r="G281" t="s">
        <v>20</v>
      </c>
      <c r="H281">
        <v>0.28999999999999998</v>
      </c>
      <c r="I281">
        <v>26</v>
      </c>
      <c r="J281">
        <v>3</v>
      </c>
      <c r="K281">
        <v>2</v>
      </c>
      <c r="L281">
        <v>5</v>
      </c>
      <c r="M281">
        <v>17</v>
      </c>
      <c r="N281">
        <f>Table2[[#This Row],[G]]/Table2[[#This Row],[GP]]</f>
        <v>0.11538461538461539</v>
      </c>
      <c r="O281">
        <f>Table2[[#This Row],[A]]/Table2[[#This Row],[GP]]</f>
        <v>7.6923076923076927E-2</v>
      </c>
      <c r="P281">
        <f>Table2[[#This Row],[PTS]]/Table2[[#This Row],[GP]]</f>
        <v>0.19230769230769232</v>
      </c>
      <c r="Q281" s="7">
        <f>Table2[[#This Row],[PIM]]/Table2[[#This Row],[GP]]</f>
        <v>0.65384615384615385</v>
      </c>
      <c r="R281" s="7">
        <f>(Table2[[#This Row],[G]]^2)/(Table2[[#This Row],[G]]^2+Table2[[#This Row],[A]]^2)</f>
        <v>0.69230769230769229</v>
      </c>
      <c r="S281" s="7">
        <f>Table2[[#This Row],[PIM]]/Table2[[#This Row],[PTS]]</f>
        <v>3.4</v>
      </c>
      <c r="T281" s="7">
        <f>Table2[[#This Row],[PTS]]/Table2[[#This Row],[PIM]]</f>
        <v>0.29411764705882354</v>
      </c>
      <c r="U281" s="7">
        <f>Table2[[#This Row],[PTS]]/Table2[[#This Row],[GP]]*Table2[[#This Row],[NHL_EQUIVALENT]]</f>
        <v>5.5769230769230765E-2</v>
      </c>
      <c r="V281" s="7">
        <f>Table2[[#This Row],[G]]/Table2[[#This Row],[PTS]]</f>
        <v>0.6</v>
      </c>
      <c r="W281" s="7">
        <f>Table2[[#This Row],[A]]/Table2[[#This Row],[PTS]]</f>
        <v>0.4</v>
      </c>
      <c r="X281"/>
      <c r="Y281"/>
      <c r="Z281" t="s">
        <v>1421</v>
      </c>
      <c r="AA281" t="e" vm="1">
        <v>#VALUE!</v>
      </c>
      <c r="AB281" t="s">
        <v>381</v>
      </c>
      <c r="AC281">
        <v>39096</v>
      </c>
      <c r="AD281" t="s">
        <v>705</v>
      </c>
      <c r="AE281">
        <v>179</v>
      </c>
      <c r="AF281" t="s">
        <v>690</v>
      </c>
    </row>
    <row r="282" spans="1:32" hidden="1" x14ac:dyDescent="0.35">
      <c r="A282">
        <v>2025</v>
      </c>
      <c r="C282" t="s">
        <v>974</v>
      </c>
      <c r="D282" s="1" t="s">
        <v>1471</v>
      </c>
      <c r="E282" s="1" t="s">
        <v>896</v>
      </c>
      <c r="F282" t="s">
        <v>182</v>
      </c>
      <c r="G282" t="s">
        <v>15</v>
      </c>
      <c r="H282">
        <v>0.3</v>
      </c>
      <c r="I282">
        <v>25</v>
      </c>
      <c r="J282">
        <v>1</v>
      </c>
      <c r="K282">
        <v>5</v>
      </c>
      <c r="L282">
        <v>6</v>
      </c>
      <c r="M282">
        <v>42</v>
      </c>
      <c r="N282">
        <f>Table2[[#This Row],[G]]/Table2[[#This Row],[GP]]</f>
        <v>0.04</v>
      </c>
      <c r="O282">
        <f>Table2[[#This Row],[A]]/Table2[[#This Row],[GP]]</f>
        <v>0.2</v>
      </c>
      <c r="P282">
        <f>Table2[[#This Row],[PTS]]/Table2[[#This Row],[GP]]</f>
        <v>0.24</v>
      </c>
      <c r="Q282" s="7">
        <f>Table2[[#This Row],[PIM]]/Table2[[#This Row],[GP]]</f>
        <v>1.68</v>
      </c>
      <c r="R282" s="7">
        <f>(Table2[[#This Row],[G]]^2)/(Table2[[#This Row],[G]]^2+Table2[[#This Row],[A]]^2)</f>
        <v>3.8461538461538464E-2</v>
      </c>
      <c r="S282" s="7">
        <f>Table2[[#This Row],[PIM]]/Table2[[#This Row],[PTS]]</f>
        <v>7</v>
      </c>
      <c r="T282" s="7">
        <f>Table2[[#This Row],[PTS]]/Table2[[#This Row],[PIM]]</f>
        <v>0.14285714285714285</v>
      </c>
      <c r="U282" s="7">
        <f>Table2[[#This Row],[PTS]]/Table2[[#This Row],[GP]]*Table2[[#This Row],[NHL_EQUIVALENT]]</f>
        <v>7.1999999999999995E-2</v>
      </c>
      <c r="V282" s="7">
        <f>Table2[[#This Row],[G]]/Table2[[#This Row],[PTS]]</f>
        <v>0.16666666666666666</v>
      </c>
      <c r="W282" s="7">
        <f>Table2[[#This Row],[A]]/Table2[[#This Row],[PTS]]</f>
        <v>0.83333333333333337</v>
      </c>
      <c r="X282"/>
      <c r="Y282"/>
      <c r="Z282" t="s">
        <v>1428</v>
      </c>
      <c r="AA282" t="e" vm="10">
        <v>#VALUE!</v>
      </c>
      <c r="AB282" t="s">
        <v>382</v>
      </c>
      <c r="AC282">
        <v>38997</v>
      </c>
      <c r="AD282" t="s">
        <v>817</v>
      </c>
      <c r="AE282">
        <v>207</v>
      </c>
      <c r="AF282" t="s">
        <v>700</v>
      </c>
    </row>
    <row r="283" spans="1:32" hidden="1" x14ac:dyDescent="0.35">
      <c r="A283">
        <v>2025</v>
      </c>
      <c r="C283" t="s">
        <v>1161</v>
      </c>
      <c r="D283" s="1" t="s">
        <v>1471</v>
      </c>
      <c r="E283" s="1" t="s">
        <v>897</v>
      </c>
      <c r="F283" t="s">
        <v>383</v>
      </c>
      <c r="G283" t="s">
        <v>384</v>
      </c>
      <c r="H283">
        <v>0.14000000000000001</v>
      </c>
      <c r="I283">
        <v>5</v>
      </c>
      <c r="J283">
        <v>2</v>
      </c>
      <c r="K283">
        <v>2</v>
      </c>
      <c r="L283">
        <v>4</v>
      </c>
      <c r="M283">
        <v>2</v>
      </c>
      <c r="N283">
        <f>Table2[[#This Row],[G]]/Table2[[#This Row],[GP]]</f>
        <v>0.4</v>
      </c>
      <c r="O283">
        <f>Table2[[#This Row],[A]]/Table2[[#This Row],[GP]]</f>
        <v>0.4</v>
      </c>
      <c r="P283">
        <f>Table2[[#This Row],[PTS]]/Table2[[#This Row],[GP]]</f>
        <v>0.8</v>
      </c>
      <c r="Q283" s="7">
        <f>Table2[[#This Row],[PIM]]/Table2[[#This Row],[GP]]</f>
        <v>0.4</v>
      </c>
      <c r="R283" s="7">
        <f>(Table2[[#This Row],[G]]^2)/(Table2[[#This Row],[G]]^2+Table2[[#This Row],[A]]^2)</f>
        <v>0.5</v>
      </c>
      <c r="S283" s="7">
        <f>Table2[[#This Row],[PIM]]/Table2[[#This Row],[PTS]]</f>
        <v>0.5</v>
      </c>
      <c r="T283" s="7">
        <f>Table2[[#This Row],[PTS]]/Table2[[#This Row],[PIM]]</f>
        <v>2</v>
      </c>
      <c r="U283" s="7">
        <f>Table2[[#This Row],[PTS]]/Table2[[#This Row],[GP]]*Table2[[#This Row],[NHL_EQUIVALENT]]</f>
        <v>0.11200000000000002</v>
      </c>
      <c r="V283" s="7">
        <f>Table2[[#This Row],[G]]/Table2[[#This Row],[PTS]]</f>
        <v>0.5</v>
      </c>
      <c r="W283" s="7">
        <f>Table2[[#This Row],[A]]/Table2[[#This Row],[PTS]]</f>
        <v>0.5</v>
      </c>
      <c r="X283"/>
      <c r="Y283"/>
      <c r="Z283" t="s">
        <v>1429</v>
      </c>
      <c r="AA283" t="e" vm="7">
        <v>#VALUE!</v>
      </c>
      <c r="AB283" t="s">
        <v>818</v>
      </c>
      <c r="AC283">
        <v>39094</v>
      </c>
      <c r="AD283" t="s">
        <v>707</v>
      </c>
      <c r="AE283">
        <v>187</v>
      </c>
      <c r="AF283" t="s">
        <v>700</v>
      </c>
    </row>
    <row r="284" spans="1:32" hidden="1" x14ac:dyDescent="0.35">
      <c r="A284">
        <v>2025</v>
      </c>
      <c r="C284" t="s">
        <v>1335</v>
      </c>
      <c r="D284" s="1" t="s">
        <v>1471</v>
      </c>
      <c r="E284" s="1" t="s">
        <v>897</v>
      </c>
      <c r="F284" t="s">
        <v>386</v>
      </c>
      <c r="G284" t="s">
        <v>128</v>
      </c>
      <c r="H284">
        <v>0.22</v>
      </c>
      <c r="I284">
        <v>44</v>
      </c>
      <c r="J284">
        <v>14</v>
      </c>
      <c r="K284">
        <v>8</v>
      </c>
      <c r="L284">
        <v>22</v>
      </c>
      <c r="M284">
        <v>2</v>
      </c>
      <c r="N284">
        <f>Table2[[#This Row],[G]]/Table2[[#This Row],[GP]]</f>
        <v>0.31818181818181818</v>
      </c>
      <c r="O284">
        <f>Table2[[#This Row],[A]]/Table2[[#This Row],[GP]]</f>
        <v>0.18181818181818182</v>
      </c>
      <c r="P284">
        <f>Table2[[#This Row],[PTS]]/Table2[[#This Row],[GP]]</f>
        <v>0.5</v>
      </c>
      <c r="Q284" s="7">
        <f>Table2[[#This Row],[PIM]]/Table2[[#This Row],[GP]]</f>
        <v>4.5454545454545456E-2</v>
      </c>
      <c r="R284" s="7">
        <f>(Table2[[#This Row],[G]]^2)/(Table2[[#This Row],[G]]^2+Table2[[#This Row],[A]]^2)</f>
        <v>0.75384615384615383</v>
      </c>
      <c r="S284" s="7">
        <f>Table2[[#This Row],[PIM]]/Table2[[#This Row],[PTS]]</f>
        <v>9.0909090909090912E-2</v>
      </c>
      <c r="T284" s="7">
        <f>Table2[[#This Row],[PTS]]/Table2[[#This Row],[PIM]]</f>
        <v>11</v>
      </c>
      <c r="U284" s="7">
        <f>Table2[[#This Row],[PTS]]/Table2[[#This Row],[GP]]*Table2[[#This Row],[NHL_EQUIVALENT]]</f>
        <v>0.11</v>
      </c>
      <c r="V284" s="7">
        <f>Table2[[#This Row],[G]]/Table2[[#This Row],[PTS]]</f>
        <v>0.63636363636363635</v>
      </c>
      <c r="W284" s="7">
        <f>Table2[[#This Row],[A]]/Table2[[#This Row],[PTS]]</f>
        <v>0.36363636363636365</v>
      </c>
      <c r="X284"/>
      <c r="Y284"/>
      <c r="Z284" t="s">
        <v>1427</v>
      </c>
      <c r="AA284" t="e" vm="8">
        <v>#VALUE!</v>
      </c>
      <c r="AB284" t="s">
        <v>385</v>
      </c>
      <c r="AC284">
        <v>39065</v>
      </c>
      <c r="AD284" t="s">
        <v>707</v>
      </c>
      <c r="AE284">
        <v>192</v>
      </c>
      <c r="AF284" t="s">
        <v>700</v>
      </c>
    </row>
    <row r="285" spans="1:32" hidden="1" x14ac:dyDescent="0.35">
      <c r="A285">
        <v>2025</v>
      </c>
      <c r="C285" t="s">
        <v>975</v>
      </c>
      <c r="D285" s="1" t="s">
        <v>1471</v>
      </c>
      <c r="E285" s="1" t="s">
        <v>896</v>
      </c>
      <c r="F285" t="s">
        <v>388</v>
      </c>
      <c r="G285" t="s">
        <v>389</v>
      </c>
      <c r="H285">
        <v>0.22</v>
      </c>
      <c r="I285">
        <v>37</v>
      </c>
      <c r="J285">
        <v>8</v>
      </c>
      <c r="K285">
        <v>22</v>
      </c>
      <c r="L285">
        <v>30</v>
      </c>
      <c r="M285">
        <v>46</v>
      </c>
      <c r="N285">
        <f>Table2[[#This Row],[G]]/Table2[[#This Row],[GP]]</f>
        <v>0.21621621621621623</v>
      </c>
      <c r="O285">
        <f>Table2[[#This Row],[A]]/Table2[[#This Row],[GP]]</f>
        <v>0.59459459459459463</v>
      </c>
      <c r="P285">
        <f>Table2[[#This Row],[PTS]]/Table2[[#This Row],[GP]]</f>
        <v>0.81081081081081086</v>
      </c>
      <c r="Q285" s="7">
        <f>Table2[[#This Row],[PIM]]/Table2[[#This Row],[GP]]</f>
        <v>1.2432432432432432</v>
      </c>
      <c r="R285" s="7">
        <f>(Table2[[#This Row],[G]]^2)/(Table2[[#This Row],[G]]^2+Table2[[#This Row],[A]]^2)</f>
        <v>0.11678832116788321</v>
      </c>
      <c r="S285" s="7">
        <f>Table2[[#This Row],[PIM]]/Table2[[#This Row],[PTS]]</f>
        <v>1.5333333333333334</v>
      </c>
      <c r="T285" s="7">
        <f>Table2[[#This Row],[PTS]]/Table2[[#This Row],[PIM]]</f>
        <v>0.65217391304347827</v>
      </c>
      <c r="U285" s="7">
        <f>Table2[[#This Row],[PTS]]/Table2[[#This Row],[GP]]*Table2[[#This Row],[NHL_EQUIVALENT]]</f>
        <v>0.17837837837837839</v>
      </c>
      <c r="V285" s="7">
        <f>Table2[[#This Row],[G]]/Table2[[#This Row],[PTS]]</f>
        <v>0.26666666666666666</v>
      </c>
      <c r="W285" s="7">
        <f>Table2[[#This Row],[A]]/Table2[[#This Row],[PTS]]</f>
        <v>0.73333333333333328</v>
      </c>
      <c r="X285"/>
      <c r="Y285"/>
      <c r="Z285" t="s">
        <v>1421</v>
      </c>
      <c r="AA285" t="e" vm="1">
        <v>#VALUE!</v>
      </c>
      <c r="AB285" t="s">
        <v>387</v>
      </c>
      <c r="AC285">
        <v>39210</v>
      </c>
      <c r="AD285" t="s">
        <v>705</v>
      </c>
      <c r="AE285">
        <v>176</v>
      </c>
      <c r="AF285" t="s">
        <v>700</v>
      </c>
    </row>
    <row r="286" spans="1:32" hidden="1" x14ac:dyDescent="0.35">
      <c r="A286">
        <v>2025</v>
      </c>
      <c r="C286" t="s">
        <v>1336</v>
      </c>
      <c r="D286" s="1" t="s">
        <v>1471</v>
      </c>
      <c r="E286" s="1" t="s">
        <v>897</v>
      </c>
      <c r="F286" t="s">
        <v>19</v>
      </c>
      <c r="G286" t="s">
        <v>20</v>
      </c>
      <c r="H286">
        <v>0.28999999999999998</v>
      </c>
      <c r="I286">
        <v>64</v>
      </c>
      <c r="J286">
        <v>5</v>
      </c>
      <c r="K286">
        <v>18</v>
      </c>
      <c r="L286">
        <v>23</v>
      </c>
      <c r="M286">
        <v>22</v>
      </c>
      <c r="N286">
        <f>Table2[[#This Row],[G]]/Table2[[#This Row],[GP]]</f>
        <v>7.8125E-2</v>
      </c>
      <c r="O286">
        <f>Table2[[#This Row],[A]]/Table2[[#This Row],[GP]]</f>
        <v>0.28125</v>
      </c>
      <c r="P286">
        <f>Table2[[#This Row],[PTS]]/Table2[[#This Row],[GP]]</f>
        <v>0.359375</v>
      </c>
      <c r="Q286" s="7">
        <f>Table2[[#This Row],[PIM]]/Table2[[#This Row],[GP]]</f>
        <v>0.34375</v>
      </c>
      <c r="R286" s="7">
        <f>(Table2[[#This Row],[G]]^2)/(Table2[[#This Row],[G]]^2+Table2[[#This Row],[A]]^2)</f>
        <v>7.1633237822349566E-2</v>
      </c>
      <c r="S286" s="7">
        <f>Table2[[#This Row],[PIM]]/Table2[[#This Row],[PTS]]</f>
        <v>0.95652173913043481</v>
      </c>
      <c r="T286" s="7">
        <f>Table2[[#This Row],[PTS]]/Table2[[#This Row],[PIM]]</f>
        <v>1.0454545454545454</v>
      </c>
      <c r="U286" s="7">
        <f>Table2[[#This Row],[PTS]]/Table2[[#This Row],[GP]]*Table2[[#This Row],[NHL_EQUIVALENT]]</f>
        <v>0.10421875</v>
      </c>
      <c r="V286" s="7">
        <f>Table2[[#This Row],[G]]/Table2[[#This Row],[PTS]]</f>
        <v>0.21739130434782608</v>
      </c>
      <c r="W286" s="7">
        <f>Table2[[#This Row],[A]]/Table2[[#This Row],[PTS]]</f>
        <v>0.78260869565217395</v>
      </c>
      <c r="X286"/>
      <c r="Y286"/>
      <c r="Z286" t="s">
        <v>1421</v>
      </c>
      <c r="AA286" t="e" vm="1">
        <v>#VALUE!</v>
      </c>
      <c r="AB286" t="s">
        <v>390</v>
      </c>
      <c r="AC286">
        <v>39263</v>
      </c>
      <c r="AD286" t="s">
        <v>783</v>
      </c>
      <c r="AE286">
        <v>157</v>
      </c>
      <c r="AF286" t="s">
        <v>700</v>
      </c>
    </row>
    <row r="287" spans="1:32" hidden="1" x14ac:dyDescent="0.35">
      <c r="A287">
        <v>2025</v>
      </c>
      <c r="C287" t="s">
        <v>1213</v>
      </c>
      <c r="D287" s="1" t="s">
        <v>1471</v>
      </c>
      <c r="E287" s="1" t="s">
        <v>897</v>
      </c>
      <c r="F287" t="s">
        <v>143</v>
      </c>
      <c r="G287" t="s">
        <v>15</v>
      </c>
      <c r="H287">
        <v>0.3</v>
      </c>
      <c r="I287">
        <v>66</v>
      </c>
      <c r="J287">
        <v>15</v>
      </c>
      <c r="K287">
        <v>14</v>
      </c>
      <c r="L287">
        <v>29</v>
      </c>
      <c r="M287">
        <v>61</v>
      </c>
      <c r="N287">
        <f>Table2[[#This Row],[G]]/Table2[[#This Row],[GP]]</f>
        <v>0.22727272727272727</v>
      </c>
      <c r="O287">
        <f>Table2[[#This Row],[A]]/Table2[[#This Row],[GP]]</f>
        <v>0.21212121212121213</v>
      </c>
      <c r="P287">
        <f>Table2[[#This Row],[PTS]]/Table2[[#This Row],[GP]]</f>
        <v>0.43939393939393939</v>
      </c>
      <c r="Q287" s="7">
        <f>Table2[[#This Row],[PIM]]/Table2[[#This Row],[GP]]</f>
        <v>0.9242424242424242</v>
      </c>
      <c r="R287" s="7">
        <f>(Table2[[#This Row],[G]]^2)/(Table2[[#This Row],[G]]^2+Table2[[#This Row],[A]]^2)</f>
        <v>0.53444180522565321</v>
      </c>
      <c r="S287" s="7">
        <f>Table2[[#This Row],[PIM]]/Table2[[#This Row],[PTS]]</f>
        <v>2.103448275862069</v>
      </c>
      <c r="T287" s="7">
        <f>Table2[[#This Row],[PTS]]/Table2[[#This Row],[PIM]]</f>
        <v>0.47540983606557374</v>
      </c>
      <c r="U287" s="7">
        <f>Table2[[#This Row],[PTS]]/Table2[[#This Row],[GP]]*Table2[[#This Row],[NHL_EQUIVALENT]]</f>
        <v>0.13181818181818181</v>
      </c>
      <c r="V287" s="7">
        <f>Table2[[#This Row],[G]]/Table2[[#This Row],[PTS]]</f>
        <v>0.51724137931034486</v>
      </c>
      <c r="W287" s="7">
        <f>Table2[[#This Row],[A]]/Table2[[#This Row],[PTS]]</f>
        <v>0.48275862068965519</v>
      </c>
      <c r="X287"/>
      <c r="Y287"/>
      <c r="Z287" t="s">
        <v>1425</v>
      </c>
      <c r="AA287" t="e" vm="5">
        <v>#VALUE!</v>
      </c>
      <c r="AB287" t="s">
        <v>391</v>
      </c>
      <c r="AC287">
        <v>39199</v>
      </c>
      <c r="AD287" t="s">
        <v>705</v>
      </c>
      <c r="AE287">
        <v>201</v>
      </c>
      <c r="AF287" t="s">
        <v>700</v>
      </c>
    </row>
    <row r="288" spans="1:32" hidden="1" x14ac:dyDescent="0.35">
      <c r="A288">
        <v>2025</v>
      </c>
      <c r="C288" t="s">
        <v>1162</v>
      </c>
      <c r="D288" s="1" t="s">
        <v>1471</v>
      </c>
      <c r="E288" s="1" t="s">
        <v>897</v>
      </c>
      <c r="F288" t="s">
        <v>51</v>
      </c>
      <c r="G288" t="s">
        <v>15</v>
      </c>
      <c r="H288">
        <v>0.3</v>
      </c>
      <c r="I288">
        <v>40</v>
      </c>
      <c r="J288">
        <v>13</v>
      </c>
      <c r="K288">
        <v>22</v>
      </c>
      <c r="L288">
        <v>35</v>
      </c>
      <c r="M288">
        <v>28</v>
      </c>
      <c r="N288">
        <f>Table2[[#This Row],[G]]/Table2[[#This Row],[GP]]</f>
        <v>0.32500000000000001</v>
      </c>
      <c r="O288">
        <f>Table2[[#This Row],[A]]/Table2[[#This Row],[GP]]</f>
        <v>0.55000000000000004</v>
      </c>
      <c r="P288">
        <f>Table2[[#This Row],[PTS]]/Table2[[#This Row],[GP]]</f>
        <v>0.875</v>
      </c>
      <c r="Q288" s="7">
        <f>Table2[[#This Row],[PIM]]/Table2[[#This Row],[GP]]</f>
        <v>0.7</v>
      </c>
      <c r="R288" s="7">
        <f>(Table2[[#This Row],[G]]^2)/(Table2[[#This Row],[G]]^2+Table2[[#This Row],[A]]^2)</f>
        <v>0.25880551301684535</v>
      </c>
      <c r="S288" s="7">
        <f>Table2[[#This Row],[PIM]]/Table2[[#This Row],[PTS]]</f>
        <v>0.8</v>
      </c>
      <c r="T288" s="7">
        <f>Table2[[#This Row],[PTS]]/Table2[[#This Row],[PIM]]</f>
        <v>1.25</v>
      </c>
      <c r="U288" s="7">
        <f>Table2[[#This Row],[PTS]]/Table2[[#This Row],[GP]]*Table2[[#This Row],[NHL_EQUIVALENT]]</f>
        <v>0.26250000000000001</v>
      </c>
      <c r="V288" s="7">
        <f>Table2[[#This Row],[G]]/Table2[[#This Row],[PTS]]</f>
        <v>0.37142857142857144</v>
      </c>
      <c r="W288" s="7">
        <f>Table2[[#This Row],[A]]/Table2[[#This Row],[PTS]]</f>
        <v>0.62857142857142856</v>
      </c>
      <c r="X288"/>
      <c r="Y288"/>
      <c r="Z288" t="s">
        <v>1421</v>
      </c>
      <c r="AA288" t="e" vm="1">
        <v>#VALUE!</v>
      </c>
      <c r="AB288" t="s">
        <v>392</v>
      </c>
      <c r="AC288">
        <v>38987</v>
      </c>
      <c r="AD288" t="s">
        <v>716</v>
      </c>
      <c r="AE288">
        <v>190</v>
      </c>
      <c r="AF288" t="s">
        <v>690</v>
      </c>
    </row>
    <row r="289" spans="1:32" hidden="1" x14ac:dyDescent="0.35">
      <c r="A289">
        <v>2025</v>
      </c>
      <c r="C289" t="s">
        <v>1337</v>
      </c>
      <c r="D289" s="1" t="s">
        <v>1471</v>
      </c>
      <c r="E289" s="1" t="s">
        <v>897</v>
      </c>
      <c r="F289" t="s">
        <v>393</v>
      </c>
      <c r="G289" t="s">
        <v>128</v>
      </c>
      <c r="H289">
        <v>0.22</v>
      </c>
      <c r="I289">
        <v>40</v>
      </c>
      <c r="J289">
        <v>12</v>
      </c>
      <c r="K289">
        <v>14</v>
      </c>
      <c r="L289">
        <v>26</v>
      </c>
      <c r="M289">
        <v>12</v>
      </c>
      <c r="N289">
        <f>Table2[[#This Row],[G]]/Table2[[#This Row],[GP]]</f>
        <v>0.3</v>
      </c>
      <c r="O289">
        <f>Table2[[#This Row],[A]]/Table2[[#This Row],[GP]]</f>
        <v>0.35</v>
      </c>
      <c r="P289">
        <f>Table2[[#This Row],[PTS]]/Table2[[#This Row],[GP]]</f>
        <v>0.65</v>
      </c>
      <c r="Q289" s="7">
        <f>Table2[[#This Row],[PIM]]/Table2[[#This Row],[GP]]</f>
        <v>0.3</v>
      </c>
      <c r="R289" s="7">
        <f>(Table2[[#This Row],[G]]^2)/(Table2[[#This Row],[G]]^2+Table2[[#This Row],[A]]^2)</f>
        <v>0.42352941176470588</v>
      </c>
      <c r="S289" s="7">
        <f>Table2[[#This Row],[PIM]]/Table2[[#This Row],[PTS]]</f>
        <v>0.46153846153846156</v>
      </c>
      <c r="T289" s="7">
        <f>Table2[[#This Row],[PTS]]/Table2[[#This Row],[PIM]]</f>
        <v>2.1666666666666665</v>
      </c>
      <c r="U289" s="7">
        <f>Table2[[#This Row],[PTS]]/Table2[[#This Row],[GP]]*Table2[[#This Row],[NHL_EQUIVALENT]]</f>
        <v>0.14300000000000002</v>
      </c>
      <c r="V289" s="7">
        <f>Table2[[#This Row],[G]]/Table2[[#This Row],[PTS]]</f>
        <v>0.46153846153846156</v>
      </c>
      <c r="W289" s="7">
        <f>Table2[[#This Row],[A]]/Table2[[#This Row],[PTS]]</f>
        <v>0.53846153846153844</v>
      </c>
      <c r="X289"/>
      <c r="Y289"/>
      <c r="Z289" t="s">
        <v>1427</v>
      </c>
      <c r="AA289" t="e" vm="8">
        <v>#VALUE!</v>
      </c>
      <c r="AB289" t="s">
        <v>821</v>
      </c>
      <c r="AC289">
        <v>39272</v>
      </c>
      <c r="AD289" t="s">
        <v>705</v>
      </c>
      <c r="AE289">
        <v>174</v>
      </c>
      <c r="AF289" t="s">
        <v>690</v>
      </c>
    </row>
    <row r="290" spans="1:32" hidden="1" x14ac:dyDescent="0.35">
      <c r="A290">
        <v>2025</v>
      </c>
      <c r="C290" t="s">
        <v>976</v>
      </c>
      <c r="D290" s="1" t="s">
        <v>1471</v>
      </c>
      <c r="E290" s="1" t="s">
        <v>896</v>
      </c>
      <c r="F290" t="s">
        <v>395</v>
      </c>
      <c r="G290" t="s">
        <v>23</v>
      </c>
      <c r="H290">
        <v>0.27</v>
      </c>
      <c r="I290">
        <v>59</v>
      </c>
      <c r="J290">
        <v>2</v>
      </c>
      <c r="K290">
        <v>2</v>
      </c>
      <c r="L290">
        <v>4</v>
      </c>
      <c r="M290">
        <v>56</v>
      </c>
      <c r="N290">
        <f>Table2[[#This Row],[G]]/Table2[[#This Row],[GP]]</f>
        <v>3.3898305084745763E-2</v>
      </c>
      <c r="O290">
        <f>Table2[[#This Row],[A]]/Table2[[#This Row],[GP]]</f>
        <v>3.3898305084745763E-2</v>
      </c>
      <c r="P290">
        <f>Table2[[#This Row],[PTS]]/Table2[[#This Row],[GP]]</f>
        <v>6.7796610169491525E-2</v>
      </c>
      <c r="Q290" s="7">
        <f>Table2[[#This Row],[PIM]]/Table2[[#This Row],[GP]]</f>
        <v>0.94915254237288138</v>
      </c>
      <c r="R290" s="7">
        <f>(Table2[[#This Row],[G]]^2)/(Table2[[#This Row],[G]]^2+Table2[[#This Row],[A]]^2)</f>
        <v>0.5</v>
      </c>
      <c r="S290" s="7">
        <f>Table2[[#This Row],[PIM]]/Table2[[#This Row],[PTS]]</f>
        <v>14</v>
      </c>
      <c r="T290" s="7">
        <f>Table2[[#This Row],[PTS]]/Table2[[#This Row],[PIM]]</f>
        <v>7.1428571428571425E-2</v>
      </c>
      <c r="U290" s="7">
        <f>Table2[[#This Row],[PTS]]/Table2[[#This Row],[GP]]*Table2[[#This Row],[NHL_EQUIVALENT]]</f>
        <v>1.8305084745762715E-2</v>
      </c>
      <c r="V290" s="7">
        <f>Table2[[#This Row],[G]]/Table2[[#This Row],[PTS]]</f>
        <v>0.5</v>
      </c>
      <c r="W290" s="7">
        <f>Table2[[#This Row],[A]]/Table2[[#This Row],[PTS]]</f>
        <v>0.5</v>
      </c>
      <c r="X290"/>
      <c r="Y290"/>
      <c r="Z290" t="s">
        <v>1425</v>
      </c>
      <c r="AA290" t="e" vm="5">
        <v>#VALUE!</v>
      </c>
      <c r="AB290" t="s">
        <v>394</v>
      </c>
      <c r="AC290">
        <v>39014</v>
      </c>
      <c r="AD290" t="s">
        <v>717</v>
      </c>
      <c r="AE290">
        <v>205</v>
      </c>
      <c r="AF290" t="s">
        <v>700</v>
      </c>
    </row>
    <row r="291" spans="1:32" hidden="1" x14ac:dyDescent="0.35">
      <c r="A291">
        <v>2025</v>
      </c>
      <c r="C291" t="s">
        <v>1163</v>
      </c>
      <c r="D291" s="1" t="s">
        <v>1471</v>
      </c>
      <c r="E291" s="1" t="s">
        <v>897</v>
      </c>
      <c r="F291" t="s">
        <v>145</v>
      </c>
      <c r="G291" t="s">
        <v>15</v>
      </c>
      <c r="H291">
        <v>0.3</v>
      </c>
      <c r="I291">
        <v>44</v>
      </c>
      <c r="J291">
        <v>16</v>
      </c>
      <c r="K291">
        <v>32</v>
      </c>
      <c r="L291">
        <v>48</v>
      </c>
      <c r="M291">
        <v>26</v>
      </c>
      <c r="N291">
        <f>Table2[[#This Row],[G]]/Table2[[#This Row],[GP]]</f>
        <v>0.36363636363636365</v>
      </c>
      <c r="O291">
        <f>Table2[[#This Row],[A]]/Table2[[#This Row],[GP]]</f>
        <v>0.72727272727272729</v>
      </c>
      <c r="P291">
        <f>Table2[[#This Row],[PTS]]/Table2[[#This Row],[GP]]</f>
        <v>1.0909090909090908</v>
      </c>
      <c r="Q291" s="7">
        <f>Table2[[#This Row],[PIM]]/Table2[[#This Row],[GP]]</f>
        <v>0.59090909090909094</v>
      </c>
      <c r="R291" s="7">
        <f>(Table2[[#This Row],[G]]^2)/(Table2[[#This Row],[G]]^2+Table2[[#This Row],[A]]^2)</f>
        <v>0.2</v>
      </c>
      <c r="S291" s="7">
        <f>Table2[[#This Row],[PIM]]/Table2[[#This Row],[PTS]]</f>
        <v>0.54166666666666663</v>
      </c>
      <c r="T291" s="7">
        <f>Table2[[#This Row],[PTS]]/Table2[[#This Row],[PIM]]</f>
        <v>1.8461538461538463</v>
      </c>
      <c r="U291" s="7">
        <f>Table2[[#This Row],[PTS]]/Table2[[#This Row],[GP]]*Table2[[#This Row],[NHL_EQUIVALENT]]</f>
        <v>0.32727272727272722</v>
      </c>
      <c r="V291" s="7">
        <f>Table2[[#This Row],[G]]/Table2[[#This Row],[PTS]]</f>
        <v>0.33333333333333331</v>
      </c>
      <c r="W291" s="7">
        <f>Table2[[#This Row],[A]]/Table2[[#This Row],[PTS]]</f>
        <v>0.66666666666666663</v>
      </c>
      <c r="X291"/>
      <c r="Y291"/>
      <c r="Z291" t="s">
        <v>1421</v>
      </c>
      <c r="AA291" t="e" vm="1">
        <v>#VALUE!</v>
      </c>
      <c r="AB291" t="s">
        <v>396</v>
      </c>
      <c r="AC291">
        <v>39215</v>
      </c>
      <c r="AD291" t="s">
        <v>783</v>
      </c>
      <c r="AE291">
        <v>176</v>
      </c>
      <c r="AF291" t="s">
        <v>700</v>
      </c>
    </row>
    <row r="292" spans="1:32" hidden="1" x14ac:dyDescent="0.35">
      <c r="A292">
        <v>2025</v>
      </c>
      <c r="C292" t="s">
        <v>1088</v>
      </c>
      <c r="D292" s="1" t="s">
        <v>1471</v>
      </c>
      <c r="E292" s="1" t="s">
        <v>8</v>
      </c>
      <c r="F292" t="s">
        <v>398</v>
      </c>
      <c r="G292" t="s">
        <v>128</v>
      </c>
      <c r="H292">
        <v>0.22</v>
      </c>
      <c r="I292">
        <v>31</v>
      </c>
      <c r="J292">
        <v>3.14</v>
      </c>
      <c r="K292">
        <v>0.88300000000000001</v>
      </c>
      <c r="L292" t="s">
        <v>52</v>
      </c>
      <c r="M292" t="s">
        <v>52</v>
      </c>
      <c r="N292">
        <f>Table2[[#This Row],[G]]/Table2[[#This Row],[GP]]</f>
        <v>0.10129032258064516</v>
      </c>
      <c r="O292">
        <f>Table2[[#This Row],[A]]/Table2[[#This Row],[GP]]</f>
        <v>2.8483870967741937E-2</v>
      </c>
      <c r="P292" t="e">
        <f>Table2[[#This Row],[PTS]]/Table2[[#This Row],[GP]]</f>
        <v>#VALUE!</v>
      </c>
      <c r="Q292" s="7" t="e">
        <f>Table2[[#This Row],[PIM]]/Table2[[#This Row],[GP]]</f>
        <v>#VALUE!</v>
      </c>
      <c r="R292" s="7">
        <f>(Table2[[#This Row],[G]]^2)/(Table2[[#This Row],[G]]^2+Table2[[#This Row],[A]]^2)</f>
        <v>0.92671606157140773</v>
      </c>
      <c r="S292" s="7" t="e">
        <f>Table2[[#This Row],[PIM]]/Table2[[#This Row],[PTS]]</f>
        <v>#VALUE!</v>
      </c>
      <c r="T292" s="7" t="e">
        <f>Table2[[#This Row],[PTS]]/Table2[[#This Row],[PIM]]</f>
        <v>#VALUE!</v>
      </c>
      <c r="U292" s="7" t="e">
        <f>Table2[[#This Row],[PTS]]/Table2[[#This Row],[GP]]*Table2[[#This Row],[NHL_EQUIVALENT]]</f>
        <v>#VALUE!</v>
      </c>
      <c r="V292" s="7" t="e">
        <f>Table2[[#This Row],[G]]/Table2[[#This Row],[PTS]]</f>
        <v>#VALUE!</v>
      </c>
      <c r="W292" s="7" t="e">
        <f>Table2[[#This Row],[A]]/Table2[[#This Row],[PTS]]</f>
        <v>#VALUE!</v>
      </c>
      <c r="X292"/>
      <c r="Y292"/>
      <c r="Z292" t="s">
        <v>1427</v>
      </c>
      <c r="AA292" t="e" vm="8">
        <v>#VALUE!</v>
      </c>
      <c r="AB292" t="s">
        <v>397</v>
      </c>
      <c r="AC292">
        <v>39170</v>
      </c>
      <c r="AD292" t="s">
        <v>724</v>
      </c>
      <c r="AE292">
        <v>194</v>
      </c>
      <c r="AF292" t="s">
        <v>700</v>
      </c>
    </row>
    <row r="293" spans="1:32" hidden="1" x14ac:dyDescent="0.35">
      <c r="A293">
        <v>2025</v>
      </c>
      <c r="C293" t="s">
        <v>978</v>
      </c>
      <c r="D293" s="1" t="s">
        <v>1471</v>
      </c>
      <c r="E293" s="1" t="s">
        <v>896</v>
      </c>
      <c r="F293" t="s">
        <v>279</v>
      </c>
      <c r="G293" t="s">
        <v>101</v>
      </c>
      <c r="H293">
        <v>0.2</v>
      </c>
      <c r="I293">
        <v>51</v>
      </c>
      <c r="J293">
        <v>4</v>
      </c>
      <c r="K293">
        <v>5</v>
      </c>
      <c r="L293">
        <v>9</v>
      </c>
      <c r="M293">
        <v>35</v>
      </c>
      <c r="N293">
        <f>Table2[[#This Row],[G]]/Table2[[#This Row],[GP]]</f>
        <v>7.8431372549019607E-2</v>
      </c>
      <c r="O293">
        <f>Table2[[#This Row],[A]]/Table2[[#This Row],[GP]]</f>
        <v>9.8039215686274508E-2</v>
      </c>
      <c r="P293">
        <f>Table2[[#This Row],[PTS]]/Table2[[#This Row],[GP]]</f>
        <v>0.17647058823529413</v>
      </c>
      <c r="Q293" s="7">
        <f>Table2[[#This Row],[PIM]]/Table2[[#This Row],[GP]]</f>
        <v>0.68627450980392157</v>
      </c>
      <c r="R293" s="7">
        <f>(Table2[[#This Row],[G]]^2)/(Table2[[#This Row],[G]]^2+Table2[[#This Row],[A]]^2)</f>
        <v>0.3902439024390244</v>
      </c>
      <c r="S293" s="7">
        <f>Table2[[#This Row],[PIM]]/Table2[[#This Row],[PTS]]</f>
        <v>3.8888888888888888</v>
      </c>
      <c r="T293" s="7">
        <f>Table2[[#This Row],[PTS]]/Table2[[#This Row],[PIM]]</f>
        <v>0.25714285714285712</v>
      </c>
      <c r="U293" s="7">
        <f>Table2[[#This Row],[PTS]]/Table2[[#This Row],[GP]]*Table2[[#This Row],[NHL_EQUIVALENT]]</f>
        <v>3.529411764705883E-2</v>
      </c>
      <c r="V293" s="7">
        <f>Table2[[#This Row],[G]]/Table2[[#This Row],[PTS]]</f>
        <v>0.44444444444444442</v>
      </c>
      <c r="W293" s="7">
        <f>Table2[[#This Row],[A]]/Table2[[#This Row],[PTS]]</f>
        <v>0.55555555555555558</v>
      </c>
      <c r="X293"/>
      <c r="Y293"/>
      <c r="Z293" t="s">
        <v>1425</v>
      </c>
      <c r="AA293" t="e" vm="5">
        <v>#VALUE!</v>
      </c>
      <c r="AB293" t="s">
        <v>400</v>
      </c>
      <c r="AC293">
        <v>39052</v>
      </c>
      <c r="AD293" t="s">
        <v>705</v>
      </c>
      <c r="AE293">
        <v>157</v>
      </c>
      <c r="AF293" t="s">
        <v>700</v>
      </c>
    </row>
    <row r="294" spans="1:32" hidden="1" x14ac:dyDescent="0.35">
      <c r="A294">
        <v>2025</v>
      </c>
      <c r="C294" t="s">
        <v>1164</v>
      </c>
      <c r="D294" s="1" t="s">
        <v>1471</v>
      </c>
      <c r="E294" s="1" t="s">
        <v>897</v>
      </c>
      <c r="F294" t="s">
        <v>190</v>
      </c>
      <c r="G294" t="s">
        <v>31</v>
      </c>
      <c r="H294">
        <v>0.27</v>
      </c>
      <c r="I294">
        <v>62</v>
      </c>
      <c r="J294">
        <v>21</v>
      </c>
      <c r="K294">
        <v>25</v>
      </c>
      <c r="L294">
        <v>46</v>
      </c>
      <c r="M294">
        <v>14</v>
      </c>
      <c r="N294">
        <f>Table2[[#This Row],[G]]/Table2[[#This Row],[GP]]</f>
        <v>0.33870967741935482</v>
      </c>
      <c r="O294">
        <f>Table2[[#This Row],[A]]/Table2[[#This Row],[GP]]</f>
        <v>0.40322580645161288</v>
      </c>
      <c r="P294">
        <f>Table2[[#This Row],[PTS]]/Table2[[#This Row],[GP]]</f>
        <v>0.74193548387096775</v>
      </c>
      <c r="Q294" s="7">
        <f>Table2[[#This Row],[PIM]]/Table2[[#This Row],[GP]]</f>
        <v>0.22580645161290322</v>
      </c>
      <c r="R294" s="7">
        <f>(Table2[[#This Row],[G]]^2)/(Table2[[#This Row],[G]]^2+Table2[[#This Row],[A]]^2)</f>
        <v>0.41369606003752346</v>
      </c>
      <c r="S294" s="7">
        <f>Table2[[#This Row],[PIM]]/Table2[[#This Row],[PTS]]</f>
        <v>0.30434782608695654</v>
      </c>
      <c r="T294" s="7">
        <f>Table2[[#This Row],[PTS]]/Table2[[#This Row],[PIM]]</f>
        <v>3.2857142857142856</v>
      </c>
      <c r="U294" s="7">
        <f>Table2[[#This Row],[PTS]]/Table2[[#This Row],[GP]]*Table2[[#This Row],[NHL_EQUIVALENT]]</f>
        <v>0.20032258064516131</v>
      </c>
      <c r="V294" s="7">
        <f>Table2[[#This Row],[G]]/Table2[[#This Row],[PTS]]</f>
        <v>0.45652173913043476</v>
      </c>
      <c r="W294" s="7">
        <f>Table2[[#This Row],[A]]/Table2[[#This Row],[PTS]]</f>
        <v>0.54347826086956519</v>
      </c>
      <c r="X294"/>
      <c r="Y294"/>
      <c r="Z294" t="s">
        <v>1421</v>
      </c>
      <c r="AA294" t="e" vm="1">
        <v>#VALUE!</v>
      </c>
      <c r="AB294" t="s">
        <v>401</v>
      </c>
      <c r="AC294">
        <v>39162</v>
      </c>
      <c r="AD294" t="s">
        <v>716</v>
      </c>
      <c r="AE294">
        <v>176</v>
      </c>
      <c r="AF294" t="s">
        <v>700</v>
      </c>
    </row>
    <row r="295" spans="1:32" hidden="1" x14ac:dyDescent="0.35">
      <c r="A295">
        <v>2025</v>
      </c>
      <c r="C295" t="s">
        <v>1338</v>
      </c>
      <c r="D295" s="1" t="s">
        <v>1471</v>
      </c>
      <c r="E295" s="1" t="s">
        <v>897</v>
      </c>
      <c r="F295" t="s">
        <v>402</v>
      </c>
      <c r="G295" t="s">
        <v>403</v>
      </c>
      <c r="H295">
        <v>0.22</v>
      </c>
      <c r="I295">
        <v>42</v>
      </c>
      <c r="J295">
        <v>24</v>
      </c>
      <c r="K295">
        <v>36</v>
      </c>
      <c r="L295">
        <v>60</v>
      </c>
      <c r="M295">
        <v>74</v>
      </c>
      <c r="N295">
        <f>Table2[[#This Row],[G]]/Table2[[#This Row],[GP]]</f>
        <v>0.5714285714285714</v>
      </c>
      <c r="O295">
        <f>Table2[[#This Row],[A]]/Table2[[#This Row],[GP]]</f>
        <v>0.8571428571428571</v>
      </c>
      <c r="P295">
        <f>Table2[[#This Row],[PTS]]/Table2[[#This Row],[GP]]</f>
        <v>1.4285714285714286</v>
      </c>
      <c r="Q295" s="7">
        <f>Table2[[#This Row],[PIM]]/Table2[[#This Row],[GP]]</f>
        <v>1.7619047619047619</v>
      </c>
      <c r="R295" s="7">
        <f>(Table2[[#This Row],[G]]^2)/(Table2[[#This Row],[G]]^2+Table2[[#This Row],[A]]^2)</f>
        <v>0.30769230769230771</v>
      </c>
      <c r="S295" s="7">
        <f>Table2[[#This Row],[PIM]]/Table2[[#This Row],[PTS]]</f>
        <v>1.2333333333333334</v>
      </c>
      <c r="T295" s="7">
        <f>Table2[[#This Row],[PTS]]/Table2[[#This Row],[PIM]]</f>
        <v>0.81081081081081086</v>
      </c>
      <c r="U295" s="7">
        <f>Table2[[#This Row],[PTS]]/Table2[[#This Row],[GP]]*Table2[[#This Row],[NHL_EQUIVALENT]]</f>
        <v>0.31428571428571428</v>
      </c>
      <c r="V295" s="7">
        <f>Table2[[#This Row],[G]]/Table2[[#This Row],[PTS]]</f>
        <v>0.4</v>
      </c>
      <c r="W295" s="7">
        <f>Table2[[#This Row],[A]]/Table2[[#This Row],[PTS]]</f>
        <v>0.6</v>
      </c>
      <c r="X295"/>
      <c r="Y295"/>
      <c r="Z295" t="s">
        <v>1421</v>
      </c>
      <c r="AA295" t="e" vm="1">
        <v>#VALUE!</v>
      </c>
      <c r="AB295" t="s">
        <v>822</v>
      </c>
      <c r="AC295">
        <v>39120</v>
      </c>
      <c r="AD295" t="s">
        <v>716</v>
      </c>
      <c r="AE295">
        <v>168</v>
      </c>
      <c r="AF295" t="s">
        <v>700</v>
      </c>
    </row>
    <row r="296" spans="1:32" hidden="1" x14ac:dyDescent="0.35">
      <c r="A296">
        <v>2025</v>
      </c>
      <c r="C296" t="s">
        <v>1339</v>
      </c>
      <c r="D296" s="1" t="s">
        <v>1471</v>
      </c>
      <c r="E296" s="1" t="s">
        <v>897</v>
      </c>
      <c r="F296" t="s">
        <v>64</v>
      </c>
      <c r="G296" t="s">
        <v>20</v>
      </c>
      <c r="H296">
        <v>0.28999999999999998</v>
      </c>
      <c r="I296">
        <v>58</v>
      </c>
      <c r="J296">
        <v>14</v>
      </c>
      <c r="K296">
        <v>14</v>
      </c>
      <c r="L296">
        <v>28</v>
      </c>
      <c r="M296">
        <v>50</v>
      </c>
      <c r="N296">
        <f>Table2[[#This Row],[G]]/Table2[[#This Row],[GP]]</f>
        <v>0.2413793103448276</v>
      </c>
      <c r="O296">
        <f>Table2[[#This Row],[A]]/Table2[[#This Row],[GP]]</f>
        <v>0.2413793103448276</v>
      </c>
      <c r="P296">
        <f>Table2[[#This Row],[PTS]]/Table2[[#This Row],[GP]]</f>
        <v>0.48275862068965519</v>
      </c>
      <c r="Q296" s="7">
        <f>Table2[[#This Row],[PIM]]/Table2[[#This Row],[GP]]</f>
        <v>0.86206896551724133</v>
      </c>
      <c r="R296" s="7">
        <f>(Table2[[#This Row],[G]]^2)/(Table2[[#This Row],[G]]^2+Table2[[#This Row],[A]]^2)</f>
        <v>0.5</v>
      </c>
      <c r="S296" s="7">
        <f>Table2[[#This Row],[PIM]]/Table2[[#This Row],[PTS]]</f>
        <v>1.7857142857142858</v>
      </c>
      <c r="T296" s="7">
        <f>Table2[[#This Row],[PTS]]/Table2[[#This Row],[PIM]]</f>
        <v>0.56000000000000005</v>
      </c>
      <c r="U296" s="7">
        <f>Table2[[#This Row],[PTS]]/Table2[[#This Row],[GP]]*Table2[[#This Row],[NHL_EQUIVALENT]]</f>
        <v>0.13999999999999999</v>
      </c>
      <c r="V296" s="7">
        <f>Table2[[#This Row],[G]]/Table2[[#This Row],[PTS]]</f>
        <v>0.5</v>
      </c>
      <c r="W296" s="7">
        <f>Table2[[#This Row],[A]]/Table2[[#This Row],[PTS]]</f>
        <v>0.5</v>
      </c>
      <c r="X296"/>
      <c r="Y296"/>
      <c r="Z296" t="s">
        <v>1421</v>
      </c>
      <c r="AA296" t="e" vm="1">
        <v>#VALUE!</v>
      </c>
      <c r="AB296" t="s">
        <v>404</v>
      </c>
      <c r="AC296">
        <v>39046</v>
      </c>
      <c r="AD296" t="s">
        <v>724</v>
      </c>
      <c r="AE296">
        <v>181</v>
      </c>
      <c r="AF296" t="s">
        <v>700</v>
      </c>
    </row>
    <row r="297" spans="1:32" hidden="1" x14ac:dyDescent="0.35">
      <c r="A297">
        <v>2025</v>
      </c>
      <c r="C297" t="s">
        <v>1239</v>
      </c>
      <c r="D297" s="1" t="s">
        <v>1471</v>
      </c>
      <c r="E297" s="1" t="s">
        <v>897</v>
      </c>
      <c r="F297" t="s">
        <v>340</v>
      </c>
      <c r="G297" t="s">
        <v>43</v>
      </c>
      <c r="H297">
        <v>0.27</v>
      </c>
      <c r="I297">
        <v>42</v>
      </c>
      <c r="J297">
        <v>14</v>
      </c>
      <c r="K297">
        <v>15</v>
      </c>
      <c r="L297">
        <v>29</v>
      </c>
      <c r="M297">
        <v>6</v>
      </c>
      <c r="N297">
        <f>Table2[[#This Row],[G]]/Table2[[#This Row],[GP]]</f>
        <v>0.33333333333333331</v>
      </c>
      <c r="O297">
        <f>Table2[[#This Row],[A]]/Table2[[#This Row],[GP]]</f>
        <v>0.35714285714285715</v>
      </c>
      <c r="P297">
        <f>Table2[[#This Row],[PTS]]/Table2[[#This Row],[GP]]</f>
        <v>0.69047619047619047</v>
      </c>
      <c r="Q297" s="7">
        <f>Table2[[#This Row],[PIM]]/Table2[[#This Row],[GP]]</f>
        <v>0.14285714285714285</v>
      </c>
      <c r="R297" s="7">
        <f>(Table2[[#This Row],[G]]^2)/(Table2[[#This Row],[G]]^2+Table2[[#This Row],[A]]^2)</f>
        <v>0.46555819477434679</v>
      </c>
      <c r="S297" s="7">
        <f>Table2[[#This Row],[PIM]]/Table2[[#This Row],[PTS]]</f>
        <v>0.20689655172413793</v>
      </c>
      <c r="T297" s="7">
        <f>Table2[[#This Row],[PTS]]/Table2[[#This Row],[PIM]]</f>
        <v>4.833333333333333</v>
      </c>
      <c r="U297" s="7">
        <f>Table2[[#This Row],[PTS]]/Table2[[#This Row],[GP]]*Table2[[#This Row],[NHL_EQUIVALENT]]</f>
        <v>0.18642857142857144</v>
      </c>
      <c r="V297" s="7">
        <f>Table2[[#This Row],[G]]/Table2[[#This Row],[PTS]]</f>
        <v>0.48275862068965519</v>
      </c>
      <c r="W297" s="7">
        <f>Table2[[#This Row],[A]]/Table2[[#This Row],[PTS]]</f>
        <v>0.51724137931034486</v>
      </c>
      <c r="X297"/>
      <c r="Y297"/>
      <c r="Z297" t="s">
        <v>1438</v>
      </c>
      <c r="AA297" t="e" vm="13">
        <v>#VALUE!</v>
      </c>
      <c r="AB297" t="s">
        <v>824</v>
      </c>
      <c r="AC297">
        <v>39205</v>
      </c>
      <c r="AD297" t="s">
        <v>707</v>
      </c>
      <c r="AE297">
        <v>194</v>
      </c>
      <c r="AF297" t="s">
        <v>700</v>
      </c>
    </row>
    <row r="298" spans="1:32" hidden="1" x14ac:dyDescent="0.35">
      <c r="A298">
        <v>2025</v>
      </c>
      <c r="C298" t="s">
        <v>1340</v>
      </c>
      <c r="D298" s="1" t="s">
        <v>1471</v>
      </c>
      <c r="E298" s="1" t="s">
        <v>897</v>
      </c>
      <c r="F298" t="s">
        <v>221</v>
      </c>
      <c r="G298" t="s">
        <v>43</v>
      </c>
      <c r="H298">
        <v>0.27</v>
      </c>
      <c r="I298">
        <v>43</v>
      </c>
      <c r="J298">
        <v>8</v>
      </c>
      <c r="K298">
        <v>13</v>
      </c>
      <c r="L298">
        <v>21</v>
      </c>
      <c r="M298">
        <v>14</v>
      </c>
      <c r="N298">
        <f>Table2[[#This Row],[G]]/Table2[[#This Row],[GP]]</f>
        <v>0.18604651162790697</v>
      </c>
      <c r="O298">
        <f>Table2[[#This Row],[A]]/Table2[[#This Row],[GP]]</f>
        <v>0.30232558139534882</v>
      </c>
      <c r="P298">
        <f>Table2[[#This Row],[PTS]]/Table2[[#This Row],[GP]]</f>
        <v>0.48837209302325579</v>
      </c>
      <c r="Q298" s="7">
        <f>Table2[[#This Row],[PIM]]/Table2[[#This Row],[GP]]</f>
        <v>0.32558139534883723</v>
      </c>
      <c r="R298" s="7">
        <f>(Table2[[#This Row],[G]]^2)/(Table2[[#This Row],[G]]^2+Table2[[#This Row],[A]]^2)</f>
        <v>0.27467811158798283</v>
      </c>
      <c r="S298" s="7">
        <f>Table2[[#This Row],[PIM]]/Table2[[#This Row],[PTS]]</f>
        <v>0.66666666666666663</v>
      </c>
      <c r="T298" s="7">
        <f>Table2[[#This Row],[PTS]]/Table2[[#This Row],[PIM]]</f>
        <v>1.5</v>
      </c>
      <c r="U298" s="7">
        <f>Table2[[#This Row],[PTS]]/Table2[[#This Row],[GP]]*Table2[[#This Row],[NHL_EQUIVALENT]]</f>
        <v>0.13186046511627908</v>
      </c>
      <c r="V298" s="7">
        <f>Table2[[#This Row],[G]]/Table2[[#This Row],[PTS]]</f>
        <v>0.38095238095238093</v>
      </c>
      <c r="W298" s="7">
        <f>Table2[[#This Row],[A]]/Table2[[#This Row],[PTS]]</f>
        <v>0.61904761904761907</v>
      </c>
      <c r="X298"/>
      <c r="Y298"/>
      <c r="Z298" t="s">
        <v>1430</v>
      </c>
      <c r="AA298" t="e" vm="15">
        <v>#VALUE!</v>
      </c>
      <c r="AB298" t="s">
        <v>405</v>
      </c>
      <c r="AC298">
        <v>39284</v>
      </c>
      <c r="AD298" t="s">
        <v>724</v>
      </c>
      <c r="AE298">
        <v>187</v>
      </c>
      <c r="AF298" t="s">
        <v>700</v>
      </c>
    </row>
    <row r="299" spans="1:32" hidden="1" x14ac:dyDescent="0.35">
      <c r="A299">
        <v>2025</v>
      </c>
      <c r="C299" t="s">
        <v>1341</v>
      </c>
      <c r="D299" s="1" t="s">
        <v>1471</v>
      </c>
      <c r="E299" s="1" t="s">
        <v>897</v>
      </c>
      <c r="F299" t="s">
        <v>88</v>
      </c>
      <c r="G299" t="s">
        <v>20</v>
      </c>
      <c r="H299">
        <v>0.28999999999999998</v>
      </c>
      <c r="I299">
        <v>61</v>
      </c>
      <c r="J299">
        <v>11</v>
      </c>
      <c r="K299">
        <v>7</v>
      </c>
      <c r="L299">
        <v>18</v>
      </c>
      <c r="M299">
        <v>107</v>
      </c>
      <c r="N299">
        <f>Table2[[#This Row],[G]]/Table2[[#This Row],[GP]]</f>
        <v>0.18032786885245902</v>
      </c>
      <c r="O299">
        <f>Table2[[#This Row],[A]]/Table2[[#This Row],[GP]]</f>
        <v>0.11475409836065574</v>
      </c>
      <c r="P299">
        <f>Table2[[#This Row],[PTS]]/Table2[[#This Row],[GP]]</f>
        <v>0.29508196721311475</v>
      </c>
      <c r="Q299" s="7">
        <f>Table2[[#This Row],[PIM]]/Table2[[#This Row],[GP]]</f>
        <v>1.7540983606557377</v>
      </c>
      <c r="R299" s="7">
        <f>(Table2[[#This Row],[G]]^2)/(Table2[[#This Row],[G]]^2+Table2[[#This Row],[A]]^2)</f>
        <v>0.71176470588235297</v>
      </c>
      <c r="S299" s="7">
        <f>Table2[[#This Row],[PIM]]/Table2[[#This Row],[PTS]]</f>
        <v>5.9444444444444446</v>
      </c>
      <c r="T299" s="7">
        <f>Table2[[#This Row],[PTS]]/Table2[[#This Row],[PIM]]</f>
        <v>0.16822429906542055</v>
      </c>
      <c r="U299" s="7">
        <f>Table2[[#This Row],[PTS]]/Table2[[#This Row],[GP]]*Table2[[#This Row],[NHL_EQUIVALENT]]</f>
        <v>8.5573770491803272E-2</v>
      </c>
      <c r="V299" s="7">
        <f>Table2[[#This Row],[G]]/Table2[[#This Row],[PTS]]</f>
        <v>0.61111111111111116</v>
      </c>
      <c r="W299" s="7">
        <f>Table2[[#This Row],[A]]/Table2[[#This Row],[PTS]]</f>
        <v>0.3888888888888889</v>
      </c>
      <c r="X299"/>
      <c r="Y299"/>
      <c r="Z299" t="s">
        <v>1421</v>
      </c>
      <c r="AA299" t="e" vm="1">
        <v>#VALUE!</v>
      </c>
      <c r="AB299" t="s">
        <v>406</v>
      </c>
      <c r="AC299">
        <v>39172</v>
      </c>
      <c r="AD299" t="s">
        <v>705</v>
      </c>
      <c r="AE299">
        <v>196</v>
      </c>
      <c r="AF299" t="s">
        <v>700</v>
      </c>
    </row>
    <row r="300" spans="1:32" hidden="1" x14ac:dyDescent="0.35">
      <c r="A300">
        <v>2025</v>
      </c>
      <c r="C300" t="s">
        <v>1089</v>
      </c>
      <c r="D300" s="1" t="s">
        <v>1471</v>
      </c>
      <c r="E300" s="1" t="s">
        <v>8</v>
      </c>
      <c r="F300" t="s">
        <v>148</v>
      </c>
      <c r="G300" t="s">
        <v>15</v>
      </c>
      <c r="H300">
        <v>0.3</v>
      </c>
      <c r="I300">
        <v>20</v>
      </c>
      <c r="J300">
        <v>4.29</v>
      </c>
      <c r="K300">
        <v>0.86599999999999999</v>
      </c>
      <c r="L300" t="s">
        <v>52</v>
      </c>
      <c r="M300" t="s">
        <v>52</v>
      </c>
      <c r="N300">
        <f>Table2[[#This Row],[G]]/Table2[[#This Row],[GP]]</f>
        <v>0.2145</v>
      </c>
      <c r="O300">
        <f>Table2[[#This Row],[A]]/Table2[[#This Row],[GP]]</f>
        <v>4.3299999999999998E-2</v>
      </c>
      <c r="P300" t="e">
        <f>Table2[[#This Row],[PTS]]/Table2[[#This Row],[GP]]</f>
        <v>#VALUE!</v>
      </c>
      <c r="Q300" s="7" t="e">
        <f>Table2[[#This Row],[PIM]]/Table2[[#This Row],[GP]]</f>
        <v>#VALUE!</v>
      </c>
      <c r="R300" s="7">
        <f>(Table2[[#This Row],[G]]^2)/(Table2[[#This Row],[G]]^2+Table2[[#This Row],[A]]^2)</f>
        <v>0.96084609964594436</v>
      </c>
      <c r="S300" s="7" t="e">
        <f>Table2[[#This Row],[PIM]]/Table2[[#This Row],[PTS]]</f>
        <v>#VALUE!</v>
      </c>
      <c r="T300" s="7" t="e">
        <f>Table2[[#This Row],[PTS]]/Table2[[#This Row],[PIM]]</f>
        <v>#VALUE!</v>
      </c>
      <c r="U300" s="7" t="e">
        <f>Table2[[#This Row],[PTS]]/Table2[[#This Row],[GP]]*Table2[[#This Row],[NHL_EQUIVALENT]]</f>
        <v>#VALUE!</v>
      </c>
      <c r="V300" s="7" t="e">
        <f>Table2[[#This Row],[G]]/Table2[[#This Row],[PTS]]</f>
        <v>#VALUE!</v>
      </c>
      <c r="W300" s="7" t="e">
        <f>Table2[[#This Row],[A]]/Table2[[#This Row],[PTS]]</f>
        <v>#VALUE!</v>
      </c>
      <c r="X300"/>
      <c r="Y300"/>
      <c r="Z300" t="s">
        <v>1421</v>
      </c>
      <c r="AA300" t="e" vm="1">
        <v>#VALUE!</v>
      </c>
      <c r="AB300" t="s">
        <v>407</v>
      </c>
      <c r="AC300">
        <v>39118</v>
      </c>
      <c r="AD300" t="s">
        <v>724</v>
      </c>
      <c r="AE300">
        <v>198</v>
      </c>
      <c r="AF300" t="s">
        <v>700</v>
      </c>
    </row>
    <row r="301" spans="1:32" hidden="1" x14ac:dyDescent="0.35">
      <c r="A301">
        <v>2025</v>
      </c>
      <c r="C301" t="s">
        <v>1240</v>
      </c>
      <c r="D301" s="1" t="s">
        <v>1471</v>
      </c>
      <c r="E301" s="1" t="s">
        <v>897</v>
      </c>
      <c r="F301" t="s">
        <v>143</v>
      </c>
      <c r="G301" t="s">
        <v>15</v>
      </c>
      <c r="H301">
        <v>0.3</v>
      </c>
      <c r="I301">
        <v>30</v>
      </c>
      <c r="J301">
        <v>4</v>
      </c>
      <c r="K301">
        <v>8</v>
      </c>
      <c r="L301">
        <v>12</v>
      </c>
      <c r="M301">
        <v>18</v>
      </c>
      <c r="N301">
        <f>Table2[[#This Row],[G]]/Table2[[#This Row],[GP]]</f>
        <v>0.13333333333333333</v>
      </c>
      <c r="O301">
        <f>Table2[[#This Row],[A]]/Table2[[#This Row],[GP]]</f>
        <v>0.26666666666666666</v>
      </c>
      <c r="P301">
        <f>Table2[[#This Row],[PTS]]/Table2[[#This Row],[GP]]</f>
        <v>0.4</v>
      </c>
      <c r="Q301" s="7">
        <f>Table2[[#This Row],[PIM]]/Table2[[#This Row],[GP]]</f>
        <v>0.6</v>
      </c>
      <c r="R301" s="7">
        <f>(Table2[[#This Row],[G]]^2)/(Table2[[#This Row],[G]]^2+Table2[[#This Row],[A]]^2)</f>
        <v>0.2</v>
      </c>
      <c r="S301" s="7">
        <f>Table2[[#This Row],[PIM]]/Table2[[#This Row],[PTS]]</f>
        <v>1.5</v>
      </c>
      <c r="T301" s="7">
        <f>Table2[[#This Row],[PTS]]/Table2[[#This Row],[PIM]]</f>
        <v>0.66666666666666663</v>
      </c>
      <c r="U301" s="7">
        <f>Table2[[#This Row],[PTS]]/Table2[[#This Row],[GP]]*Table2[[#This Row],[NHL_EQUIVALENT]]</f>
        <v>0.12</v>
      </c>
      <c r="V301" s="7">
        <f>Table2[[#This Row],[G]]/Table2[[#This Row],[PTS]]</f>
        <v>0.33333333333333331</v>
      </c>
      <c r="W301" s="7">
        <f>Table2[[#This Row],[A]]/Table2[[#This Row],[PTS]]</f>
        <v>0.66666666666666663</v>
      </c>
      <c r="X301"/>
      <c r="Y301"/>
      <c r="Z301" t="s">
        <v>1421</v>
      </c>
      <c r="AA301" t="e" vm="1">
        <v>#VALUE!</v>
      </c>
      <c r="AB301" t="s">
        <v>408</v>
      </c>
      <c r="AC301">
        <v>39193</v>
      </c>
      <c r="AD301" t="s">
        <v>716</v>
      </c>
      <c r="AE301">
        <v>165</v>
      </c>
      <c r="AF301" t="s">
        <v>700</v>
      </c>
    </row>
    <row r="302" spans="1:32" hidden="1" x14ac:dyDescent="0.35">
      <c r="A302">
        <v>2025</v>
      </c>
      <c r="C302" t="s">
        <v>979</v>
      </c>
      <c r="D302" s="1" t="s">
        <v>1471</v>
      </c>
      <c r="E302" s="1" t="s">
        <v>896</v>
      </c>
      <c r="F302" t="s">
        <v>201</v>
      </c>
      <c r="G302" t="s">
        <v>128</v>
      </c>
      <c r="H302">
        <v>0.22</v>
      </c>
      <c r="I302">
        <v>30</v>
      </c>
      <c r="J302">
        <v>8</v>
      </c>
      <c r="K302">
        <v>7</v>
      </c>
      <c r="L302">
        <v>15</v>
      </c>
      <c r="M302">
        <v>44</v>
      </c>
      <c r="N302">
        <f>Table2[[#This Row],[G]]/Table2[[#This Row],[GP]]</f>
        <v>0.26666666666666666</v>
      </c>
      <c r="O302">
        <f>Table2[[#This Row],[A]]/Table2[[#This Row],[GP]]</f>
        <v>0.23333333333333334</v>
      </c>
      <c r="P302">
        <f>Table2[[#This Row],[PTS]]/Table2[[#This Row],[GP]]</f>
        <v>0.5</v>
      </c>
      <c r="Q302" s="7">
        <f>Table2[[#This Row],[PIM]]/Table2[[#This Row],[GP]]</f>
        <v>1.4666666666666666</v>
      </c>
      <c r="R302" s="7">
        <f>(Table2[[#This Row],[G]]^2)/(Table2[[#This Row],[G]]^2+Table2[[#This Row],[A]]^2)</f>
        <v>0.5663716814159292</v>
      </c>
      <c r="S302" s="7">
        <f>Table2[[#This Row],[PIM]]/Table2[[#This Row],[PTS]]</f>
        <v>2.9333333333333331</v>
      </c>
      <c r="T302" s="7">
        <f>Table2[[#This Row],[PTS]]/Table2[[#This Row],[PIM]]</f>
        <v>0.34090909090909088</v>
      </c>
      <c r="U302" s="7">
        <f>Table2[[#This Row],[PTS]]/Table2[[#This Row],[GP]]*Table2[[#This Row],[NHL_EQUIVALENT]]</f>
        <v>0.11</v>
      </c>
      <c r="V302" s="7">
        <f>Table2[[#This Row],[G]]/Table2[[#This Row],[PTS]]</f>
        <v>0.53333333333333333</v>
      </c>
      <c r="W302" s="7">
        <f>Table2[[#This Row],[A]]/Table2[[#This Row],[PTS]]</f>
        <v>0.46666666666666667</v>
      </c>
      <c r="X302"/>
      <c r="Y302"/>
      <c r="Z302" t="s">
        <v>1427</v>
      </c>
      <c r="AA302" t="e" vm="8">
        <v>#VALUE!</v>
      </c>
      <c r="AB302" t="s">
        <v>825</v>
      </c>
      <c r="AC302">
        <v>39287</v>
      </c>
      <c r="AD302" t="s">
        <v>705</v>
      </c>
      <c r="AE302">
        <v>181</v>
      </c>
      <c r="AF302" t="s">
        <v>700</v>
      </c>
    </row>
    <row r="303" spans="1:32" hidden="1" x14ac:dyDescent="0.35">
      <c r="A303">
        <v>2025</v>
      </c>
      <c r="C303" t="s">
        <v>1214</v>
      </c>
      <c r="D303" s="1" t="s">
        <v>1471</v>
      </c>
      <c r="E303" s="1" t="s">
        <v>897</v>
      </c>
      <c r="F303" t="s">
        <v>409</v>
      </c>
      <c r="G303" t="s">
        <v>101</v>
      </c>
      <c r="H303">
        <v>0.2</v>
      </c>
      <c r="I303">
        <v>48</v>
      </c>
      <c r="J303">
        <v>12</v>
      </c>
      <c r="K303">
        <v>10</v>
      </c>
      <c r="L303">
        <v>22</v>
      </c>
      <c r="M303">
        <v>36</v>
      </c>
      <c r="N303">
        <f>Table2[[#This Row],[G]]/Table2[[#This Row],[GP]]</f>
        <v>0.25</v>
      </c>
      <c r="O303">
        <f>Table2[[#This Row],[A]]/Table2[[#This Row],[GP]]</f>
        <v>0.20833333333333334</v>
      </c>
      <c r="P303">
        <f>Table2[[#This Row],[PTS]]/Table2[[#This Row],[GP]]</f>
        <v>0.45833333333333331</v>
      </c>
      <c r="Q303" s="7">
        <f>Table2[[#This Row],[PIM]]/Table2[[#This Row],[GP]]</f>
        <v>0.75</v>
      </c>
      <c r="R303" s="7">
        <f>(Table2[[#This Row],[G]]^2)/(Table2[[#This Row],[G]]^2+Table2[[#This Row],[A]]^2)</f>
        <v>0.5901639344262295</v>
      </c>
      <c r="S303" s="7">
        <f>Table2[[#This Row],[PIM]]/Table2[[#This Row],[PTS]]</f>
        <v>1.6363636363636365</v>
      </c>
      <c r="T303" s="7">
        <f>Table2[[#This Row],[PTS]]/Table2[[#This Row],[PIM]]</f>
        <v>0.61111111111111116</v>
      </c>
      <c r="U303" s="7">
        <f>Table2[[#This Row],[PTS]]/Table2[[#This Row],[GP]]*Table2[[#This Row],[NHL_EQUIVALENT]]</f>
        <v>9.1666666666666674E-2</v>
      </c>
      <c r="V303" s="7">
        <f>Table2[[#This Row],[G]]/Table2[[#This Row],[PTS]]</f>
        <v>0.54545454545454541</v>
      </c>
      <c r="W303" s="7">
        <f>Table2[[#This Row],[A]]/Table2[[#This Row],[PTS]]</f>
        <v>0.45454545454545453</v>
      </c>
      <c r="X303"/>
      <c r="Y303"/>
      <c r="Z303" t="s">
        <v>1425</v>
      </c>
      <c r="AA303" t="e" vm="5">
        <v>#VALUE!</v>
      </c>
      <c r="AB303" t="s">
        <v>826</v>
      </c>
      <c r="AC303">
        <v>39007</v>
      </c>
      <c r="AD303" t="s">
        <v>725</v>
      </c>
      <c r="AE303">
        <v>209</v>
      </c>
      <c r="AF303" t="s">
        <v>700</v>
      </c>
    </row>
    <row r="304" spans="1:32" hidden="1" x14ac:dyDescent="0.35">
      <c r="A304">
        <v>2025</v>
      </c>
      <c r="C304" t="s">
        <v>1241</v>
      </c>
      <c r="D304" s="1" t="s">
        <v>1471</v>
      </c>
      <c r="E304" s="1" t="s">
        <v>897</v>
      </c>
      <c r="F304" t="s">
        <v>410</v>
      </c>
      <c r="G304" t="s">
        <v>193</v>
      </c>
      <c r="H304">
        <v>0.18</v>
      </c>
      <c r="I304">
        <v>47</v>
      </c>
      <c r="J304">
        <v>22</v>
      </c>
      <c r="K304">
        <v>21</v>
      </c>
      <c r="L304">
        <v>43</v>
      </c>
      <c r="M304">
        <v>24</v>
      </c>
      <c r="N304">
        <f>Table2[[#This Row],[G]]/Table2[[#This Row],[GP]]</f>
        <v>0.46808510638297873</v>
      </c>
      <c r="O304">
        <f>Table2[[#This Row],[A]]/Table2[[#This Row],[GP]]</f>
        <v>0.44680851063829785</v>
      </c>
      <c r="P304">
        <f>Table2[[#This Row],[PTS]]/Table2[[#This Row],[GP]]</f>
        <v>0.91489361702127658</v>
      </c>
      <c r="Q304" s="7">
        <f>Table2[[#This Row],[PIM]]/Table2[[#This Row],[GP]]</f>
        <v>0.51063829787234039</v>
      </c>
      <c r="R304" s="7">
        <f>(Table2[[#This Row],[G]]^2)/(Table2[[#This Row],[G]]^2+Table2[[#This Row],[A]]^2)</f>
        <v>0.52324324324324323</v>
      </c>
      <c r="S304" s="7">
        <f>Table2[[#This Row],[PIM]]/Table2[[#This Row],[PTS]]</f>
        <v>0.55813953488372092</v>
      </c>
      <c r="T304" s="7">
        <f>Table2[[#This Row],[PTS]]/Table2[[#This Row],[PIM]]</f>
        <v>1.7916666666666667</v>
      </c>
      <c r="U304" s="7">
        <f>Table2[[#This Row],[PTS]]/Table2[[#This Row],[GP]]*Table2[[#This Row],[NHL_EQUIVALENT]]</f>
        <v>0.16468085106382979</v>
      </c>
      <c r="V304" s="7">
        <f>Table2[[#This Row],[G]]/Table2[[#This Row],[PTS]]</f>
        <v>0.51162790697674421</v>
      </c>
      <c r="W304" s="7">
        <f>Table2[[#This Row],[A]]/Table2[[#This Row],[PTS]]</f>
        <v>0.48837209302325579</v>
      </c>
      <c r="X304"/>
      <c r="Y304"/>
      <c r="Z304" t="s">
        <v>1424</v>
      </c>
      <c r="AA304" t="e" vm="4">
        <v>#VALUE!</v>
      </c>
      <c r="AB304" t="s">
        <v>827</v>
      </c>
      <c r="AC304">
        <v>39116</v>
      </c>
      <c r="AD304" t="s">
        <v>699</v>
      </c>
      <c r="AE304">
        <v>187</v>
      </c>
      <c r="AF304" t="s">
        <v>700</v>
      </c>
    </row>
    <row r="305" spans="1:32" hidden="1" x14ac:dyDescent="0.35">
      <c r="A305">
        <v>2025</v>
      </c>
      <c r="C305" t="s">
        <v>980</v>
      </c>
      <c r="D305" s="1" t="s">
        <v>1471</v>
      </c>
      <c r="E305" s="1" t="s">
        <v>896</v>
      </c>
      <c r="F305" t="s">
        <v>412</v>
      </c>
      <c r="G305" t="s">
        <v>136</v>
      </c>
      <c r="H305">
        <v>0.28000000000000003</v>
      </c>
      <c r="I305">
        <v>46</v>
      </c>
      <c r="J305">
        <v>1</v>
      </c>
      <c r="K305">
        <v>6</v>
      </c>
      <c r="L305">
        <v>7</v>
      </c>
      <c r="M305">
        <v>37</v>
      </c>
      <c r="N305">
        <f>Table2[[#This Row],[G]]/Table2[[#This Row],[GP]]</f>
        <v>2.1739130434782608E-2</v>
      </c>
      <c r="O305">
        <f>Table2[[#This Row],[A]]/Table2[[#This Row],[GP]]</f>
        <v>0.13043478260869565</v>
      </c>
      <c r="P305">
        <f>Table2[[#This Row],[PTS]]/Table2[[#This Row],[GP]]</f>
        <v>0.15217391304347827</v>
      </c>
      <c r="Q305" s="7">
        <f>Table2[[#This Row],[PIM]]/Table2[[#This Row],[GP]]</f>
        <v>0.80434782608695654</v>
      </c>
      <c r="R305" s="7">
        <f>(Table2[[#This Row],[G]]^2)/(Table2[[#This Row],[G]]^2+Table2[[#This Row],[A]]^2)</f>
        <v>2.7027027027027029E-2</v>
      </c>
      <c r="S305" s="7">
        <f>Table2[[#This Row],[PIM]]/Table2[[#This Row],[PTS]]</f>
        <v>5.2857142857142856</v>
      </c>
      <c r="T305" s="7">
        <f>Table2[[#This Row],[PTS]]/Table2[[#This Row],[PIM]]</f>
        <v>0.1891891891891892</v>
      </c>
      <c r="U305" s="7">
        <f>Table2[[#This Row],[PTS]]/Table2[[#This Row],[GP]]*Table2[[#This Row],[NHL_EQUIVALENT]]</f>
        <v>4.2608695652173921E-2</v>
      </c>
      <c r="V305" s="7">
        <f>Table2[[#This Row],[G]]/Table2[[#This Row],[PTS]]</f>
        <v>0.14285714285714285</v>
      </c>
      <c r="W305" s="7">
        <f>Table2[[#This Row],[A]]/Table2[[#This Row],[PTS]]</f>
        <v>0.8571428571428571</v>
      </c>
      <c r="X305"/>
      <c r="Y305"/>
      <c r="Z305" t="s">
        <v>1429</v>
      </c>
      <c r="AA305" t="e" vm="7">
        <v>#VALUE!</v>
      </c>
      <c r="AB305" t="s">
        <v>411</v>
      </c>
      <c r="AC305">
        <v>38592</v>
      </c>
      <c r="AD305" t="s">
        <v>724</v>
      </c>
      <c r="AE305">
        <v>203</v>
      </c>
      <c r="AF305" t="s">
        <v>690</v>
      </c>
    </row>
    <row r="306" spans="1:32" hidden="1" x14ac:dyDescent="0.35">
      <c r="A306">
        <v>2025</v>
      </c>
      <c r="C306" t="s">
        <v>1165</v>
      </c>
      <c r="D306" s="1" t="s">
        <v>1471</v>
      </c>
      <c r="E306" s="1" t="s">
        <v>897</v>
      </c>
      <c r="F306" t="s">
        <v>414</v>
      </c>
      <c r="G306" t="s">
        <v>37</v>
      </c>
      <c r="H306">
        <v>0.41</v>
      </c>
      <c r="I306">
        <v>42</v>
      </c>
      <c r="J306">
        <v>12</v>
      </c>
      <c r="K306">
        <v>10</v>
      </c>
      <c r="L306">
        <v>22</v>
      </c>
      <c r="M306">
        <v>20</v>
      </c>
      <c r="N306">
        <f>Table2[[#This Row],[G]]/Table2[[#This Row],[GP]]</f>
        <v>0.2857142857142857</v>
      </c>
      <c r="O306">
        <f>Table2[[#This Row],[A]]/Table2[[#This Row],[GP]]</f>
        <v>0.23809523809523808</v>
      </c>
      <c r="P306">
        <f>Table2[[#This Row],[PTS]]/Table2[[#This Row],[GP]]</f>
        <v>0.52380952380952384</v>
      </c>
      <c r="Q306" s="7">
        <f>Table2[[#This Row],[PIM]]/Table2[[#This Row],[GP]]</f>
        <v>0.47619047619047616</v>
      </c>
      <c r="R306" s="7">
        <f>(Table2[[#This Row],[G]]^2)/(Table2[[#This Row],[G]]^2+Table2[[#This Row],[A]]^2)</f>
        <v>0.5901639344262295</v>
      </c>
      <c r="S306" s="7">
        <f>Table2[[#This Row],[PIM]]/Table2[[#This Row],[PTS]]</f>
        <v>0.90909090909090906</v>
      </c>
      <c r="T306" s="7">
        <f>Table2[[#This Row],[PTS]]/Table2[[#This Row],[PIM]]</f>
        <v>1.1000000000000001</v>
      </c>
      <c r="U306" s="7">
        <f>Table2[[#This Row],[PTS]]/Table2[[#This Row],[GP]]*Table2[[#This Row],[NHL_EQUIVALENT]]</f>
        <v>0.21476190476190476</v>
      </c>
      <c r="V306" s="7">
        <f>Table2[[#This Row],[G]]/Table2[[#This Row],[PTS]]</f>
        <v>0.54545454545454541</v>
      </c>
      <c r="W306" s="7">
        <f>Table2[[#This Row],[A]]/Table2[[#This Row],[PTS]]</f>
        <v>0.45454545454545453</v>
      </c>
      <c r="X306"/>
      <c r="Y306"/>
      <c r="Z306" t="s">
        <v>1423</v>
      </c>
      <c r="AA306" t="e" vm="3">
        <v>#VALUE!</v>
      </c>
      <c r="AB306" t="s">
        <v>413</v>
      </c>
      <c r="AC306">
        <v>38255</v>
      </c>
      <c r="AD306" t="s">
        <v>699</v>
      </c>
      <c r="AE306">
        <v>187</v>
      </c>
      <c r="AF306" t="s">
        <v>700</v>
      </c>
    </row>
    <row r="307" spans="1:32" hidden="1" x14ac:dyDescent="0.35">
      <c r="A307">
        <v>2025</v>
      </c>
      <c r="C307" t="s">
        <v>1090</v>
      </c>
      <c r="D307" s="1" t="s">
        <v>1471</v>
      </c>
      <c r="E307" s="1" t="s">
        <v>8</v>
      </c>
      <c r="F307" t="s">
        <v>82</v>
      </c>
      <c r="G307" t="s">
        <v>20</v>
      </c>
      <c r="H307">
        <v>0.28999999999999998</v>
      </c>
      <c r="I307">
        <v>46</v>
      </c>
      <c r="J307">
        <v>2.86</v>
      </c>
      <c r="K307">
        <v>0.90800000000000003</v>
      </c>
      <c r="L307" t="s">
        <v>52</v>
      </c>
      <c r="M307" t="s">
        <v>52</v>
      </c>
      <c r="N307">
        <f>Table2[[#This Row],[G]]/Table2[[#This Row],[GP]]</f>
        <v>6.217391304347826E-2</v>
      </c>
      <c r="O307">
        <f>Table2[[#This Row],[A]]/Table2[[#This Row],[GP]]</f>
        <v>1.973913043478261E-2</v>
      </c>
      <c r="P307" t="e">
        <f>Table2[[#This Row],[PTS]]/Table2[[#This Row],[GP]]</f>
        <v>#VALUE!</v>
      </c>
      <c r="Q307" s="7" t="e">
        <f>Table2[[#This Row],[PIM]]/Table2[[#This Row],[GP]]</f>
        <v>#VALUE!</v>
      </c>
      <c r="R307" s="7">
        <f>(Table2[[#This Row],[G]]^2)/(Table2[[#This Row],[G]]^2+Table2[[#This Row],[A]]^2)</f>
        <v>0.90843423591835859</v>
      </c>
      <c r="S307" s="7" t="e">
        <f>Table2[[#This Row],[PIM]]/Table2[[#This Row],[PTS]]</f>
        <v>#VALUE!</v>
      </c>
      <c r="T307" s="7" t="e">
        <f>Table2[[#This Row],[PTS]]/Table2[[#This Row],[PIM]]</f>
        <v>#VALUE!</v>
      </c>
      <c r="U307" s="7" t="e">
        <f>Table2[[#This Row],[PTS]]/Table2[[#This Row],[GP]]*Table2[[#This Row],[NHL_EQUIVALENT]]</f>
        <v>#VALUE!</v>
      </c>
      <c r="V307" s="7" t="e">
        <f>Table2[[#This Row],[G]]/Table2[[#This Row],[PTS]]</f>
        <v>#VALUE!</v>
      </c>
      <c r="W307" s="7" t="e">
        <f>Table2[[#This Row],[A]]/Table2[[#This Row],[PTS]]</f>
        <v>#VALUE!</v>
      </c>
      <c r="X307"/>
      <c r="Y307"/>
      <c r="Z307" t="s">
        <v>1421</v>
      </c>
      <c r="AA307" t="e" vm="1">
        <v>#VALUE!</v>
      </c>
      <c r="AB307" t="s">
        <v>415</v>
      </c>
      <c r="AC307">
        <v>39039</v>
      </c>
      <c r="AD307" t="s">
        <v>707</v>
      </c>
      <c r="AE307">
        <v>207</v>
      </c>
      <c r="AF307" t="s">
        <v>700</v>
      </c>
    </row>
    <row r="308" spans="1:32" hidden="1" x14ac:dyDescent="0.35">
      <c r="A308">
        <v>2025</v>
      </c>
      <c r="C308" t="s">
        <v>1166</v>
      </c>
      <c r="D308" s="1" t="s">
        <v>1471</v>
      </c>
      <c r="E308" s="1" t="s">
        <v>897</v>
      </c>
      <c r="F308" t="s">
        <v>417</v>
      </c>
      <c r="G308" t="s">
        <v>193</v>
      </c>
      <c r="H308">
        <v>0.18</v>
      </c>
      <c r="I308">
        <v>25</v>
      </c>
      <c r="J308">
        <v>6</v>
      </c>
      <c r="K308">
        <v>10</v>
      </c>
      <c r="L308">
        <v>16</v>
      </c>
      <c r="M308">
        <v>22</v>
      </c>
      <c r="N308">
        <f>Table2[[#This Row],[G]]/Table2[[#This Row],[GP]]</f>
        <v>0.24</v>
      </c>
      <c r="O308">
        <f>Table2[[#This Row],[A]]/Table2[[#This Row],[GP]]</f>
        <v>0.4</v>
      </c>
      <c r="P308">
        <f>Table2[[#This Row],[PTS]]/Table2[[#This Row],[GP]]</f>
        <v>0.64</v>
      </c>
      <c r="Q308" s="7">
        <f>Table2[[#This Row],[PIM]]/Table2[[#This Row],[GP]]</f>
        <v>0.88</v>
      </c>
      <c r="R308" s="7">
        <f>(Table2[[#This Row],[G]]^2)/(Table2[[#This Row],[G]]^2+Table2[[#This Row],[A]]^2)</f>
        <v>0.26470588235294118</v>
      </c>
      <c r="S308" s="7">
        <f>Table2[[#This Row],[PIM]]/Table2[[#This Row],[PTS]]</f>
        <v>1.375</v>
      </c>
      <c r="T308" s="7">
        <f>Table2[[#This Row],[PTS]]/Table2[[#This Row],[PIM]]</f>
        <v>0.72727272727272729</v>
      </c>
      <c r="U308" s="7">
        <f>Table2[[#This Row],[PTS]]/Table2[[#This Row],[GP]]*Table2[[#This Row],[NHL_EQUIVALENT]]</f>
        <v>0.1152</v>
      </c>
      <c r="V308" s="7">
        <f>Table2[[#This Row],[G]]/Table2[[#This Row],[PTS]]</f>
        <v>0.375</v>
      </c>
      <c r="W308" s="7">
        <f>Table2[[#This Row],[A]]/Table2[[#This Row],[PTS]]</f>
        <v>0.625</v>
      </c>
      <c r="X308"/>
      <c r="Y308"/>
      <c r="Z308" t="s">
        <v>1424</v>
      </c>
      <c r="AA308" t="e" vm="4">
        <v>#VALUE!</v>
      </c>
      <c r="AB308" t="s">
        <v>416</v>
      </c>
      <c r="AC308">
        <v>39116</v>
      </c>
      <c r="AD308" t="s">
        <v>707</v>
      </c>
      <c r="AE308">
        <v>154</v>
      </c>
      <c r="AF308" t="s">
        <v>700</v>
      </c>
    </row>
    <row r="309" spans="1:32" hidden="1" x14ac:dyDescent="0.35">
      <c r="A309">
        <v>2025</v>
      </c>
      <c r="C309" t="s">
        <v>1342</v>
      </c>
      <c r="D309" s="1" t="s">
        <v>1471</v>
      </c>
      <c r="E309" s="1" t="s">
        <v>897</v>
      </c>
      <c r="F309" t="s">
        <v>127</v>
      </c>
      <c r="G309" t="s">
        <v>128</v>
      </c>
      <c r="H309">
        <v>0.22</v>
      </c>
      <c r="I309">
        <v>38</v>
      </c>
      <c r="J309">
        <v>18</v>
      </c>
      <c r="K309">
        <v>25</v>
      </c>
      <c r="L309">
        <v>43</v>
      </c>
      <c r="M309">
        <v>10</v>
      </c>
      <c r="N309">
        <f>Table2[[#This Row],[G]]/Table2[[#This Row],[GP]]</f>
        <v>0.47368421052631576</v>
      </c>
      <c r="O309">
        <f>Table2[[#This Row],[A]]/Table2[[#This Row],[GP]]</f>
        <v>0.65789473684210531</v>
      </c>
      <c r="P309">
        <f>Table2[[#This Row],[PTS]]/Table2[[#This Row],[GP]]</f>
        <v>1.131578947368421</v>
      </c>
      <c r="Q309" s="7">
        <f>Table2[[#This Row],[PIM]]/Table2[[#This Row],[GP]]</f>
        <v>0.26315789473684209</v>
      </c>
      <c r="R309" s="7">
        <f>(Table2[[#This Row],[G]]^2)/(Table2[[#This Row],[G]]^2+Table2[[#This Row],[A]]^2)</f>
        <v>0.34141201264488935</v>
      </c>
      <c r="S309" s="7">
        <f>Table2[[#This Row],[PIM]]/Table2[[#This Row],[PTS]]</f>
        <v>0.23255813953488372</v>
      </c>
      <c r="T309" s="7">
        <f>Table2[[#This Row],[PTS]]/Table2[[#This Row],[PIM]]</f>
        <v>4.3</v>
      </c>
      <c r="U309" s="7">
        <f>Table2[[#This Row],[PTS]]/Table2[[#This Row],[GP]]*Table2[[#This Row],[NHL_EQUIVALENT]]</f>
        <v>0.24894736842105261</v>
      </c>
      <c r="V309" s="7">
        <f>Table2[[#This Row],[G]]/Table2[[#This Row],[PTS]]</f>
        <v>0.41860465116279072</v>
      </c>
      <c r="W309" s="7">
        <f>Table2[[#This Row],[A]]/Table2[[#This Row],[PTS]]</f>
        <v>0.58139534883720934</v>
      </c>
      <c r="X309"/>
      <c r="Y309"/>
      <c r="Z309" t="s">
        <v>1427</v>
      </c>
      <c r="AA309" t="e" vm="8">
        <v>#VALUE!</v>
      </c>
      <c r="AB309" t="s">
        <v>418</v>
      </c>
      <c r="AC309">
        <v>39018</v>
      </c>
      <c r="AD309" t="s">
        <v>707</v>
      </c>
      <c r="AE309">
        <v>181</v>
      </c>
      <c r="AF309" t="s">
        <v>700</v>
      </c>
    </row>
    <row r="310" spans="1:32" hidden="1" x14ac:dyDescent="0.35">
      <c r="A310">
        <v>2025</v>
      </c>
      <c r="C310" t="s">
        <v>1167</v>
      </c>
      <c r="D310" s="1" t="s">
        <v>1471</v>
      </c>
      <c r="E310" s="1" t="s">
        <v>897</v>
      </c>
      <c r="F310" t="s">
        <v>420</v>
      </c>
      <c r="G310" t="s">
        <v>101</v>
      </c>
      <c r="H310">
        <v>0.2</v>
      </c>
      <c r="I310">
        <v>44</v>
      </c>
      <c r="J310">
        <v>6</v>
      </c>
      <c r="K310">
        <v>20</v>
      </c>
      <c r="L310">
        <v>26</v>
      </c>
      <c r="M310">
        <v>12</v>
      </c>
      <c r="N310">
        <f>Table2[[#This Row],[G]]/Table2[[#This Row],[GP]]</f>
        <v>0.13636363636363635</v>
      </c>
      <c r="O310">
        <f>Table2[[#This Row],[A]]/Table2[[#This Row],[GP]]</f>
        <v>0.45454545454545453</v>
      </c>
      <c r="P310">
        <f>Table2[[#This Row],[PTS]]/Table2[[#This Row],[GP]]</f>
        <v>0.59090909090909094</v>
      </c>
      <c r="Q310" s="7">
        <f>Table2[[#This Row],[PIM]]/Table2[[#This Row],[GP]]</f>
        <v>0.27272727272727271</v>
      </c>
      <c r="R310" s="7">
        <f>(Table2[[#This Row],[G]]^2)/(Table2[[#This Row],[G]]^2+Table2[[#This Row],[A]]^2)</f>
        <v>8.2568807339449546E-2</v>
      </c>
      <c r="S310" s="7">
        <f>Table2[[#This Row],[PIM]]/Table2[[#This Row],[PTS]]</f>
        <v>0.46153846153846156</v>
      </c>
      <c r="T310" s="7">
        <f>Table2[[#This Row],[PTS]]/Table2[[#This Row],[PIM]]</f>
        <v>2.1666666666666665</v>
      </c>
      <c r="U310" s="7">
        <f>Table2[[#This Row],[PTS]]/Table2[[#This Row],[GP]]*Table2[[#This Row],[NHL_EQUIVALENT]]</f>
        <v>0.11818181818181819</v>
      </c>
      <c r="V310" s="7">
        <f>Table2[[#This Row],[G]]/Table2[[#This Row],[PTS]]</f>
        <v>0.23076923076923078</v>
      </c>
      <c r="W310" s="7">
        <f>Table2[[#This Row],[A]]/Table2[[#This Row],[PTS]]</f>
        <v>0.76923076923076927</v>
      </c>
      <c r="X310"/>
      <c r="Y310"/>
      <c r="Z310" t="s">
        <v>1425</v>
      </c>
      <c r="AA310" t="e" vm="5">
        <v>#VALUE!</v>
      </c>
      <c r="AB310" t="s">
        <v>419</v>
      </c>
      <c r="AC310">
        <v>39283</v>
      </c>
      <c r="AD310" t="s">
        <v>767</v>
      </c>
      <c r="AE310">
        <v>157</v>
      </c>
      <c r="AF310" t="s">
        <v>700</v>
      </c>
    </row>
    <row r="311" spans="1:32" hidden="1" x14ac:dyDescent="0.35">
      <c r="A311">
        <v>2025</v>
      </c>
      <c r="C311" t="s">
        <v>1343</v>
      </c>
      <c r="D311" s="1" t="s">
        <v>1471</v>
      </c>
      <c r="E311" s="1" t="s">
        <v>897</v>
      </c>
      <c r="F311" t="s">
        <v>16</v>
      </c>
      <c r="G311" t="s">
        <v>17</v>
      </c>
      <c r="H311">
        <v>0.28000000000000003</v>
      </c>
      <c r="I311">
        <v>66</v>
      </c>
      <c r="J311">
        <v>18</v>
      </c>
      <c r="K311">
        <v>21</v>
      </c>
      <c r="L311">
        <v>39</v>
      </c>
      <c r="M311">
        <v>10</v>
      </c>
      <c r="N311">
        <f>Table2[[#This Row],[G]]/Table2[[#This Row],[GP]]</f>
        <v>0.27272727272727271</v>
      </c>
      <c r="O311">
        <f>Table2[[#This Row],[A]]/Table2[[#This Row],[GP]]</f>
        <v>0.31818181818181818</v>
      </c>
      <c r="P311">
        <f>Table2[[#This Row],[PTS]]/Table2[[#This Row],[GP]]</f>
        <v>0.59090909090909094</v>
      </c>
      <c r="Q311" s="7">
        <f>Table2[[#This Row],[PIM]]/Table2[[#This Row],[GP]]</f>
        <v>0.15151515151515152</v>
      </c>
      <c r="R311" s="7">
        <f>(Table2[[#This Row],[G]]^2)/(Table2[[#This Row],[G]]^2+Table2[[#This Row],[A]]^2)</f>
        <v>0.42352941176470588</v>
      </c>
      <c r="S311" s="7">
        <f>Table2[[#This Row],[PIM]]/Table2[[#This Row],[PTS]]</f>
        <v>0.25641025641025639</v>
      </c>
      <c r="T311" s="7">
        <f>Table2[[#This Row],[PTS]]/Table2[[#This Row],[PIM]]</f>
        <v>3.9</v>
      </c>
      <c r="U311" s="7">
        <f>Table2[[#This Row],[PTS]]/Table2[[#This Row],[GP]]*Table2[[#This Row],[NHL_EQUIVALENT]]</f>
        <v>0.16545454545454547</v>
      </c>
      <c r="V311" s="7">
        <f>Table2[[#This Row],[G]]/Table2[[#This Row],[PTS]]</f>
        <v>0.46153846153846156</v>
      </c>
      <c r="W311" s="7">
        <f>Table2[[#This Row],[A]]/Table2[[#This Row],[PTS]]</f>
        <v>0.53846153846153844</v>
      </c>
      <c r="X311"/>
      <c r="Y311"/>
      <c r="Z311" t="s">
        <v>1422</v>
      </c>
      <c r="AA311" t="e" vm="2">
        <v>#VALUE!</v>
      </c>
      <c r="AB311" t="s">
        <v>421</v>
      </c>
      <c r="AC311">
        <v>39304</v>
      </c>
      <c r="AD311" t="s">
        <v>716</v>
      </c>
      <c r="AE311">
        <v>172</v>
      </c>
      <c r="AF311" t="s">
        <v>690</v>
      </c>
    </row>
    <row r="312" spans="1:32" hidden="1" x14ac:dyDescent="0.35">
      <c r="A312">
        <v>2025</v>
      </c>
      <c r="C312" t="s">
        <v>1344</v>
      </c>
      <c r="D312" s="1" t="s">
        <v>1471</v>
      </c>
      <c r="E312" s="1" t="s">
        <v>897</v>
      </c>
      <c r="F312" t="s">
        <v>157</v>
      </c>
      <c r="G312" t="s">
        <v>128</v>
      </c>
      <c r="H312">
        <v>0.22</v>
      </c>
      <c r="I312">
        <v>38</v>
      </c>
      <c r="J312">
        <v>14</v>
      </c>
      <c r="K312">
        <v>9</v>
      </c>
      <c r="L312">
        <v>23</v>
      </c>
      <c r="M312">
        <v>26</v>
      </c>
      <c r="N312">
        <f>Table2[[#This Row],[G]]/Table2[[#This Row],[GP]]</f>
        <v>0.36842105263157893</v>
      </c>
      <c r="O312">
        <f>Table2[[#This Row],[A]]/Table2[[#This Row],[GP]]</f>
        <v>0.23684210526315788</v>
      </c>
      <c r="P312">
        <f>Table2[[#This Row],[PTS]]/Table2[[#This Row],[GP]]</f>
        <v>0.60526315789473684</v>
      </c>
      <c r="Q312" s="7">
        <f>Table2[[#This Row],[PIM]]/Table2[[#This Row],[GP]]</f>
        <v>0.68421052631578949</v>
      </c>
      <c r="R312" s="7">
        <f>(Table2[[#This Row],[G]]^2)/(Table2[[#This Row],[G]]^2+Table2[[#This Row],[A]]^2)</f>
        <v>0.70758122743682306</v>
      </c>
      <c r="S312" s="7">
        <f>Table2[[#This Row],[PIM]]/Table2[[#This Row],[PTS]]</f>
        <v>1.1304347826086956</v>
      </c>
      <c r="T312" s="7">
        <f>Table2[[#This Row],[PTS]]/Table2[[#This Row],[PIM]]</f>
        <v>0.88461538461538458</v>
      </c>
      <c r="U312" s="7">
        <f>Table2[[#This Row],[PTS]]/Table2[[#This Row],[GP]]*Table2[[#This Row],[NHL_EQUIVALENT]]</f>
        <v>0.13315789473684211</v>
      </c>
      <c r="V312" s="7">
        <f>Table2[[#This Row],[G]]/Table2[[#This Row],[PTS]]</f>
        <v>0.60869565217391308</v>
      </c>
      <c r="W312" s="7">
        <f>Table2[[#This Row],[A]]/Table2[[#This Row],[PTS]]</f>
        <v>0.39130434782608697</v>
      </c>
      <c r="X312"/>
      <c r="Y312"/>
      <c r="Z312" t="s">
        <v>1427</v>
      </c>
      <c r="AA312" t="e" vm="8">
        <v>#VALUE!</v>
      </c>
      <c r="AB312" t="s">
        <v>828</v>
      </c>
      <c r="AC312">
        <v>39238</v>
      </c>
      <c r="AD312" t="s">
        <v>716</v>
      </c>
      <c r="AE312">
        <v>176</v>
      </c>
      <c r="AF312" t="s">
        <v>700</v>
      </c>
    </row>
    <row r="313" spans="1:32" hidden="1" x14ac:dyDescent="0.35">
      <c r="A313">
        <v>2025</v>
      </c>
      <c r="C313" t="s">
        <v>981</v>
      </c>
      <c r="D313" s="1" t="s">
        <v>1471</v>
      </c>
      <c r="E313" s="1" t="s">
        <v>896</v>
      </c>
      <c r="F313" t="s">
        <v>423</v>
      </c>
      <c r="G313" t="s">
        <v>31</v>
      </c>
      <c r="H313">
        <v>0.27</v>
      </c>
      <c r="I313">
        <v>63</v>
      </c>
      <c r="J313">
        <v>12</v>
      </c>
      <c r="K313">
        <v>23</v>
      </c>
      <c r="L313">
        <v>35</v>
      </c>
      <c r="M313">
        <v>50</v>
      </c>
      <c r="N313">
        <f>Table2[[#This Row],[G]]/Table2[[#This Row],[GP]]</f>
        <v>0.19047619047619047</v>
      </c>
      <c r="O313">
        <f>Table2[[#This Row],[A]]/Table2[[#This Row],[GP]]</f>
        <v>0.36507936507936506</v>
      </c>
      <c r="P313">
        <f>Table2[[#This Row],[PTS]]/Table2[[#This Row],[GP]]</f>
        <v>0.55555555555555558</v>
      </c>
      <c r="Q313" s="7">
        <f>Table2[[#This Row],[PIM]]/Table2[[#This Row],[GP]]</f>
        <v>0.79365079365079361</v>
      </c>
      <c r="R313" s="7">
        <f>(Table2[[#This Row],[G]]^2)/(Table2[[#This Row],[G]]^2+Table2[[#This Row],[A]]^2)</f>
        <v>0.21396731054977711</v>
      </c>
      <c r="S313" s="7">
        <f>Table2[[#This Row],[PIM]]/Table2[[#This Row],[PTS]]</f>
        <v>1.4285714285714286</v>
      </c>
      <c r="T313" s="7">
        <f>Table2[[#This Row],[PTS]]/Table2[[#This Row],[PIM]]</f>
        <v>0.7</v>
      </c>
      <c r="U313" s="7">
        <f>Table2[[#This Row],[PTS]]/Table2[[#This Row],[GP]]*Table2[[#This Row],[NHL_EQUIVALENT]]</f>
        <v>0.15000000000000002</v>
      </c>
      <c r="V313" s="7">
        <f>Table2[[#This Row],[G]]/Table2[[#This Row],[PTS]]</f>
        <v>0.34285714285714286</v>
      </c>
      <c r="W313" s="7">
        <f>Table2[[#This Row],[A]]/Table2[[#This Row],[PTS]]</f>
        <v>0.65714285714285714</v>
      </c>
      <c r="X313"/>
      <c r="Y313"/>
      <c r="Z313" t="s">
        <v>1421</v>
      </c>
      <c r="AA313" t="e" vm="1">
        <v>#VALUE!</v>
      </c>
      <c r="AB313" t="s">
        <v>422</v>
      </c>
      <c r="AC313">
        <v>38999</v>
      </c>
      <c r="AD313" t="s">
        <v>699</v>
      </c>
      <c r="AE313">
        <v>187</v>
      </c>
      <c r="AF313" t="s">
        <v>700</v>
      </c>
    </row>
    <row r="314" spans="1:32" hidden="1" x14ac:dyDescent="0.35">
      <c r="A314">
        <v>2025</v>
      </c>
      <c r="C314" t="s">
        <v>982</v>
      </c>
      <c r="D314" s="1" t="s">
        <v>1471</v>
      </c>
      <c r="E314" s="1" t="s">
        <v>896</v>
      </c>
      <c r="F314" t="s">
        <v>231</v>
      </c>
      <c r="G314" t="s">
        <v>31</v>
      </c>
      <c r="H314">
        <v>0.27</v>
      </c>
      <c r="I314">
        <v>61</v>
      </c>
      <c r="J314">
        <v>3</v>
      </c>
      <c r="K314">
        <v>16</v>
      </c>
      <c r="L314">
        <v>19</v>
      </c>
      <c r="M314">
        <v>42</v>
      </c>
      <c r="N314">
        <f>Table2[[#This Row],[G]]/Table2[[#This Row],[GP]]</f>
        <v>4.9180327868852458E-2</v>
      </c>
      <c r="O314">
        <f>Table2[[#This Row],[A]]/Table2[[#This Row],[GP]]</f>
        <v>0.26229508196721313</v>
      </c>
      <c r="P314">
        <f>Table2[[#This Row],[PTS]]/Table2[[#This Row],[GP]]</f>
        <v>0.31147540983606559</v>
      </c>
      <c r="Q314" s="7">
        <f>Table2[[#This Row],[PIM]]/Table2[[#This Row],[GP]]</f>
        <v>0.68852459016393441</v>
      </c>
      <c r="R314" s="7">
        <f>(Table2[[#This Row],[G]]^2)/(Table2[[#This Row],[G]]^2+Table2[[#This Row],[A]]^2)</f>
        <v>3.3962264150943396E-2</v>
      </c>
      <c r="S314" s="7">
        <f>Table2[[#This Row],[PIM]]/Table2[[#This Row],[PTS]]</f>
        <v>2.2105263157894739</v>
      </c>
      <c r="T314" s="7">
        <f>Table2[[#This Row],[PTS]]/Table2[[#This Row],[PIM]]</f>
        <v>0.45238095238095238</v>
      </c>
      <c r="U314" s="7">
        <f>Table2[[#This Row],[PTS]]/Table2[[#This Row],[GP]]*Table2[[#This Row],[NHL_EQUIVALENT]]</f>
        <v>8.4098360655737711E-2</v>
      </c>
      <c r="V314" s="7">
        <f>Table2[[#This Row],[G]]/Table2[[#This Row],[PTS]]</f>
        <v>0.15789473684210525</v>
      </c>
      <c r="W314" s="7">
        <f>Table2[[#This Row],[A]]/Table2[[#This Row],[PTS]]</f>
        <v>0.84210526315789469</v>
      </c>
      <c r="X314"/>
      <c r="Y314"/>
      <c r="Z314" t="s">
        <v>1421</v>
      </c>
      <c r="AA314" t="e" vm="1">
        <v>#VALUE!</v>
      </c>
      <c r="AB314" t="s">
        <v>424</v>
      </c>
      <c r="AC314">
        <v>39248</v>
      </c>
      <c r="AD314" t="s">
        <v>707</v>
      </c>
      <c r="AE314">
        <v>179</v>
      </c>
      <c r="AF314" t="s">
        <v>700</v>
      </c>
    </row>
    <row r="315" spans="1:32" hidden="1" x14ac:dyDescent="0.35">
      <c r="A315">
        <v>2025</v>
      </c>
      <c r="C315" t="s">
        <v>1168</v>
      </c>
      <c r="D315" s="1" t="s">
        <v>1471</v>
      </c>
      <c r="E315" s="1" t="s">
        <v>897</v>
      </c>
      <c r="F315" t="s">
        <v>21</v>
      </c>
      <c r="G315" t="s">
        <v>20</v>
      </c>
      <c r="H315">
        <v>0.28999999999999998</v>
      </c>
      <c r="I315">
        <v>68</v>
      </c>
      <c r="J315">
        <v>24</v>
      </c>
      <c r="K315">
        <v>32</v>
      </c>
      <c r="L315">
        <v>56</v>
      </c>
      <c r="M315">
        <v>20</v>
      </c>
      <c r="N315">
        <f>Table2[[#This Row],[G]]/Table2[[#This Row],[GP]]</f>
        <v>0.35294117647058826</v>
      </c>
      <c r="O315">
        <f>Table2[[#This Row],[A]]/Table2[[#This Row],[GP]]</f>
        <v>0.47058823529411764</v>
      </c>
      <c r="P315">
        <f>Table2[[#This Row],[PTS]]/Table2[[#This Row],[GP]]</f>
        <v>0.82352941176470584</v>
      </c>
      <c r="Q315" s="7">
        <f>Table2[[#This Row],[PIM]]/Table2[[#This Row],[GP]]</f>
        <v>0.29411764705882354</v>
      </c>
      <c r="R315" s="7">
        <f>(Table2[[#This Row],[G]]^2)/(Table2[[#This Row],[G]]^2+Table2[[#This Row],[A]]^2)</f>
        <v>0.36</v>
      </c>
      <c r="S315" s="7">
        <f>Table2[[#This Row],[PIM]]/Table2[[#This Row],[PTS]]</f>
        <v>0.35714285714285715</v>
      </c>
      <c r="T315" s="7">
        <f>Table2[[#This Row],[PTS]]/Table2[[#This Row],[PIM]]</f>
        <v>2.8</v>
      </c>
      <c r="U315" s="7">
        <f>Table2[[#This Row],[PTS]]/Table2[[#This Row],[GP]]*Table2[[#This Row],[NHL_EQUIVALENT]]</f>
        <v>0.23882352941176468</v>
      </c>
      <c r="V315" s="7">
        <f>Table2[[#This Row],[G]]/Table2[[#This Row],[PTS]]</f>
        <v>0.42857142857142855</v>
      </c>
      <c r="W315" s="7">
        <f>Table2[[#This Row],[A]]/Table2[[#This Row],[PTS]]</f>
        <v>0.5714285714285714</v>
      </c>
      <c r="X315"/>
      <c r="Y315"/>
      <c r="Z315" t="s">
        <v>1421</v>
      </c>
      <c r="AA315" t="e" vm="1">
        <v>#VALUE!</v>
      </c>
      <c r="AB315" t="s">
        <v>829</v>
      </c>
      <c r="AC315">
        <v>39098</v>
      </c>
      <c r="AD315" t="s">
        <v>716</v>
      </c>
      <c r="AE315">
        <v>170</v>
      </c>
      <c r="AF315" t="s">
        <v>690</v>
      </c>
    </row>
    <row r="316" spans="1:32" hidden="1" x14ac:dyDescent="0.35">
      <c r="A316">
        <v>2025</v>
      </c>
      <c r="C316" t="s">
        <v>1345</v>
      </c>
      <c r="D316" s="1" t="s">
        <v>1471</v>
      </c>
      <c r="E316" s="1" t="s">
        <v>897</v>
      </c>
      <c r="F316" t="s">
        <v>78</v>
      </c>
      <c r="G316" t="s">
        <v>20</v>
      </c>
      <c r="H316">
        <v>0.28999999999999998</v>
      </c>
      <c r="I316">
        <v>67</v>
      </c>
      <c r="J316">
        <v>14</v>
      </c>
      <c r="K316">
        <v>21</v>
      </c>
      <c r="L316">
        <v>35</v>
      </c>
      <c r="M316">
        <v>40</v>
      </c>
      <c r="N316">
        <f>Table2[[#This Row],[G]]/Table2[[#This Row],[GP]]</f>
        <v>0.20895522388059701</v>
      </c>
      <c r="O316">
        <f>Table2[[#This Row],[A]]/Table2[[#This Row],[GP]]</f>
        <v>0.31343283582089554</v>
      </c>
      <c r="P316">
        <f>Table2[[#This Row],[PTS]]/Table2[[#This Row],[GP]]</f>
        <v>0.52238805970149249</v>
      </c>
      <c r="Q316" s="7">
        <f>Table2[[#This Row],[PIM]]/Table2[[#This Row],[GP]]</f>
        <v>0.59701492537313428</v>
      </c>
      <c r="R316" s="7">
        <f>(Table2[[#This Row],[G]]^2)/(Table2[[#This Row],[G]]^2+Table2[[#This Row],[A]]^2)</f>
        <v>0.30769230769230771</v>
      </c>
      <c r="S316" s="7">
        <f>Table2[[#This Row],[PIM]]/Table2[[#This Row],[PTS]]</f>
        <v>1.1428571428571428</v>
      </c>
      <c r="T316" s="7">
        <f>Table2[[#This Row],[PTS]]/Table2[[#This Row],[PIM]]</f>
        <v>0.875</v>
      </c>
      <c r="U316" s="7">
        <f>Table2[[#This Row],[PTS]]/Table2[[#This Row],[GP]]*Table2[[#This Row],[NHL_EQUIVALENT]]</f>
        <v>0.15149253731343282</v>
      </c>
      <c r="V316" s="7">
        <f>Table2[[#This Row],[G]]/Table2[[#This Row],[PTS]]</f>
        <v>0.4</v>
      </c>
      <c r="W316" s="7">
        <f>Table2[[#This Row],[A]]/Table2[[#This Row],[PTS]]</f>
        <v>0.6</v>
      </c>
      <c r="X316"/>
      <c r="Y316"/>
      <c r="Z316" t="s">
        <v>1421</v>
      </c>
      <c r="AA316" t="e" vm="1">
        <v>#VALUE!</v>
      </c>
      <c r="AB316" t="s">
        <v>425</v>
      </c>
      <c r="AC316">
        <v>39118</v>
      </c>
      <c r="AD316" t="s">
        <v>716</v>
      </c>
      <c r="AE316">
        <v>179</v>
      </c>
      <c r="AF316" t="s">
        <v>690</v>
      </c>
    </row>
    <row r="317" spans="1:32" hidden="1" x14ac:dyDescent="0.35">
      <c r="A317">
        <v>2025</v>
      </c>
      <c r="C317" t="s">
        <v>1242</v>
      </c>
      <c r="D317" s="1" t="s">
        <v>1471</v>
      </c>
      <c r="E317" s="1" t="s">
        <v>897</v>
      </c>
      <c r="F317" t="s">
        <v>427</v>
      </c>
      <c r="G317" t="s">
        <v>43</v>
      </c>
      <c r="H317">
        <v>0.27</v>
      </c>
      <c r="I317">
        <v>32</v>
      </c>
      <c r="J317">
        <v>15</v>
      </c>
      <c r="K317">
        <v>7</v>
      </c>
      <c r="L317">
        <v>22</v>
      </c>
      <c r="M317">
        <v>4</v>
      </c>
      <c r="N317">
        <f>Table2[[#This Row],[G]]/Table2[[#This Row],[GP]]</f>
        <v>0.46875</v>
      </c>
      <c r="O317">
        <f>Table2[[#This Row],[A]]/Table2[[#This Row],[GP]]</f>
        <v>0.21875</v>
      </c>
      <c r="P317">
        <f>Table2[[#This Row],[PTS]]/Table2[[#This Row],[GP]]</f>
        <v>0.6875</v>
      </c>
      <c r="Q317" s="7">
        <f>Table2[[#This Row],[PIM]]/Table2[[#This Row],[GP]]</f>
        <v>0.125</v>
      </c>
      <c r="R317" s="7">
        <f>(Table2[[#This Row],[G]]^2)/(Table2[[#This Row],[G]]^2+Table2[[#This Row],[A]]^2)</f>
        <v>0.82116788321167888</v>
      </c>
      <c r="S317" s="7">
        <f>Table2[[#This Row],[PIM]]/Table2[[#This Row],[PTS]]</f>
        <v>0.18181818181818182</v>
      </c>
      <c r="T317" s="7">
        <f>Table2[[#This Row],[PTS]]/Table2[[#This Row],[PIM]]</f>
        <v>5.5</v>
      </c>
      <c r="U317" s="7">
        <f>Table2[[#This Row],[PTS]]/Table2[[#This Row],[GP]]*Table2[[#This Row],[NHL_EQUIVALENT]]</f>
        <v>0.18562500000000001</v>
      </c>
      <c r="V317" s="7">
        <f>Table2[[#This Row],[G]]/Table2[[#This Row],[PTS]]</f>
        <v>0.68181818181818177</v>
      </c>
      <c r="W317" s="7">
        <f>Table2[[#This Row],[A]]/Table2[[#This Row],[PTS]]</f>
        <v>0.31818181818181818</v>
      </c>
      <c r="X317"/>
      <c r="Y317"/>
      <c r="Z317" t="s">
        <v>1423</v>
      </c>
      <c r="AA317" t="e" vm="3">
        <v>#VALUE!</v>
      </c>
      <c r="AB317" t="s">
        <v>426</v>
      </c>
      <c r="AC317">
        <v>39129</v>
      </c>
      <c r="AD317" t="s">
        <v>717</v>
      </c>
      <c r="AE317">
        <v>209</v>
      </c>
      <c r="AF317" t="s">
        <v>690</v>
      </c>
    </row>
    <row r="318" spans="1:32" hidden="1" x14ac:dyDescent="0.35">
      <c r="A318">
        <v>2025</v>
      </c>
      <c r="C318" t="s">
        <v>1271</v>
      </c>
      <c r="D318" s="1" t="s">
        <v>1471</v>
      </c>
      <c r="E318" s="1" t="s">
        <v>897</v>
      </c>
      <c r="F318" t="s">
        <v>80</v>
      </c>
      <c r="G318" t="s">
        <v>15</v>
      </c>
      <c r="H318">
        <v>0.3</v>
      </c>
      <c r="I318">
        <v>67</v>
      </c>
      <c r="J318">
        <v>13</v>
      </c>
      <c r="K318">
        <v>40</v>
      </c>
      <c r="L318">
        <v>53</v>
      </c>
      <c r="M318">
        <v>24</v>
      </c>
      <c r="N318">
        <f>Table2[[#This Row],[G]]/Table2[[#This Row],[GP]]</f>
        <v>0.19402985074626866</v>
      </c>
      <c r="O318">
        <f>Table2[[#This Row],[A]]/Table2[[#This Row],[GP]]</f>
        <v>0.59701492537313428</v>
      </c>
      <c r="P318">
        <f>Table2[[#This Row],[PTS]]/Table2[[#This Row],[GP]]</f>
        <v>0.79104477611940294</v>
      </c>
      <c r="Q318" s="7">
        <f>Table2[[#This Row],[PIM]]/Table2[[#This Row],[GP]]</f>
        <v>0.35820895522388058</v>
      </c>
      <c r="R318" s="7">
        <f>(Table2[[#This Row],[G]]^2)/(Table2[[#This Row],[G]]^2+Table2[[#This Row],[A]]^2)</f>
        <v>9.5534200113058229E-2</v>
      </c>
      <c r="S318" s="7">
        <f>Table2[[#This Row],[PIM]]/Table2[[#This Row],[PTS]]</f>
        <v>0.45283018867924529</v>
      </c>
      <c r="T318" s="7">
        <f>Table2[[#This Row],[PTS]]/Table2[[#This Row],[PIM]]</f>
        <v>2.2083333333333335</v>
      </c>
      <c r="U318" s="7">
        <f>Table2[[#This Row],[PTS]]/Table2[[#This Row],[GP]]*Table2[[#This Row],[NHL_EQUIVALENT]]</f>
        <v>0.23731343283582088</v>
      </c>
      <c r="V318" s="7">
        <f>Table2[[#This Row],[G]]/Table2[[#This Row],[PTS]]</f>
        <v>0.24528301886792453</v>
      </c>
      <c r="W318" s="7">
        <f>Table2[[#This Row],[A]]/Table2[[#This Row],[PTS]]</f>
        <v>0.75471698113207553</v>
      </c>
      <c r="X318"/>
      <c r="Y318"/>
      <c r="Z318" t="s">
        <v>1421</v>
      </c>
      <c r="AA318" t="e" vm="1">
        <v>#VALUE!</v>
      </c>
      <c r="AB318" t="s">
        <v>428</v>
      </c>
      <c r="AC318">
        <v>39277</v>
      </c>
      <c r="AD318" t="s">
        <v>725</v>
      </c>
      <c r="AE318">
        <v>157</v>
      </c>
      <c r="AF318" t="s">
        <v>690</v>
      </c>
    </row>
    <row r="319" spans="1:32" hidden="1" x14ac:dyDescent="0.35">
      <c r="A319">
        <v>2025</v>
      </c>
      <c r="C319" t="s">
        <v>1272</v>
      </c>
      <c r="D319" s="1" t="s">
        <v>1471</v>
      </c>
      <c r="E319" s="1" t="s">
        <v>897</v>
      </c>
      <c r="F319" t="s">
        <v>272</v>
      </c>
      <c r="G319" t="s">
        <v>31</v>
      </c>
      <c r="H319">
        <v>0.27</v>
      </c>
      <c r="I319">
        <v>57</v>
      </c>
      <c r="J319">
        <v>9</v>
      </c>
      <c r="K319">
        <v>23</v>
      </c>
      <c r="L319">
        <v>32</v>
      </c>
      <c r="M319">
        <v>32</v>
      </c>
      <c r="N319">
        <f>Table2[[#This Row],[G]]/Table2[[#This Row],[GP]]</f>
        <v>0.15789473684210525</v>
      </c>
      <c r="O319">
        <f>Table2[[#This Row],[A]]/Table2[[#This Row],[GP]]</f>
        <v>0.40350877192982454</v>
      </c>
      <c r="P319">
        <f>Table2[[#This Row],[PTS]]/Table2[[#This Row],[GP]]</f>
        <v>0.56140350877192979</v>
      </c>
      <c r="Q319" s="7">
        <f>Table2[[#This Row],[PIM]]/Table2[[#This Row],[GP]]</f>
        <v>0.56140350877192979</v>
      </c>
      <c r="R319" s="7">
        <f>(Table2[[#This Row],[G]]^2)/(Table2[[#This Row],[G]]^2+Table2[[#This Row],[A]]^2)</f>
        <v>0.13278688524590163</v>
      </c>
      <c r="S319" s="7">
        <f>Table2[[#This Row],[PIM]]/Table2[[#This Row],[PTS]]</f>
        <v>1</v>
      </c>
      <c r="T319" s="7">
        <f>Table2[[#This Row],[PTS]]/Table2[[#This Row],[PIM]]</f>
        <v>1</v>
      </c>
      <c r="U319" s="7">
        <f>Table2[[#This Row],[PTS]]/Table2[[#This Row],[GP]]*Table2[[#This Row],[NHL_EQUIVALENT]]</f>
        <v>0.15157894736842106</v>
      </c>
      <c r="V319" s="7">
        <f>Table2[[#This Row],[G]]/Table2[[#This Row],[PTS]]</f>
        <v>0.28125</v>
      </c>
      <c r="W319" s="7">
        <f>Table2[[#This Row],[A]]/Table2[[#This Row],[PTS]]</f>
        <v>0.71875</v>
      </c>
      <c r="X319"/>
      <c r="Y319"/>
      <c r="Z319" t="s">
        <v>1421</v>
      </c>
      <c r="AA319" t="e" vm="1">
        <v>#VALUE!</v>
      </c>
      <c r="AB319" t="s">
        <v>429</v>
      </c>
      <c r="AC319">
        <v>39162</v>
      </c>
      <c r="AD319" t="s">
        <v>707</v>
      </c>
      <c r="AE319">
        <v>176</v>
      </c>
      <c r="AF319" t="s">
        <v>690</v>
      </c>
    </row>
    <row r="320" spans="1:32" hidden="1" x14ac:dyDescent="0.35">
      <c r="A320">
        <v>2025</v>
      </c>
      <c r="C320" t="s">
        <v>1273</v>
      </c>
      <c r="D320" s="1" t="s">
        <v>1471</v>
      </c>
      <c r="E320" s="1" t="s">
        <v>897</v>
      </c>
      <c r="F320" t="s">
        <v>249</v>
      </c>
      <c r="G320" t="s">
        <v>250</v>
      </c>
      <c r="H320">
        <v>0.12</v>
      </c>
      <c r="I320">
        <v>55</v>
      </c>
      <c r="J320">
        <v>34</v>
      </c>
      <c r="K320">
        <v>52</v>
      </c>
      <c r="L320">
        <v>86</v>
      </c>
      <c r="M320">
        <v>52</v>
      </c>
      <c r="N320">
        <f>Table2[[#This Row],[G]]/Table2[[#This Row],[GP]]</f>
        <v>0.61818181818181817</v>
      </c>
      <c r="O320">
        <f>Table2[[#This Row],[A]]/Table2[[#This Row],[GP]]</f>
        <v>0.94545454545454544</v>
      </c>
      <c r="P320">
        <f>Table2[[#This Row],[PTS]]/Table2[[#This Row],[GP]]</f>
        <v>1.5636363636363637</v>
      </c>
      <c r="Q320" s="7">
        <f>Table2[[#This Row],[PIM]]/Table2[[#This Row],[GP]]</f>
        <v>0.94545454545454544</v>
      </c>
      <c r="R320" s="7">
        <f>(Table2[[#This Row],[G]]^2)/(Table2[[#This Row],[G]]^2+Table2[[#This Row],[A]]^2)</f>
        <v>0.29948186528497411</v>
      </c>
      <c r="S320" s="7">
        <f>Table2[[#This Row],[PIM]]/Table2[[#This Row],[PTS]]</f>
        <v>0.60465116279069764</v>
      </c>
      <c r="T320" s="7">
        <f>Table2[[#This Row],[PTS]]/Table2[[#This Row],[PIM]]</f>
        <v>1.6538461538461537</v>
      </c>
      <c r="U320" s="7">
        <f>Table2[[#This Row],[PTS]]/Table2[[#This Row],[GP]]*Table2[[#This Row],[NHL_EQUIVALENT]]</f>
        <v>0.18763636363636363</v>
      </c>
      <c r="V320" s="7">
        <f>Table2[[#This Row],[G]]/Table2[[#This Row],[PTS]]</f>
        <v>0.39534883720930231</v>
      </c>
      <c r="W320" s="7">
        <f>Table2[[#This Row],[A]]/Table2[[#This Row],[PTS]]</f>
        <v>0.60465116279069764</v>
      </c>
      <c r="X320"/>
      <c r="Y320"/>
      <c r="Z320" t="s">
        <v>1421</v>
      </c>
      <c r="AA320" t="e" vm="1">
        <v>#VALUE!</v>
      </c>
      <c r="AB320" t="s">
        <v>430</v>
      </c>
      <c r="AC320">
        <v>39117</v>
      </c>
      <c r="AD320" t="s">
        <v>707</v>
      </c>
      <c r="AE320">
        <v>192</v>
      </c>
      <c r="AF320" t="s">
        <v>690</v>
      </c>
    </row>
    <row r="321" spans="1:32" hidden="1" x14ac:dyDescent="0.35">
      <c r="A321">
        <v>2025</v>
      </c>
      <c r="C321" t="s">
        <v>1091</v>
      </c>
      <c r="D321" s="1" t="s">
        <v>1471</v>
      </c>
      <c r="E321" s="1" t="s">
        <v>8</v>
      </c>
      <c r="F321" t="s">
        <v>432</v>
      </c>
      <c r="G321" t="s">
        <v>31</v>
      </c>
      <c r="H321">
        <v>0.27</v>
      </c>
      <c r="I321">
        <v>12</v>
      </c>
      <c r="J321">
        <v>2.44</v>
      </c>
      <c r="K321">
        <v>0.91200000000000003</v>
      </c>
      <c r="L321" t="s">
        <v>52</v>
      </c>
      <c r="M321" t="s">
        <v>52</v>
      </c>
      <c r="N321">
        <f>Table2[[#This Row],[G]]/Table2[[#This Row],[GP]]</f>
        <v>0.20333333333333334</v>
      </c>
      <c r="O321">
        <f>Table2[[#This Row],[A]]/Table2[[#This Row],[GP]]</f>
        <v>7.5999999999999998E-2</v>
      </c>
      <c r="P321" t="e">
        <f>Table2[[#This Row],[PTS]]/Table2[[#This Row],[GP]]</f>
        <v>#VALUE!</v>
      </c>
      <c r="Q321" s="7" t="e">
        <f>Table2[[#This Row],[PIM]]/Table2[[#This Row],[GP]]</f>
        <v>#VALUE!</v>
      </c>
      <c r="R321" s="7">
        <f>(Table2[[#This Row],[G]]^2)/(Table2[[#This Row],[G]]^2+Table2[[#This Row],[A]]^2)</f>
        <v>0.87742051103083341</v>
      </c>
      <c r="S321" s="7" t="e">
        <f>Table2[[#This Row],[PIM]]/Table2[[#This Row],[PTS]]</f>
        <v>#VALUE!</v>
      </c>
      <c r="T321" s="7" t="e">
        <f>Table2[[#This Row],[PTS]]/Table2[[#This Row],[PIM]]</f>
        <v>#VALUE!</v>
      </c>
      <c r="U321" s="7" t="e">
        <f>Table2[[#This Row],[PTS]]/Table2[[#This Row],[GP]]*Table2[[#This Row],[NHL_EQUIVALENT]]</f>
        <v>#VALUE!</v>
      </c>
      <c r="V321" s="7" t="e">
        <f>Table2[[#This Row],[G]]/Table2[[#This Row],[PTS]]</f>
        <v>#VALUE!</v>
      </c>
      <c r="W321" s="7" t="e">
        <f>Table2[[#This Row],[A]]/Table2[[#This Row],[PTS]]</f>
        <v>#VALUE!</v>
      </c>
      <c r="X321"/>
      <c r="Y321"/>
      <c r="Z321" t="s">
        <v>1421</v>
      </c>
      <c r="AA321" t="e" vm="1">
        <v>#VALUE!</v>
      </c>
      <c r="AB321" t="s">
        <v>431</v>
      </c>
      <c r="AC321">
        <v>38886</v>
      </c>
      <c r="AD321" t="s">
        <v>717</v>
      </c>
      <c r="AE321">
        <v>181</v>
      </c>
      <c r="AF321" t="s">
        <v>700</v>
      </c>
    </row>
    <row r="322" spans="1:32" hidden="1" x14ac:dyDescent="0.35">
      <c r="A322">
        <v>2025</v>
      </c>
      <c r="C322" t="s">
        <v>1169</v>
      </c>
      <c r="D322" s="1" t="s">
        <v>1471</v>
      </c>
      <c r="E322" s="1" t="s">
        <v>897</v>
      </c>
      <c r="F322" t="s">
        <v>331</v>
      </c>
      <c r="G322" t="s">
        <v>23</v>
      </c>
      <c r="H322">
        <v>0.27</v>
      </c>
      <c r="I322">
        <v>40</v>
      </c>
      <c r="J322">
        <v>8</v>
      </c>
      <c r="K322">
        <v>9</v>
      </c>
      <c r="L322">
        <v>17</v>
      </c>
      <c r="M322">
        <v>37</v>
      </c>
      <c r="N322">
        <f>Table2[[#This Row],[G]]/Table2[[#This Row],[GP]]</f>
        <v>0.2</v>
      </c>
      <c r="O322">
        <f>Table2[[#This Row],[A]]/Table2[[#This Row],[GP]]</f>
        <v>0.22500000000000001</v>
      </c>
      <c r="P322">
        <f>Table2[[#This Row],[PTS]]/Table2[[#This Row],[GP]]</f>
        <v>0.42499999999999999</v>
      </c>
      <c r="Q322" s="7">
        <f>Table2[[#This Row],[PIM]]/Table2[[#This Row],[GP]]</f>
        <v>0.92500000000000004</v>
      </c>
      <c r="R322" s="7">
        <f>(Table2[[#This Row],[G]]^2)/(Table2[[#This Row],[G]]^2+Table2[[#This Row],[A]]^2)</f>
        <v>0.44137931034482758</v>
      </c>
      <c r="S322" s="7">
        <f>Table2[[#This Row],[PIM]]/Table2[[#This Row],[PTS]]</f>
        <v>2.1764705882352939</v>
      </c>
      <c r="T322" s="7">
        <f>Table2[[#This Row],[PTS]]/Table2[[#This Row],[PIM]]</f>
        <v>0.45945945945945948</v>
      </c>
      <c r="U322" s="7">
        <f>Table2[[#This Row],[PTS]]/Table2[[#This Row],[GP]]*Table2[[#This Row],[NHL_EQUIVALENT]]</f>
        <v>0.11475</v>
      </c>
      <c r="V322" s="7">
        <f>Table2[[#This Row],[G]]/Table2[[#This Row],[PTS]]</f>
        <v>0.47058823529411764</v>
      </c>
      <c r="W322" s="7">
        <f>Table2[[#This Row],[A]]/Table2[[#This Row],[PTS]]</f>
        <v>0.52941176470588236</v>
      </c>
      <c r="X322"/>
      <c r="Y322"/>
      <c r="Z322" t="s">
        <v>1422</v>
      </c>
      <c r="AA322" t="e" vm="2">
        <v>#VALUE!</v>
      </c>
      <c r="AB322" t="s">
        <v>433</v>
      </c>
      <c r="AC322">
        <v>39137</v>
      </c>
      <c r="AD322" t="s">
        <v>699</v>
      </c>
      <c r="AE322">
        <v>181</v>
      </c>
      <c r="AF322" t="s">
        <v>700</v>
      </c>
    </row>
    <row r="323" spans="1:32" hidden="1" x14ac:dyDescent="0.35">
      <c r="A323">
        <v>2025</v>
      </c>
      <c r="C323" t="s">
        <v>983</v>
      </c>
      <c r="D323" s="1" t="s">
        <v>1471</v>
      </c>
      <c r="E323" s="1" t="s">
        <v>896</v>
      </c>
      <c r="F323" t="s">
        <v>275</v>
      </c>
      <c r="G323" t="s">
        <v>23</v>
      </c>
      <c r="H323">
        <v>0.27</v>
      </c>
      <c r="I323">
        <v>57</v>
      </c>
      <c r="J323">
        <v>8</v>
      </c>
      <c r="K323">
        <v>33</v>
      </c>
      <c r="L323">
        <v>41</v>
      </c>
      <c r="M323">
        <v>46</v>
      </c>
      <c r="N323">
        <f>Table2[[#This Row],[G]]/Table2[[#This Row],[GP]]</f>
        <v>0.14035087719298245</v>
      </c>
      <c r="O323">
        <f>Table2[[#This Row],[A]]/Table2[[#This Row],[GP]]</f>
        <v>0.57894736842105265</v>
      </c>
      <c r="P323">
        <f>Table2[[#This Row],[PTS]]/Table2[[#This Row],[GP]]</f>
        <v>0.7192982456140351</v>
      </c>
      <c r="Q323" s="7">
        <f>Table2[[#This Row],[PIM]]/Table2[[#This Row],[GP]]</f>
        <v>0.80701754385964908</v>
      </c>
      <c r="R323" s="7">
        <f>(Table2[[#This Row],[G]]^2)/(Table2[[#This Row],[G]]^2+Table2[[#This Row],[A]]^2)</f>
        <v>5.5507372072853424E-2</v>
      </c>
      <c r="S323" s="7">
        <f>Table2[[#This Row],[PIM]]/Table2[[#This Row],[PTS]]</f>
        <v>1.1219512195121952</v>
      </c>
      <c r="T323" s="7">
        <f>Table2[[#This Row],[PTS]]/Table2[[#This Row],[PIM]]</f>
        <v>0.89130434782608692</v>
      </c>
      <c r="U323" s="7">
        <f>Table2[[#This Row],[PTS]]/Table2[[#This Row],[GP]]*Table2[[#This Row],[NHL_EQUIVALENT]]</f>
        <v>0.1942105263157895</v>
      </c>
      <c r="V323" s="7">
        <f>Table2[[#This Row],[G]]/Table2[[#This Row],[PTS]]</f>
        <v>0.1951219512195122</v>
      </c>
      <c r="W323" s="7">
        <f>Table2[[#This Row],[A]]/Table2[[#This Row],[PTS]]</f>
        <v>0.80487804878048785</v>
      </c>
      <c r="X323"/>
      <c r="Y323"/>
      <c r="Z323" t="s">
        <v>1422</v>
      </c>
      <c r="AA323" t="e" vm="2">
        <v>#VALUE!</v>
      </c>
      <c r="AB323" t="s">
        <v>434</v>
      </c>
      <c r="AC323">
        <v>38962</v>
      </c>
      <c r="AD323" t="s">
        <v>699</v>
      </c>
      <c r="AE323">
        <v>187</v>
      </c>
      <c r="AF323" t="s">
        <v>700</v>
      </c>
    </row>
    <row r="324" spans="1:32" hidden="1" x14ac:dyDescent="0.35">
      <c r="A324">
        <v>2025</v>
      </c>
      <c r="C324" t="s">
        <v>1243</v>
      </c>
      <c r="D324" s="1" t="s">
        <v>1471</v>
      </c>
      <c r="E324" s="1" t="s">
        <v>897</v>
      </c>
      <c r="F324" t="s">
        <v>432</v>
      </c>
      <c r="G324" t="s">
        <v>31</v>
      </c>
      <c r="H324">
        <v>0.27</v>
      </c>
      <c r="I324">
        <v>31</v>
      </c>
      <c r="J324">
        <v>5</v>
      </c>
      <c r="K324">
        <v>10</v>
      </c>
      <c r="L324">
        <v>15</v>
      </c>
      <c r="M324">
        <v>32</v>
      </c>
      <c r="N324">
        <f>Table2[[#This Row],[G]]/Table2[[#This Row],[GP]]</f>
        <v>0.16129032258064516</v>
      </c>
      <c r="O324">
        <f>Table2[[#This Row],[A]]/Table2[[#This Row],[GP]]</f>
        <v>0.32258064516129031</v>
      </c>
      <c r="P324">
        <f>Table2[[#This Row],[PTS]]/Table2[[#This Row],[GP]]</f>
        <v>0.4838709677419355</v>
      </c>
      <c r="Q324" s="7">
        <f>Table2[[#This Row],[PIM]]/Table2[[#This Row],[GP]]</f>
        <v>1.032258064516129</v>
      </c>
      <c r="R324" s="7">
        <f>(Table2[[#This Row],[G]]^2)/(Table2[[#This Row],[G]]^2+Table2[[#This Row],[A]]^2)</f>
        <v>0.2</v>
      </c>
      <c r="S324" s="7">
        <f>Table2[[#This Row],[PIM]]/Table2[[#This Row],[PTS]]</f>
        <v>2.1333333333333333</v>
      </c>
      <c r="T324" s="7">
        <f>Table2[[#This Row],[PTS]]/Table2[[#This Row],[PIM]]</f>
        <v>0.46875</v>
      </c>
      <c r="U324" s="7">
        <f>Table2[[#This Row],[PTS]]/Table2[[#This Row],[GP]]*Table2[[#This Row],[NHL_EQUIVALENT]]</f>
        <v>0.13064516129032258</v>
      </c>
      <c r="V324" s="7">
        <f>Table2[[#This Row],[G]]/Table2[[#This Row],[PTS]]</f>
        <v>0.33333333333333331</v>
      </c>
      <c r="W324" s="7">
        <f>Table2[[#This Row],[A]]/Table2[[#This Row],[PTS]]</f>
        <v>0.66666666666666663</v>
      </c>
      <c r="X324"/>
      <c r="Y324"/>
      <c r="Z324" t="s">
        <v>1421</v>
      </c>
      <c r="AA324" t="e" vm="1">
        <v>#VALUE!</v>
      </c>
      <c r="AB324" t="s">
        <v>832</v>
      </c>
      <c r="AC324">
        <v>38394</v>
      </c>
      <c r="AD324" t="s">
        <v>717</v>
      </c>
      <c r="AE324">
        <v>203</v>
      </c>
      <c r="AF324" t="s">
        <v>700</v>
      </c>
    </row>
    <row r="325" spans="1:32" hidden="1" x14ac:dyDescent="0.35">
      <c r="A325">
        <v>2025</v>
      </c>
      <c r="C325" t="s">
        <v>1274</v>
      </c>
      <c r="D325" s="1" t="s">
        <v>1471</v>
      </c>
      <c r="E325" s="1" t="s">
        <v>897</v>
      </c>
      <c r="F325" t="s">
        <v>247</v>
      </c>
      <c r="G325" t="s">
        <v>31</v>
      </c>
      <c r="H325">
        <v>0.27</v>
      </c>
      <c r="I325">
        <v>35</v>
      </c>
      <c r="J325">
        <v>7</v>
      </c>
      <c r="K325">
        <v>11</v>
      </c>
      <c r="L325">
        <v>18</v>
      </c>
      <c r="M325">
        <v>17</v>
      </c>
      <c r="N325">
        <f>Table2[[#This Row],[G]]/Table2[[#This Row],[GP]]</f>
        <v>0.2</v>
      </c>
      <c r="O325">
        <f>Table2[[#This Row],[A]]/Table2[[#This Row],[GP]]</f>
        <v>0.31428571428571428</v>
      </c>
      <c r="P325">
        <f>Table2[[#This Row],[PTS]]/Table2[[#This Row],[GP]]</f>
        <v>0.51428571428571423</v>
      </c>
      <c r="Q325" s="7">
        <f>Table2[[#This Row],[PIM]]/Table2[[#This Row],[GP]]</f>
        <v>0.48571428571428571</v>
      </c>
      <c r="R325" s="7">
        <f>(Table2[[#This Row],[G]]^2)/(Table2[[#This Row],[G]]^2+Table2[[#This Row],[A]]^2)</f>
        <v>0.28823529411764703</v>
      </c>
      <c r="S325" s="7">
        <f>Table2[[#This Row],[PIM]]/Table2[[#This Row],[PTS]]</f>
        <v>0.94444444444444442</v>
      </c>
      <c r="T325" s="7">
        <f>Table2[[#This Row],[PTS]]/Table2[[#This Row],[PIM]]</f>
        <v>1.0588235294117647</v>
      </c>
      <c r="U325" s="7">
        <f>Table2[[#This Row],[PTS]]/Table2[[#This Row],[GP]]*Table2[[#This Row],[NHL_EQUIVALENT]]</f>
        <v>0.13885714285714285</v>
      </c>
      <c r="V325" s="7">
        <f>Table2[[#This Row],[G]]/Table2[[#This Row],[PTS]]</f>
        <v>0.3888888888888889</v>
      </c>
      <c r="W325" s="7">
        <f>Table2[[#This Row],[A]]/Table2[[#This Row],[PTS]]</f>
        <v>0.61111111111111116</v>
      </c>
      <c r="X325"/>
      <c r="Y325"/>
      <c r="Z325" t="s">
        <v>1421</v>
      </c>
      <c r="AA325" t="e" vm="1">
        <v>#VALUE!</v>
      </c>
      <c r="AB325" t="s">
        <v>435</v>
      </c>
      <c r="AC325">
        <v>39166</v>
      </c>
      <c r="AD325" t="s">
        <v>716</v>
      </c>
      <c r="AE325">
        <v>168</v>
      </c>
      <c r="AF325" t="s">
        <v>690</v>
      </c>
    </row>
    <row r="326" spans="1:32" hidden="1" x14ac:dyDescent="0.35">
      <c r="A326">
        <v>2025</v>
      </c>
      <c r="C326" t="s">
        <v>984</v>
      </c>
      <c r="D326" s="1" t="s">
        <v>1471</v>
      </c>
      <c r="E326" s="1" t="s">
        <v>896</v>
      </c>
      <c r="F326" t="s">
        <v>171</v>
      </c>
      <c r="G326" t="s">
        <v>131</v>
      </c>
      <c r="H326">
        <v>0.1</v>
      </c>
      <c r="I326">
        <v>58</v>
      </c>
      <c r="J326">
        <v>3</v>
      </c>
      <c r="K326">
        <v>34</v>
      </c>
      <c r="L326">
        <v>37</v>
      </c>
      <c r="M326">
        <v>8</v>
      </c>
      <c r="N326">
        <f>Table2[[#This Row],[G]]/Table2[[#This Row],[GP]]</f>
        <v>5.1724137931034482E-2</v>
      </c>
      <c r="O326">
        <f>Table2[[#This Row],[A]]/Table2[[#This Row],[GP]]</f>
        <v>0.58620689655172409</v>
      </c>
      <c r="P326">
        <f>Table2[[#This Row],[PTS]]/Table2[[#This Row],[GP]]</f>
        <v>0.63793103448275867</v>
      </c>
      <c r="Q326" s="7">
        <f>Table2[[#This Row],[PIM]]/Table2[[#This Row],[GP]]</f>
        <v>0.13793103448275862</v>
      </c>
      <c r="R326" s="7">
        <f>(Table2[[#This Row],[G]]^2)/(Table2[[#This Row],[G]]^2+Table2[[#This Row],[A]]^2)</f>
        <v>7.725321888412017E-3</v>
      </c>
      <c r="S326" s="7">
        <f>Table2[[#This Row],[PIM]]/Table2[[#This Row],[PTS]]</f>
        <v>0.21621621621621623</v>
      </c>
      <c r="T326" s="7">
        <f>Table2[[#This Row],[PTS]]/Table2[[#This Row],[PIM]]</f>
        <v>4.625</v>
      </c>
      <c r="U326" s="7">
        <f>Table2[[#This Row],[PTS]]/Table2[[#This Row],[GP]]*Table2[[#This Row],[NHL_EQUIVALENT]]</f>
        <v>6.3793103448275865E-2</v>
      </c>
      <c r="V326" s="7">
        <f>Table2[[#This Row],[G]]/Table2[[#This Row],[PTS]]</f>
        <v>8.1081081081081086E-2</v>
      </c>
      <c r="W326" s="7">
        <f>Table2[[#This Row],[A]]/Table2[[#This Row],[PTS]]</f>
        <v>0.91891891891891897</v>
      </c>
      <c r="X326"/>
      <c r="Y326"/>
      <c r="Z326" t="s">
        <v>1422</v>
      </c>
      <c r="AA326" t="e" vm="2">
        <v>#VALUE!</v>
      </c>
      <c r="AB326" t="s">
        <v>436</v>
      </c>
      <c r="AC326">
        <v>39156</v>
      </c>
      <c r="AD326" t="s">
        <v>699</v>
      </c>
      <c r="AE326">
        <v>181</v>
      </c>
      <c r="AF326" t="s">
        <v>690</v>
      </c>
    </row>
    <row r="327" spans="1:32" hidden="1" x14ac:dyDescent="0.35">
      <c r="A327">
        <v>2025</v>
      </c>
      <c r="C327" t="s">
        <v>1170</v>
      </c>
      <c r="D327" s="1" t="s">
        <v>1471</v>
      </c>
      <c r="E327" s="1" t="s">
        <v>897</v>
      </c>
      <c r="F327" t="s">
        <v>305</v>
      </c>
      <c r="G327" t="s">
        <v>31</v>
      </c>
      <c r="H327">
        <v>0.27</v>
      </c>
      <c r="I327">
        <v>56</v>
      </c>
      <c r="J327">
        <v>14</v>
      </c>
      <c r="K327">
        <v>35</v>
      </c>
      <c r="L327">
        <v>49</v>
      </c>
      <c r="M327">
        <v>26</v>
      </c>
      <c r="N327">
        <f>Table2[[#This Row],[G]]/Table2[[#This Row],[GP]]</f>
        <v>0.25</v>
      </c>
      <c r="O327">
        <f>Table2[[#This Row],[A]]/Table2[[#This Row],[GP]]</f>
        <v>0.625</v>
      </c>
      <c r="P327">
        <f>Table2[[#This Row],[PTS]]/Table2[[#This Row],[GP]]</f>
        <v>0.875</v>
      </c>
      <c r="Q327" s="7">
        <f>Table2[[#This Row],[PIM]]/Table2[[#This Row],[GP]]</f>
        <v>0.4642857142857143</v>
      </c>
      <c r="R327" s="7">
        <f>(Table2[[#This Row],[G]]^2)/(Table2[[#This Row],[G]]^2+Table2[[#This Row],[A]]^2)</f>
        <v>0.13793103448275862</v>
      </c>
      <c r="S327" s="7">
        <f>Table2[[#This Row],[PIM]]/Table2[[#This Row],[PTS]]</f>
        <v>0.53061224489795922</v>
      </c>
      <c r="T327" s="7">
        <f>Table2[[#This Row],[PTS]]/Table2[[#This Row],[PIM]]</f>
        <v>1.8846153846153846</v>
      </c>
      <c r="U327" s="7">
        <f>Table2[[#This Row],[PTS]]/Table2[[#This Row],[GP]]*Table2[[#This Row],[NHL_EQUIVALENT]]</f>
        <v>0.23625000000000002</v>
      </c>
      <c r="V327" s="7">
        <f>Table2[[#This Row],[G]]/Table2[[#This Row],[PTS]]</f>
        <v>0.2857142857142857</v>
      </c>
      <c r="W327" s="7">
        <f>Table2[[#This Row],[A]]/Table2[[#This Row],[PTS]]</f>
        <v>0.7142857142857143</v>
      </c>
      <c r="X327"/>
      <c r="Y327"/>
      <c r="Z327" t="s">
        <v>1421</v>
      </c>
      <c r="AA327" t="e" vm="1">
        <v>#VALUE!</v>
      </c>
      <c r="AB327" t="s">
        <v>437</v>
      </c>
      <c r="AC327">
        <v>39101</v>
      </c>
      <c r="AD327" t="s">
        <v>725</v>
      </c>
      <c r="AE327">
        <v>165</v>
      </c>
      <c r="AF327" t="s">
        <v>690</v>
      </c>
    </row>
    <row r="328" spans="1:32" hidden="1" x14ac:dyDescent="0.35">
      <c r="A328">
        <v>2025</v>
      </c>
      <c r="C328" t="s">
        <v>1092</v>
      </c>
      <c r="D328" s="1" t="s">
        <v>1471</v>
      </c>
      <c r="E328" s="1" t="s">
        <v>8</v>
      </c>
      <c r="F328" t="s">
        <v>438</v>
      </c>
      <c r="G328" t="s">
        <v>131</v>
      </c>
      <c r="H328">
        <v>0.1</v>
      </c>
      <c r="I328" t="s">
        <v>52</v>
      </c>
      <c r="J328" t="s">
        <v>52</v>
      </c>
      <c r="K328" t="s">
        <v>52</v>
      </c>
      <c r="L328" t="s">
        <v>52</v>
      </c>
      <c r="M328" t="s">
        <v>52</v>
      </c>
      <c r="N328" t="e">
        <f>Table2[[#This Row],[G]]/Table2[[#This Row],[GP]]</f>
        <v>#VALUE!</v>
      </c>
      <c r="O328" t="e">
        <f>Table2[[#This Row],[A]]/Table2[[#This Row],[GP]]</f>
        <v>#VALUE!</v>
      </c>
      <c r="P328" t="e">
        <f>Table2[[#This Row],[PTS]]/Table2[[#This Row],[GP]]</f>
        <v>#VALUE!</v>
      </c>
      <c r="Q328" s="7" t="e">
        <f>Table2[[#This Row],[PIM]]/Table2[[#This Row],[GP]]</f>
        <v>#VALUE!</v>
      </c>
      <c r="R328" s="7" t="e">
        <f>(Table2[[#This Row],[G]]^2)/(Table2[[#This Row],[G]]^2+Table2[[#This Row],[A]]^2)</f>
        <v>#VALUE!</v>
      </c>
      <c r="S328" s="7" t="e">
        <f>Table2[[#This Row],[PIM]]/Table2[[#This Row],[PTS]]</f>
        <v>#VALUE!</v>
      </c>
      <c r="T328" s="7" t="e">
        <f>Table2[[#This Row],[PTS]]/Table2[[#This Row],[PIM]]</f>
        <v>#VALUE!</v>
      </c>
      <c r="U328" s="7" t="e">
        <f>Table2[[#This Row],[PTS]]/Table2[[#This Row],[GP]]*Table2[[#This Row],[NHL_EQUIVALENT]]</f>
        <v>#VALUE!</v>
      </c>
      <c r="V328" s="7" t="e">
        <f>Table2[[#This Row],[G]]/Table2[[#This Row],[PTS]]</f>
        <v>#VALUE!</v>
      </c>
      <c r="W328" s="7" t="e">
        <f>Table2[[#This Row],[A]]/Table2[[#This Row],[PTS]]</f>
        <v>#VALUE!</v>
      </c>
      <c r="X328"/>
      <c r="Y328"/>
      <c r="Z328" t="s">
        <v>1422</v>
      </c>
      <c r="AA328" t="e" vm="2">
        <v>#VALUE!</v>
      </c>
      <c r="AB328" t="s">
        <v>833</v>
      </c>
      <c r="AC328">
        <v>39196</v>
      </c>
      <c r="AD328" t="s">
        <v>707</v>
      </c>
      <c r="AE328">
        <v>176</v>
      </c>
      <c r="AF328" t="s">
        <v>700</v>
      </c>
    </row>
    <row r="329" spans="1:32" hidden="1" x14ac:dyDescent="0.35">
      <c r="A329">
        <v>2025</v>
      </c>
      <c r="C329" t="s">
        <v>1093</v>
      </c>
      <c r="D329" s="1" t="s">
        <v>1471</v>
      </c>
      <c r="E329" s="1" t="s">
        <v>8</v>
      </c>
      <c r="F329" t="s">
        <v>19</v>
      </c>
      <c r="G329" t="s">
        <v>20</v>
      </c>
      <c r="H329">
        <v>0.28999999999999998</v>
      </c>
      <c r="I329">
        <v>23</v>
      </c>
      <c r="J329">
        <v>2.17</v>
      </c>
      <c r="K329">
        <v>0.92100000000000004</v>
      </c>
      <c r="L329" t="s">
        <v>52</v>
      </c>
      <c r="M329" t="s">
        <v>52</v>
      </c>
      <c r="N329">
        <f>Table2[[#This Row],[G]]/Table2[[#This Row],[GP]]</f>
        <v>9.4347826086956521E-2</v>
      </c>
      <c r="O329">
        <f>Table2[[#This Row],[A]]/Table2[[#This Row],[GP]]</f>
        <v>4.0043478260869569E-2</v>
      </c>
      <c r="P329" t="e">
        <f>Table2[[#This Row],[PTS]]/Table2[[#This Row],[GP]]</f>
        <v>#VALUE!</v>
      </c>
      <c r="Q329" s="7" t="e">
        <f>Table2[[#This Row],[PIM]]/Table2[[#This Row],[GP]]</f>
        <v>#VALUE!</v>
      </c>
      <c r="R329" s="7">
        <f>(Table2[[#This Row],[G]]^2)/(Table2[[#This Row],[G]]^2+Table2[[#This Row],[A]]^2)</f>
        <v>0.84736018035173122</v>
      </c>
      <c r="S329" s="7" t="e">
        <f>Table2[[#This Row],[PIM]]/Table2[[#This Row],[PTS]]</f>
        <v>#VALUE!</v>
      </c>
      <c r="T329" s="7" t="e">
        <f>Table2[[#This Row],[PTS]]/Table2[[#This Row],[PIM]]</f>
        <v>#VALUE!</v>
      </c>
      <c r="U329" s="7" t="e">
        <f>Table2[[#This Row],[PTS]]/Table2[[#This Row],[GP]]*Table2[[#This Row],[NHL_EQUIVALENT]]</f>
        <v>#VALUE!</v>
      </c>
      <c r="V329" s="7" t="e">
        <f>Table2[[#This Row],[G]]/Table2[[#This Row],[PTS]]</f>
        <v>#VALUE!</v>
      </c>
      <c r="W329" s="7" t="e">
        <f>Table2[[#This Row],[A]]/Table2[[#This Row],[PTS]]</f>
        <v>#VALUE!</v>
      </c>
      <c r="X329"/>
      <c r="Y329"/>
      <c r="Z329" t="s">
        <v>1421</v>
      </c>
      <c r="AA329" t="e" vm="1">
        <v>#VALUE!</v>
      </c>
      <c r="AB329" t="s">
        <v>439</v>
      </c>
      <c r="AC329">
        <v>38976</v>
      </c>
      <c r="AD329" t="s">
        <v>705</v>
      </c>
      <c r="AE329">
        <v>174</v>
      </c>
      <c r="AF329" t="s">
        <v>700</v>
      </c>
    </row>
    <row r="330" spans="1:32" hidden="1" x14ac:dyDescent="0.35">
      <c r="A330">
        <v>2025</v>
      </c>
      <c r="C330" t="s">
        <v>985</v>
      </c>
      <c r="D330" s="1" t="s">
        <v>1471</v>
      </c>
      <c r="E330" s="1" t="s">
        <v>896</v>
      </c>
      <c r="F330" t="s">
        <v>86</v>
      </c>
      <c r="G330" t="s">
        <v>20</v>
      </c>
      <c r="H330">
        <v>0.28999999999999998</v>
      </c>
      <c r="I330">
        <v>66</v>
      </c>
      <c r="J330">
        <v>21</v>
      </c>
      <c r="K330">
        <v>51</v>
      </c>
      <c r="L330">
        <v>72</v>
      </c>
      <c r="M330">
        <v>54</v>
      </c>
      <c r="N330">
        <f>Table2[[#This Row],[G]]/Table2[[#This Row],[GP]]</f>
        <v>0.31818181818181818</v>
      </c>
      <c r="O330">
        <f>Table2[[#This Row],[A]]/Table2[[#This Row],[GP]]</f>
        <v>0.77272727272727271</v>
      </c>
      <c r="P330">
        <f>Table2[[#This Row],[PTS]]/Table2[[#This Row],[GP]]</f>
        <v>1.0909090909090908</v>
      </c>
      <c r="Q330" s="7">
        <f>Table2[[#This Row],[PIM]]/Table2[[#This Row],[GP]]</f>
        <v>0.81818181818181823</v>
      </c>
      <c r="R330" s="7">
        <f>(Table2[[#This Row],[G]]^2)/(Table2[[#This Row],[G]]^2+Table2[[#This Row],[A]]^2)</f>
        <v>0.14497041420118342</v>
      </c>
      <c r="S330" s="7">
        <f>Table2[[#This Row],[PIM]]/Table2[[#This Row],[PTS]]</f>
        <v>0.75</v>
      </c>
      <c r="T330" s="7">
        <f>Table2[[#This Row],[PTS]]/Table2[[#This Row],[PIM]]</f>
        <v>1.3333333333333333</v>
      </c>
      <c r="U330" s="7">
        <f>Table2[[#This Row],[PTS]]/Table2[[#This Row],[GP]]*Table2[[#This Row],[NHL_EQUIVALENT]]</f>
        <v>0.31636363636363629</v>
      </c>
      <c r="V330" s="7">
        <f>Table2[[#This Row],[G]]/Table2[[#This Row],[PTS]]</f>
        <v>0.29166666666666669</v>
      </c>
      <c r="W330" s="7">
        <f>Table2[[#This Row],[A]]/Table2[[#This Row],[PTS]]</f>
        <v>0.70833333333333337</v>
      </c>
      <c r="X330"/>
      <c r="Y330"/>
      <c r="Z330" t="s">
        <v>1421</v>
      </c>
      <c r="AA330" t="e" vm="1">
        <v>#VALUE!</v>
      </c>
      <c r="AB330" t="s">
        <v>440</v>
      </c>
      <c r="AC330">
        <v>38457</v>
      </c>
      <c r="AD330" t="s">
        <v>699</v>
      </c>
      <c r="AE330">
        <v>201</v>
      </c>
      <c r="AF330" t="s">
        <v>690</v>
      </c>
    </row>
    <row r="331" spans="1:32" hidden="1" x14ac:dyDescent="0.35">
      <c r="A331">
        <v>2025</v>
      </c>
      <c r="C331" t="s">
        <v>1346</v>
      </c>
      <c r="D331" s="1" t="s">
        <v>1471</v>
      </c>
      <c r="E331" s="1" t="s">
        <v>897</v>
      </c>
      <c r="F331" t="s">
        <v>326</v>
      </c>
      <c r="G331" t="s">
        <v>20</v>
      </c>
      <c r="H331">
        <v>0.28999999999999998</v>
      </c>
      <c r="I331">
        <v>52</v>
      </c>
      <c r="J331">
        <v>15</v>
      </c>
      <c r="K331">
        <v>24</v>
      </c>
      <c r="L331">
        <v>39</v>
      </c>
      <c r="M331">
        <v>21</v>
      </c>
      <c r="N331">
        <f>Table2[[#This Row],[G]]/Table2[[#This Row],[GP]]</f>
        <v>0.28846153846153844</v>
      </c>
      <c r="O331">
        <f>Table2[[#This Row],[A]]/Table2[[#This Row],[GP]]</f>
        <v>0.46153846153846156</v>
      </c>
      <c r="P331">
        <f>Table2[[#This Row],[PTS]]/Table2[[#This Row],[GP]]</f>
        <v>0.75</v>
      </c>
      <c r="Q331" s="7">
        <f>Table2[[#This Row],[PIM]]/Table2[[#This Row],[GP]]</f>
        <v>0.40384615384615385</v>
      </c>
      <c r="R331" s="7">
        <f>(Table2[[#This Row],[G]]^2)/(Table2[[#This Row],[G]]^2+Table2[[#This Row],[A]]^2)</f>
        <v>0.2808988764044944</v>
      </c>
      <c r="S331" s="7">
        <f>Table2[[#This Row],[PIM]]/Table2[[#This Row],[PTS]]</f>
        <v>0.53846153846153844</v>
      </c>
      <c r="T331" s="7">
        <f>Table2[[#This Row],[PTS]]/Table2[[#This Row],[PIM]]</f>
        <v>1.8571428571428572</v>
      </c>
      <c r="U331" s="7">
        <f>Table2[[#This Row],[PTS]]/Table2[[#This Row],[GP]]*Table2[[#This Row],[NHL_EQUIVALENT]]</f>
        <v>0.21749999999999997</v>
      </c>
      <c r="V331" s="7">
        <f>Table2[[#This Row],[G]]/Table2[[#This Row],[PTS]]</f>
        <v>0.38461538461538464</v>
      </c>
      <c r="W331" s="7">
        <f>Table2[[#This Row],[A]]/Table2[[#This Row],[PTS]]</f>
        <v>0.61538461538461542</v>
      </c>
      <c r="X331"/>
      <c r="Y331"/>
      <c r="Z331" t="s">
        <v>1428</v>
      </c>
      <c r="AA331" t="e" vm="10">
        <v>#VALUE!</v>
      </c>
      <c r="AB331" t="s">
        <v>441</v>
      </c>
      <c r="AC331">
        <v>39133</v>
      </c>
      <c r="AD331" t="s">
        <v>699</v>
      </c>
      <c r="AE331">
        <v>176</v>
      </c>
      <c r="AF331" t="s">
        <v>700</v>
      </c>
    </row>
    <row r="332" spans="1:32" hidden="1" x14ac:dyDescent="0.35">
      <c r="A332">
        <v>2025</v>
      </c>
      <c r="C332" t="s">
        <v>987</v>
      </c>
      <c r="D332" s="1" t="s">
        <v>1471</v>
      </c>
      <c r="E332" s="1" t="s">
        <v>896</v>
      </c>
      <c r="F332" t="s">
        <v>16</v>
      </c>
      <c r="G332" t="s">
        <v>17</v>
      </c>
      <c r="H332">
        <v>0.28000000000000003</v>
      </c>
      <c r="I332">
        <v>61</v>
      </c>
      <c r="J332">
        <v>2</v>
      </c>
      <c r="K332">
        <v>11</v>
      </c>
      <c r="L332">
        <v>13</v>
      </c>
      <c r="M332">
        <v>32</v>
      </c>
      <c r="N332">
        <f>Table2[[#This Row],[G]]/Table2[[#This Row],[GP]]</f>
        <v>3.2786885245901641E-2</v>
      </c>
      <c r="O332">
        <f>Table2[[#This Row],[A]]/Table2[[#This Row],[GP]]</f>
        <v>0.18032786885245902</v>
      </c>
      <c r="P332">
        <f>Table2[[#This Row],[PTS]]/Table2[[#This Row],[GP]]</f>
        <v>0.21311475409836064</v>
      </c>
      <c r="Q332" s="7">
        <f>Table2[[#This Row],[PIM]]/Table2[[#This Row],[GP]]</f>
        <v>0.52459016393442626</v>
      </c>
      <c r="R332" s="7">
        <f>(Table2[[#This Row],[G]]^2)/(Table2[[#This Row],[G]]^2+Table2[[#This Row],[A]]^2)</f>
        <v>3.2000000000000001E-2</v>
      </c>
      <c r="S332" s="7">
        <f>Table2[[#This Row],[PIM]]/Table2[[#This Row],[PTS]]</f>
        <v>2.4615384615384617</v>
      </c>
      <c r="T332" s="7">
        <f>Table2[[#This Row],[PTS]]/Table2[[#This Row],[PIM]]</f>
        <v>0.40625</v>
      </c>
      <c r="U332" s="7">
        <f>Table2[[#This Row],[PTS]]/Table2[[#This Row],[GP]]*Table2[[#This Row],[NHL_EQUIVALENT]]</f>
        <v>5.9672131147540983E-2</v>
      </c>
      <c r="V332" s="7">
        <f>Table2[[#This Row],[G]]/Table2[[#This Row],[PTS]]</f>
        <v>0.15384615384615385</v>
      </c>
      <c r="W332" s="7">
        <f>Table2[[#This Row],[A]]/Table2[[#This Row],[PTS]]</f>
        <v>0.84615384615384615</v>
      </c>
      <c r="X332"/>
      <c r="Y332"/>
      <c r="Z332" t="s">
        <v>1422</v>
      </c>
      <c r="AA332" t="e" vm="2">
        <v>#VALUE!</v>
      </c>
      <c r="AB332" t="s">
        <v>443</v>
      </c>
      <c r="AC332">
        <v>39149</v>
      </c>
      <c r="AD332" t="s">
        <v>725</v>
      </c>
      <c r="AE332">
        <v>190</v>
      </c>
      <c r="AF332" t="s">
        <v>690</v>
      </c>
    </row>
    <row r="333" spans="1:32" hidden="1" x14ac:dyDescent="0.35">
      <c r="A333">
        <v>2025</v>
      </c>
      <c r="C333" t="s">
        <v>1171</v>
      </c>
      <c r="D333" s="1" t="s">
        <v>1471</v>
      </c>
      <c r="E333" s="1" t="s">
        <v>897</v>
      </c>
      <c r="F333" t="s">
        <v>445</v>
      </c>
      <c r="G333" t="s">
        <v>110</v>
      </c>
      <c r="H333">
        <v>0.55000000000000004</v>
      </c>
      <c r="I333">
        <v>29</v>
      </c>
      <c r="J333">
        <v>1</v>
      </c>
      <c r="K333">
        <v>4</v>
      </c>
      <c r="L333">
        <v>5</v>
      </c>
      <c r="M333">
        <v>2</v>
      </c>
      <c r="N333">
        <f>Table2[[#This Row],[G]]/Table2[[#This Row],[GP]]</f>
        <v>3.4482758620689655E-2</v>
      </c>
      <c r="O333">
        <f>Table2[[#This Row],[A]]/Table2[[#This Row],[GP]]</f>
        <v>0.13793103448275862</v>
      </c>
      <c r="P333">
        <f>Table2[[#This Row],[PTS]]/Table2[[#This Row],[GP]]</f>
        <v>0.17241379310344829</v>
      </c>
      <c r="Q333" s="7">
        <f>Table2[[#This Row],[PIM]]/Table2[[#This Row],[GP]]</f>
        <v>6.8965517241379309E-2</v>
      </c>
      <c r="R333" s="7">
        <f>(Table2[[#This Row],[G]]^2)/(Table2[[#This Row],[G]]^2+Table2[[#This Row],[A]]^2)</f>
        <v>5.8823529411764705E-2</v>
      </c>
      <c r="S333" s="7">
        <f>Table2[[#This Row],[PIM]]/Table2[[#This Row],[PTS]]</f>
        <v>0.4</v>
      </c>
      <c r="T333" s="7">
        <f>Table2[[#This Row],[PTS]]/Table2[[#This Row],[PIM]]</f>
        <v>2.5</v>
      </c>
      <c r="U333" s="7">
        <f>Table2[[#This Row],[PTS]]/Table2[[#This Row],[GP]]*Table2[[#This Row],[NHL_EQUIVALENT]]</f>
        <v>9.4827586206896561E-2</v>
      </c>
      <c r="V333" s="7">
        <f>Table2[[#This Row],[G]]/Table2[[#This Row],[PTS]]</f>
        <v>0.2</v>
      </c>
      <c r="W333" s="7">
        <f>Table2[[#This Row],[A]]/Table2[[#This Row],[PTS]]</f>
        <v>0.8</v>
      </c>
      <c r="X333"/>
      <c r="Y333"/>
      <c r="Z333" t="s">
        <v>1423</v>
      </c>
      <c r="AA333" t="e" vm="3">
        <v>#VALUE!</v>
      </c>
      <c r="AB333" t="s">
        <v>444</v>
      </c>
      <c r="AC333">
        <v>38911</v>
      </c>
      <c r="AD333" t="s">
        <v>725</v>
      </c>
      <c r="AE333">
        <v>172</v>
      </c>
      <c r="AF333" t="s">
        <v>700</v>
      </c>
    </row>
    <row r="334" spans="1:32" hidden="1" x14ac:dyDescent="0.35">
      <c r="A334">
        <v>2025</v>
      </c>
      <c r="C334" t="s">
        <v>988</v>
      </c>
      <c r="D334" s="1" t="s">
        <v>1471</v>
      </c>
      <c r="E334" s="1" t="s">
        <v>896</v>
      </c>
      <c r="F334" t="s">
        <v>58</v>
      </c>
      <c r="G334" t="s">
        <v>43</v>
      </c>
      <c r="H334">
        <v>0.27</v>
      </c>
      <c r="I334">
        <v>38</v>
      </c>
      <c r="J334">
        <v>4</v>
      </c>
      <c r="K334">
        <v>15</v>
      </c>
      <c r="L334">
        <v>19</v>
      </c>
      <c r="M334">
        <v>76</v>
      </c>
      <c r="N334">
        <f>Table2[[#This Row],[G]]/Table2[[#This Row],[GP]]</f>
        <v>0.10526315789473684</v>
      </c>
      <c r="O334">
        <f>Table2[[#This Row],[A]]/Table2[[#This Row],[GP]]</f>
        <v>0.39473684210526316</v>
      </c>
      <c r="P334">
        <f>Table2[[#This Row],[PTS]]/Table2[[#This Row],[GP]]</f>
        <v>0.5</v>
      </c>
      <c r="Q334" s="7">
        <f>Table2[[#This Row],[PIM]]/Table2[[#This Row],[GP]]</f>
        <v>2</v>
      </c>
      <c r="R334" s="7">
        <f>(Table2[[#This Row],[G]]^2)/(Table2[[#This Row],[G]]^2+Table2[[#This Row],[A]]^2)</f>
        <v>6.6390041493775934E-2</v>
      </c>
      <c r="S334" s="7">
        <f>Table2[[#This Row],[PIM]]/Table2[[#This Row],[PTS]]</f>
        <v>4</v>
      </c>
      <c r="T334" s="7">
        <f>Table2[[#This Row],[PTS]]/Table2[[#This Row],[PIM]]</f>
        <v>0.25</v>
      </c>
      <c r="U334" s="7">
        <f>Table2[[#This Row],[PTS]]/Table2[[#This Row],[GP]]*Table2[[#This Row],[NHL_EQUIVALENT]]</f>
        <v>0.13500000000000001</v>
      </c>
      <c r="V334" s="7">
        <f>Table2[[#This Row],[G]]/Table2[[#This Row],[PTS]]</f>
        <v>0.21052631578947367</v>
      </c>
      <c r="W334" s="7">
        <f>Table2[[#This Row],[A]]/Table2[[#This Row],[PTS]]</f>
        <v>0.78947368421052633</v>
      </c>
      <c r="X334"/>
      <c r="Y334"/>
      <c r="Z334" t="s">
        <v>1423</v>
      </c>
      <c r="AA334" t="e" vm="3">
        <v>#VALUE!</v>
      </c>
      <c r="AB334" t="s">
        <v>446</v>
      </c>
      <c r="AC334">
        <v>39186</v>
      </c>
      <c r="AD334" t="s">
        <v>707</v>
      </c>
      <c r="AE334">
        <v>192</v>
      </c>
      <c r="AF334" t="s">
        <v>700</v>
      </c>
    </row>
    <row r="335" spans="1:32" hidden="1" x14ac:dyDescent="0.35">
      <c r="A335">
        <v>2025</v>
      </c>
      <c r="C335" t="s">
        <v>989</v>
      </c>
      <c r="D335" s="1" t="s">
        <v>1471</v>
      </c>
      <c r="E335" s="1" t="s">
        <v>896</v>
      </c>
      <c r="F335" t="s">
        <v>448</v>
      </c>
      <c r="G335" t="s">
        <v>136</v>
      </c>
      <c r="H335">
        <v>0.28000000000000003</v>
      </c>
      <c r="I335">
        <v>27</v>
      </c>
      <c r="J335">
        <v>1</v>
      </c>
      <c r="K335">
        <v>5</v>
      </c>
      <c r="L335">
        <v>6</v>
      </c>
      <c r="M335">
        <v>0</v>
      </c>
      <c r="N335">
        <f>Table2[[#This Row],[G]]/Table2[[#This Row],[GP]]</f>
        <v>3.7037037037037035E-2</v>
      </c>
      <c r="O335">
        <f>Table2[[#This Row],[A]]/Table2[[#This Row],[GP]]</f>
        <v>0.18518518518518517</v>
      </c>
      <c r="P335">
        <f>Table2[[#This Row],[PTS]]/Table2[[#This Row],[GP]]</f>
        <v>0.22222222222222221</v>
      </c>
      <c r="Q335" s="7">
        <f>Table2[[#This Row],[PIM]]/Table2[[#This Row],[GP]]</f>
        <v>0</v>
      </c>
      <c r="R335" s="7">
        <f>(Table2[[#This Row],[G]]^2)/(Table2[[#This Row],[G]]^2+Table2[[#This Row],[A]]^2)</f>
        <v>3.8461538461538464E-2</v>
      </c>
      <c r="S335" s="7">
        <f>Table2[[#This Row],[PIM]]/Table2[[#This Row],[PTS]]</f>
        <v>0</v>
      </c>
      <c r="T335" s="7" t="e">
        <f>Table2[[#This Row],[PTS]]/Table2[[#This Row],[PIM]]</f>
        <v>#DIV/0!</v>
      </c>
      <c r="U335" s="7">
        <f>Table2[[#This Row],[PTS]]/Table2[[#This Row],[GP]]*Table2[[#This Row],[NHL_EQUIVALENT]]</f>
        <v>6.2222222222222227E-2</v>
      </c>
      <c r="V335" s="7">
        <f>Table2[[#This Row],[G]]/Table2[[#This Row],[PTS]]</f>
        <v>0.16666666666666666</v>
      </c>
      <c r="W335" s="7">
        <f>Table2[[#This Row],[A]]/Table2[[#This Row],[PTS]]</f>
        <v>0.83333333333333337</v>
      </c>
      <c r="X335"/>
      <c r="Y335"/>
      <c r="Z335" t="s">
        <v>1429</v>
      </c>
      <c r="AA335" t="e" vm="7">
        <v>#VALUE!</v>
      </c>
      <c r="AB335" t="s">
        <v>447</v>
      </c>
      <c r="AC335">
        <v>39248</v>
      </c>
      <c r="AD335" t="s">
        <v>699</v>
      </c>
      <c r="AE335">
        <v>181</v>
      </c>
      <c r="AF335" t="s">
        <v>700</v>
      </c>
    </row>
    <row r="336" spans="1:32" hidden="1" x14ac:dyDescent="0.35">
      <c r="A336">
        <v>2025</v>
      </c>
      <c r="C336" t="s">
        <v>1173</v>
      </c>
      <c r="D336" s="1" t="s">
        <v>1471</v>
      </c>
      <c r="E336" s="1" t="s">
        <v>897</v>
      </c>
      <c r="F336" t="s">
        <v>114</v>
      </c>
      <c r="G336" t="s">
        <v>115</v>
      </c>
      <c r="H336">
        <v>0.27</v>
      </c>
      <c r="I336">
        <v>54</v>
      </c>
      <c r="J336">
        <v>40</v>
      </c>
      <c r="K336">
        <v>65</v>
      </c>
      <c r="L336">
        <v>105</v>
      </c>
      <c r="M336">
        <v>26</v>
      </c>
      <c r="N336">
        <f>Table2[[#This Row],[G]]/Table2[[#This Row],[GP]]</f>
        <v>0.7407407407407407</v>
      </c>
      <c r="O336">
        <f>Table2[[#This Row],[A]]/Table2[[#This Row],[GP]]</f>
        <v>1.2037037037037037</v>
      </c>
      <c r="P336">
        <f>Table2[[#This Row],[PTS]]/Table2[[#This Row],[GP]]</f>
        <v>1.9444444444444444</v>
      </c>
      <c r="Q336" s="7">
        <f>Table2[[#This Row],[PIM]]/Table2[[#This Row],[GP]]</f>
        <v>0.48148148148148145</v>
      </c>
      <c r="R336" s="7">
        <f>(Table2[[#This Row],[G]]^2)/(Table2[[#This Row],[G]]^2+Table2[[#This Row],[A]]^2)</f>
        <v>0.27467811158798283</v>
      </c>
      <c r="S336" s="7">
        <f>Table2[[#This Row],[PIM]]/Table2[[#This Row],[PTS]]</f>
        <v>0.24761904761904763</v>
      </c>
      <c r="T336" s="7">
        <f>Table2[[#This Row],[PTS]]/Table2[[#This Row],[PIM]]</f>
        <v>4.0384615384615383</v>
      </c>
      <c r="U336" s="7">
        <f>Table2[[#This Row],[PTS]]/Table2[[#This Row],[GP]]*Table2[[#This Row],[NHL_EQUIVALENT]]</f>
        <v>0.52500000000000002</v>
      </c>
      <c r="V336" s="7">
        <f>Table2[[#This Row],[G]]/Table2[[#This Row],[PTS]]</f>
        <v>0.38095238095238093</v>
      </c>
      <c r="W336" s="7">
        <f>Table2[[#This Row],[A]]/Table2[[#This Row],[PTS]]</f>
        <v>0.61904761904761907</v>
      </c>
      <c r="X336"/>
      <c r="Y336"/>
      <c r="Z336" t="s">
        <v>1421</v>
      </c>
      <c r="AA336" t="e" vm="1">
        <v>#VALUE!</v>
      </c>
      <c r="AB336" t="s">
        <v>835</v>
      </c>
      <c r="AC336">
        <v>39248</v>
      </c>
      <c r="AD336" t="s">
        <v>725</v>
      </c>
      <c r="AE336">
        <v>165</v>
      </c>
      <c r="AF336" t="s">
        <v>690</v>
      </c>
    </row>
    <row r="337" spans="1:32" hidden="1" x14ac:dyDescent="0.35">
      <c r="A337">
        <v>2025</v>
      </c>
      <c r="C337" t="s">
        <v>1094</v>
      </c>
      <c r="D337" s="1" t="s">
        <v>1471</v>
      </c>
      <c r="E337" s="1" t="s">
        <v>8</v>
      </c>
      <c r="F337" t="s">
        <v>44</v>
      </c>
      <c r="G337" t="s">
        <v>43</v>
      </c>
      <c r="H337">
        <v>0.27</v>
      </c>
      <c r="I337">
        <v>40</v>
      </c>
      <c r="J337">
        <v>2.93</v>
      </c>
      <c r="K337">
        <v>0.89800000000000002</v>
      </c>
      <c r="L337" t="s">
        <v>52</v>
      </c>
      <c r="M337" t="s">
        <v>52</v>
      </c>
      <c r="N337">
        <f>Table2[[#This Row],[G]]/Table2[[#This Row],[GP]]</f>
        <v>7.325000000000001E-2</v>
      </c>
      <c r="O337">
        <f>Table2[[#This Row],[A]]/Table2[[#This Row],[GP]]</f>
        <v>2.2450000000000001E-2</v>
      </c>
      <c r="P337" t="e">
        <f>Table2[[#This Row],[PTS]]/Table2[[#This Row],[GP]]</f>
        <v>#VALUE!</v>
      </c>
      <c r="Q337" s="7" t="e">
        <f>Table2[[#This Row],[PIM]]/Table2[[#This Row],[GP]]</f>
        <v>#VALUE!</v>
      </c>
      <c r="R337" s="7">
        <f>(Table2[[#This Row],[G]]^2)/(Table2[[#This Row],[G]]^2+Table2[[#This Row],[A]]^2)</f>
        <v>0.91413290422714455</v>
      </c>
      <c r="S337" s="7" t="e">
        <f>Table2[[#This Row],[PIM]]/Table2[[#This Row],[PTS]]</f>
        <v>#VALUE!</v>
      </c>
      <c r="T337" s="7" t="e">
        <f>Table2[[#This Row],[PTS]]/Table2[[#This Row],[PIM]]</f>
        <v>#VALUE!</v>
      </c>
      <c r="U337" s="7" t="e">
        <f>Table2[[#This Row],[PTS]]/Table2[[#This Row],[GP]]*Table2[[#This Row],[NHL_EQUIVALENT]]</f>
        <v>#VALUE!</v>
      </c>
      <c r="V337" s="7" t="e">
        <f>Table2[[#This Row],[G]]/Table2[[#This Row],[PTS]]</f>
        <v>#VALUE!</v>
      </c>
      <c r="W337" s="7" t="e">
        <f>Table2[[#This Row],[A]]/Table2[[#This Row],[PTS]]</f>
        <v>#VALUE!</v>
      </c>
      <c r="X337"/>
      <c r="Y337"/>
      <c r="Z337" t="s">
        <v>1423</v>
      </c>
      <c r="AA337" t="e" vm="3">
        <v>#VALUE!</v>
      </c>
      <c r="AB337" t="s">
        <v>836</v>
      </c>
      <c r="AC337">
        <v>38962</v>
      </c>
      <c r="AD337" t="s">
        <v>717</v>
      </c>
      <c r="AE337">
        <v>203</v>
      </c>
      <c r="AF337" t="s">
        <v>700</v>
      </c>
    </row>
    <row r="338" spans="1:32" hidden="1" x14ac:dyDescent="0.35">
      <c r="A338">
        <v>2025</v>
      </c>
      <c r="C338" t="s">
        <v>1174</v>
      </c>
      <c r="D338" s="1" t="s">
        <v>1471</v>
      </c>
      <c r="E338" s="1" t="s">
        <v>897</v>
      </c>
      <c r="F338" t="s">
        <v>452</v>
      </c>
      <c r="G338" t="s">
        <v>101</v>
      </c>
      <c r="H338">
        <v>0.2</v>
      </c>
      <c r="I338">
        <v>50</v>
      </c>
      <c r="J338">
        <v>30</v>
      </c>
      <c r="K338">
        <v>33</v>
      </c>
      <c r="L338">
        <v>63</v>
      </c>
      <c r="M338">
        <v>26</v>
      </c>
      <c r="N338">
        <f>Table2[[#This Row],[G]]/Table2[[#This Row],[GP]]</f>
        <v>0.6</v>
      </c>
      <c r="O338">
        <f>Table2[[#This Row],[A]]/Table2[[#This Row],[GP]]</f>
        <v>0.66</v>
      </c>
      <c r="P338">
        <f>Table2[[#This Row],[PTS]]/Table2[[#This Row],[GP]]</f>
        <v>1.26</v>
      </c>
      <c r="Q338" s="7">
        <f>Table2[[#This Row],[PIM]]/Table2[[#This Row],[GP]]</f>
        <v>0.52</v>
      </c>
      <c r="R338" s="7">
        <f>(Table2[[#This Row],[G]]^2)/(Table2[[#This Row],[G]]^2+Table2[[#This Row],[A]]^2)</f>
        <v>0.45248868778280543</v>
      </c>
      <c r="S338" s="7">
        <f>Table2[[#This Row],[PIM]]/Table2[[#This Row],[PTS]]</f>
        <v>0.41269841269841268</v>
      </c>
      <c r="T338" s="7">
        <f>Table2[[#This Row],[PTS]]/Table2[[#This Row],[PIM]]</f>
        <v>2.4230769230769229</v>
      </c>
      <c r="U338" s="7">
        <f>Table2[[#This Row],[PTS]]/Table2[[#This Row],[GP]]*Table2[[#This Row],[NHL_EQUIVALENT]]</f>
        <v>0.252</v>
      </c>
      <c r="V338" s="7">
        <f>Table2[[#This Row],[G]]/Table2[[#This Row],[PTS]]</f>
        <v>0.47619047619047616</v>
      </c>
      <c r="W338" s="7">
        <f>Table2[[#This Row],[A]]/Table2[[#This Row],[PTS]]</f>
        <v>0.52380952380952384</v>
      </c>
      <c r="X338"/>
      <c r="Y338"/>
      <c r="Z338" t="s">
        <v>1425</v>
      </c>
      <c r="AA338" t="e" vm="5">
        <v>#VALUE!</v>
      </c>
      <c r="AB338" t="s">
        <v>451</v>
      </c>
      <c r="AC338">
        <v>38808</v>
      </c>
      <c r="AD338" t="s">
        <v>699</v>
      </c>
      <c r="AE338">
        <v>174</v>
      </c>
      <c r="AF338" t="s">
        <v>700</v>
      </c>
    </row>
    <row r="339" spans="1:32" hidden="1" x14ac:dyDescent="0.35">
      <c r="A339">
        <v>2025</v>
      </c>
      <c r="C339" t="s">
        <v>1215</v>
      </c>
      <c r="D339" s="1" t="s">
        <v>1471</v>
      </c>
      <c r="E339" s="1" t="s">
        <v>897</v>
      </c>
      <c r="F339" t="s">
        <v>410</v>
      </c>
      <c r="G339" t="s">
        <v>193</v>
      </c>
      <c r="H339">
        <v>0.18</v>
      </c>
      <c r="I339">
        <v>44</v>
      </c>
      <c r="J339">
        <v>10</v>
      </c>
      <c r="K339">
        <v>29</v>
      </c>
      <c r="L339">
        <v>39</v>
      </c>
      <c r="M339">
        <v>20</v>
      </c>
      <c r="N339">
        <f>Table2[[#This Row],[G]]/Table2[[#This Row],[GP]]</f>
        <v>0.22727272727272727</v>
      </c>
      <c r="O339">
        <f>Table2[[#This Row],[A]]/Table2[[#This Row],[GP]]</f>
        <v>0.65909090909090906</v>
      </c>
      <c r="P339">
        <f>Table2[[#This Row],[PTS]]/Table2[[#This Row],[GP]]</f>
        <v>0.88636363636363635</v>
      </c>
      <c r="Q339" s="7">
        <f>Table2[[#This Row],[PIM]]/Table2[[#This Row],[GP]]</f>
        <v>0.45454545454545453</v>
      </c>
      <c r="R339" s="7">
        <f>(Table2[[#This Row],[G]]^2)/(Table2[[#This Row],[G]]^2+Table2[[#This Row],[A]]^2)</f>
        <v>0.10626992561105207</v>
      </c>
      <c r="S339" s="7">
        <f>Table2[[#This Row],[PIM]]/Table2[[#This Row],[PTS]]</f>
        <v>0.51282051282051277</v>
      </c>
      <c r="T339" s="7">
        <f>Table2[[#This Row],[PTS]]/Table2[[#This Row],[PIM]]</f>
        <v>1.95</v>
      </c>
      <c r="U339" s="7">
        <f>Table2[[#This Row],[PTS]]/Table2[[#This Row],[GP]]*Table2[[#This Row],[NHL_EQUIVALENT]]</f>
        <v>0.15954545454545455</v>
      </c>
      <c r="V339" s="7">
        <f>Table2[[#This Row],[G]]/Table2[[#This Row],[PTS]]</f>
        <v>0.25641025641025639</v>
      </c>
      <c r="W339" s="7">
        <f>Table2[[#This Row],[A]]/Table2[[#This Row],[PTS]]</f>
        <v>0.74358974358974361</v>
      </c>
      <c r="X339"/>
      <c r="Y339"/>
      <c r="Z339" t="s">
        <v>1424</v>
      </c>
      <c r="AA339" t="e" vm="4">
        <v>#VALUE!</v>
      </c>
      <c r="AB339" t="s">
        <v>837</v>
      </c>
      <c r="AC339">
        <v>39139</v>
      </c>
      <c r="AD339" t="s">
        <v>707</v>
      </c>
      <c r="AE339">
        <v>174</v>
      </c>
      <c r="AF339" t="s">
        <v>700</v>
      </c>
    </row>
    <row r="340" spans="1:32" hidden="1" x14ac:dyDescent="0.35">
      <c r="A340">
        <v>2025</v>
      </c>
      <c r="C340" t="s">
        <v>990</v>
      </c>
      <c r="D340" s="1" t="s">
        <v>1471</v>
      </c>
      <c r="E340" s="1" t="s">
        <v>896</v>
      </c>
      <c r="F340" t="s">
        <v>39</v>
      </c>
      <c r="G340" t="s">
        <v>20</v>
      </c>
      <c r="H340">
        <v>0.28999999999999998</v>
      </c>
      <c r="I340">
        <v>54</v>
      </c>
      <c r="J340">
        <v>5</v>
      </c>
      <c r="K340">
        <v>27</v>
      </c>
      <c r="L340">
        <v>32</v>
      </c>
      <c r="M340">
        <v>64</v>
      </c>
      <c r="N340">
        <f>Table2[[#This Row],[G]]/Table2[[#This Row],[GP]]</f>
        <v>9.2592592592592587E-2</v>
      </c>
      <c r="O340">
        <f>Table2[[#This Row],[A]]/Table2[[#This Row],[GP]]</f>
        <v>0.5</v>
      </c>
      <c r="P340">
        <f>Table2[[#This Row],[PTS]]/Table2[[#This Row],[GP]]</f>
        <v>0.59259259259259256</v>
      </c>
      <c r="Q340" s="7">
        <f>Table2[[#This Row],[PIM]]/Table2[[#This Row],[GP]]</f>
        <v>1.1851851851851851</v>
      </c>
      <c r="R340" s="7">
        <f>(Table2[[#This Row],[G]]^2)/(Table2[[#This Row],[G]]^2+Table2[[#This Row],[A]]^2)</f>
        <v>3.3156498673740056E-2</v>
      </c>
      <c r="S340" s="7">
        <f>Table2[[#This Row],[PIM]]/Table2[[#This Row],[PTS]]</f>
        <v>2</v>
      </c>
      <c r="T340" s="7">
        <f>Table2[[#This Row],[PTS]]/Table2[[#This Row],[PIM]]</f>
        <v>0.5</v>
      </c>
      <c r="U340" s="7">
        <f>Table2[[#This Row],[PTS]]/Table2[[#This Row],[GP]]*Table2[[#This Row],[NHL_EQUIVALENT]]</f>
        <v>0.17185185185185184</v>
      </c>
      <c r="V340" s="7">
        <f>Table2[[#This Row],[G]]/Table2[[#This Row],[PTS]]</f>
        <v>0.15625</v>
      </c>
      <c r="W340" s="7">
        <f>Table2[[#This Row],[A]]/Table2[[#This Row],[PTS]]</f>
        <v>0.84375</v>
      </c>
      <c r="X340"/>
      <c r="Y340"/>
      <c r="Z340" t="s">
        <v>1421</v>
      </c>
      <c r="AA340" t="e" vm="1">
        <v>#VALUE!</v>
      </c>
      <c r="AB340" t="s">
        <v>453</v>
      </c>
      <c r="AC340">
        <v>38962</v>
      </c>
      <c r="AD340" t="s">
        <v>705</v>
      </c>
      <c r="AE340">
        <v>174</v>
      </c>
      <c r="AF340" t="s">
        <v>700</v>
      </c>
    </row>
    <row r="341" spans="1:32" hidden="1" x14ac:dyDescent="0.35">
      <c r="A341">
        <v>2025</v>
      </c>
      <c r="C341" t="s">
        <v>991</v>
      </c>
      <c r="D341" s="1" t="s">
        <v>1471</v>
      </c>
      <c r="E341" s="1" t="s">
        <v>896</v>
      </c>
      <c r="F341" t="s">
        <v>340</v>
      </c>
      <c r="G341" t="s">
        <v>43</v>
      </c>
      <c r="H341">
        <v>0.27</v>
      </c>
      <c r="I341">
        <v>44</v>
      </c>
      <c r="J341">
        <v>3</v>
      </c>
      <c r="K341">
        <v>5</v>
      </c>
      <c r="L341">
        <v>8</v>
      </c>
      <c r="M341">
        <v>48</v>
      </c>
      <c r="N341">
        <f>Table2[[#This Row],[G]]/Table2[[#This Row],[GP]]</f>
        <v>6.8181818181818177E-2</v>
      </c>
      <c r="O341">
        <f>Table2[[#This Row],[A]]/Table2[[#This Row],[GP]]</f>
        <v>0.11363636363636363</v>
      </c>
      <c r="P341">
        <f>Table2[[#This Row],[PTS]]/Table2[[#This Row],[GP]]</f>
        <v>0.18181818181818182</v>
      </c>
      <c r="Q341" s="7">
        <f>Table2[[#This Row],[PIM]]/Table2[[#This Row],[GP]]</f>
        <v>1.0909090909090908</v>
      </c>
      <c r="R341" s="7">
        <f>(Table2[[#This Row],[G]]^2)/(Table2[[#This Row],[G]]^2+Table2[[#This Row],[A]]^2)</f>
        <v>0.26470588235294118</v>
      </c>
      <c r="S341" s="7">
        <f>Table2[[#This Row],[PIM]]/Table2[[#This Row],[PTS]]</f>
        <v>6</v>
      </c>
      <c r="T341" s="7">
        <f>Table2[[#This Row],[PTS]]/Table2[[#This Row],[PIM]]</f>
        <v>0.16666666666666666</v>
      </c>
      <c r="U341" s="7">
        <f>Table2[[#This Row],[PTS]]/Table2[[#This Row],[GP]]*Table2[[#This Row],[NHL_EQUIVALENT]]</f>
        <v>4.9090909090909095E-2</v>
      </c>
      <c r="V341" s="7">
        <f>Table2[[#This Row],[G]]/Table2[[#This Row],[PTS]]</f>
        <v>0.375</v>
      </c>
      <c r="W341" s="7">
        <f>Table2[[#This Row],[A]]/Table2[[#This Row],[PTS]]</f>
        <v>0.625</v>
      </c>
      <c r="X341"/>
      <c r="Y341"/>
      <c r="Z341" t="s">
        <v>1423</v>
      </c>
      <c r="AA341" t="e" vm="3">
        <v>#VALUE!</v>
      </c>
      <c r="AB341" t="s">
        <v>454</v>
      </c>
      <c r="AC341">
        <v>38728</v>
      </c>
      <c r="AD341" t="s">
        <v>817</v>
      </c>
      <c r="AE341">
        <v>223</v>
      </c>
      <c r="AF341" t="s">
        <v>700</v>
      </c>
    </row>
    <row r="342" spans="1:32" hidden="1" x14ac:dyDescent="0.35">
      <c r="A342">
        <v>2025</v>
      </c>
      <c r="C342" t="s">
        <v>992</v>
      </c>
      <c r="D342" s="1" t="s">
        <v>1471</v>
      </c>
      <c r="E342" s="1" t="s">
        <v>896</v>
      </c>
      <c r="F342" t="s">
        <v>452</v>
      </c>
      <c r="G342" t="s">
        <v>101</v>
      </c>
      <c r="H342">
        <v>0.2</v>
      </c>
      <c r="I342">
        <v>40</v>
      </c>
      <c r="J342">
        <v>1</v>
      </c>
      <c r="K342">
        <v>6</v>
      </c>
      <c r="L342">
        <v>7</v>
      </c>
      <c r="M342">
        <v>37</v>
      </c>
      <c r="N342">
        <f>Table2[[#This Row],[G]]/Table2[[#This Row],[GP]]</f>
        <v>2.5000000000000001E-2</v>
      </c>
      <c r="O342">
        <f>Table2[[#This Row],[A]]/Table2[[#This Row],[GP]]</f>
        <v>0.15</v>
      </c>
      <c r="P342">
        <f>Table2[[#This Row],[PTS]]/Table2[[#This Row],[GP]]</f>
        <v>0.17499999999999999</v>
      </c>
      <c r="Q342" s="7">
        <f>Table2[[#This Row],[PIM]]/Table2[[#This Row],[GP]]</f>
        <v>0.92500000000000004</v>
      </c>
      <c r="R342" s="7">
        <f>(Table2[[#This Row],[G]]^2)/(Table2[[#This Row],[G]]^2+Table2[[#This Row],[A]]^2)</f>
        <v>2.7027027027027029E-2</v>
      </c>
      <c r="S342" s="7">
        <f>Table2[[#This Row],[PIM]]/Table2[[#This Row],[PTS]]</f>
        <v>5.2857142857142856</v>
      </c>
      <c r="T342" s="7">
        <f>Table2[[#This Row],[PTS]]/Table2[[#This Row],[PIM]]</f>
        <v>0.1891891891891892</v>
      </c>
      <c r="U342" s="7">
        <f>Table2[[#This Row],[PTS]]/Table2[[#This Row],[GP]]*Table2[[#This Row],[NHL_EQUIVALENT]]</f>
        <v>3.4999999999999996E-2</v>
      </c>
      <c r="V342" s="7">
        <f>Table2[[#This Row],[G]]/Table2[[#This Row],[PTS]]</f>
        <v>0.14285714285714285</v>
      </c>
      <c r="W342" s="7">
        <f>Table2[[#This Row],[A]]/Table2[[#This Row],[PTS]]</f>
        <v>0.8571428571428571</v>
      </c>
      <c r="X342"/>
      <c r="Y342"/>
      <c r="Z342" t="s">
        <v>1425</v>
      </c>
      <c r="AA342" t="e" vm="5">
        <v>#VALUE!</v>
      </c>
      <c r="AB342" t="s">
        <v>455</v>
      </c>
      <c r="AC342">
        <v>39014</v>
      </c>
      <c r="AD342" t="s">
        <v>707</v>
      </c>
      <c r="AE342">
        <v>176</v>
      </c>
      <c r="AF342" t="s">
        <v>700</v>
      </c>
    </row>
    <row r="343" spans="1:32" hidden="1" x14ac:dyDescent="0.35">
      <c r="A343">
        <v>2025</v>
      </c>
      <c r="C343" t="s">
        <v>993</v>
      </c>
      <c r="D343" s="1" t="s">
        <v>1471</v>
      </c>
      <c r="E343" s="1" t="s">
        <v>896</v>
      </c>
      <c r="F343" t="s">
        <v>456</v>
      </c>
      <c r="G343" t="s">
        <v>193</v>
      </c>
      <c r="H343">
        <v>0.18</v>
      </c>
      <c r="I343">
        <v>44</v>
      </c>
      <c r="J343">
        <v>4</v>
      </c>
      <c r="K343">
        <v>13</v>
      </c>
      <c r="L343">
        <v>17</v>
      </c>
      <c r="M343">
        <v>24</v>
      </c>
      <c r="N343">
        <f>Table2[[#This Row],[G]]/Table2[[#This Row],[GP]]</f>
        <v>9.0909090909090912E-2</v>
      </c>
      <c r="O343">
        <f>Table2[[#This Row],[A]]/Table2[[#This Row],[GP]]</f>
        <v>0.29545454545454547</v>
      </c>
      <c r="P343">
        <f>Table2[[#This Row],[PTS]]/Table2[[#This Row],[GP]]</f>
        <v>0.38636363636363635</v>
      </c>
      <c r="Q343" s="7">
        <f>Table2[[#This Row],[PIM]]/Table2[[#This Row],[GP]]</f>
        <v>0.54545454545454541</v>
      </c>
      <c r="R343" s="7">
        <f>(Table2[[#This Row],[G]]^2)/(Table2[[#This Row],[G]]^2+Table2[[#This Row],[A]]^2)</f>
        <v>8.6486486486486491E-2</v>
      </c>
      <c r="S343" s="7">
        <f>Table2[[#This Row],[PIM]]/Table2[[#This Row],[PTS]]</f>
        <v>1.411764705882353</v>
      </c>
      <c r="T343" s="7">
        <f>Table2[[#This Row],[PTS]]/Table2[[#This Row],[PIM]]</f>
        <v>0.70833333333333337</v>
      </c>
      <c r="U343" s="7">
        <f>Table2[[#This Row],[PTS]]/Table2[[#This Row],[GP]]*Table2[[#This Row],[NHL_EQUIVALENT]]</f>
        <v>6.9545454545454535E-2</v>
      </c>
      <c r="V343" s="7">
        <f>Table2[[#This Row],[G]]/Table2[[#This Row],[PTS]]</f>
        <v>0.23529411764705882</v>
      </c>
      <c r="W343" s="7">
        <f>Table2[[#This Row],[A]]/Table2[[#This Row],[PTS]]</f>
        <v>0.76470588235294112</v>
      </c>
      <c r="X343"/>
      <c r="Y343"/>
      <c r="Z343" t="s">
        <v>1424</v>
      </c>
      <c r="AA343" t="e" vm="4">
        <v>#VALUE!</v>
      </c>
      <c r="AB343" t="s">
        <v>838</v>
      </c>
      <c r="AC343">
        <v>39266</v>
      </c>
      <c r="AD343" t="s">
        <v>699</v>
      </c>
      <c r="AE343">
        <v>176</v>
      </c>
      <c r="AF343" t="s">
        <v>700</v>
      </c>
    </row>
    <row r="344" spans="1:32" hidden="1" x14ac:dyDescent="0.35">
      <c r="A344">
        <v>2025</v>
      </c>
      <c r="C344" t="s">
        <v>1347</v>
      </c>
      <c r="D344" s="1" t="s">
        <v>1471</v>
      </c>
      <c r="E344" s="1" t="s">
        <v>897</v>
      </c>
      <c r="F344" t="s">
        <v>217</v>
      </c>
      <c r="G344" t="s">
        <v>20</v>
      </c>
      <c r="H344">
        <v>0.28999999999999998</v>
      </c>
      <c r="I344">
        <v>39</v>
      </c>
      <c r="J344">
        <v>13</v>
      </c>
      <c r="K344">
        <v>21</v>
      </c>
      <c r="L344">
        <v>34</v>
      </c>
      <c r="M344">
        <v>20</v>
      </c>
      <c r="N344">
        <f>Table2[[#This Row],[G]]/Table2[[#This Row],[GP]]</f>
        <v>0.33333333333333331</v>
      </c>
      <c r="O344">
        <f>Table2[[#This Row],[A]]/Table2[[#This Row],[GP]]</f>
        <v>0.53846153846153844</v>
      </c>
      <c r="P344">
        <f>Table2[[#This Row],[PTS]]/Table2[[#This Row],[GP]]</f>
        <v>0.87179487179487181</v>
      </c>
      <c r="Q344" s="7">
        <f>Table2[[#This Row],[PIM]]/Table2[[#This Row],[GP]]</f>
        <v>0.51282051282051277</v>
      </c>
      <c r="R344" s="7">
        <f>(Table2[[#This Row],[G]]^2)/(Table2[[#This Row],[G]]^2+Table2[[#This Row],[A]]^2)</f>
        <v>0.27704918032786885</v>
      </c>
      <c r="S344" s="7">
        <f>Table2[[#This Row],[PIM]]/Table2[[#This Row],[PTS]]</f>
        <v>0.58823529411764708</v>
      </c>
      <c r="T344" s="7">
        <f>Table2[[#This Row],[PTS]]/Table2[[#This Row],[PIM]]</f>
        <v>1.7</v>
      </c>
      <c r="U344" s="7">
        <f>Table2[[#This Row],[PTS]]/Table2[[#This Row],[GP]]*Table2[[#This Row],[NHL_EQUIVALENT]]</f>
        <v>0.25282051282051282</v>
      </c>
      <c r="V344" s="7">
        <f>Table2[[#This Row],[G]]/Table2[[#This Row],[PTS]]</f>
        <v>0.38235294117647056</v>
      </c>
      <c r="W344" s="7">
        <f>Table2[[#This Row],[A]]/Table2[[#This Row],[PTS]]</f>
        <v>0.61764705882352944</v>
      </c>
      <c r="X344"/>
      <c r="Y344"/>
      <c r="Z344" t="s">
        <v>1421</v>
      </c>
      <c r="AA344" t="e" vm="1">
        <v>#VALUE!</v>
      </c>
      <c r="AB344" t="s">
        <v>457</v>
      </c>
      <c r="AC344">
        <v>39213</v>
      </c>
      <c r="AD344" t="s">
        <v>705</v>
      </c>
      <c r="AE344">
        <v>183</v>
      </c>
      <c r="AF344" t="s">
        <v>690</v>
      </c>
    </row>
    <row r="345" spans="1:32" hidden="1" x14ac:dyDescent="0.35">
      <c r="A345">
        <v>2025</v>
      </c>
      <c r="C345" t="s">
        <v>1216</v>
      </c>
      <c r="D345" s="1" t="s">
        <v>1471</v>
      </c>
      <c r="E345" s="1" t="s">
        <v>897</v>
      </c>
      <c r="F345" t="s">
        <v>459</v>
      </c>
      <c r="G345" t="s">
        <v>95</v>
      </c>
      <c r="H345">
        <v>0.47</v>
      </c>
      <c r="I345">
        <v>32</v>
      </c>
      <c r="J345">
        <v>0</v>
      </c>
      <c r="K345">
        <v>2</v>
      </c>
      <c r="L345">
        <v>2</v>
      </c>
      <c r="M345">
        <v>0</v>
      </c>
      <c r="N345">
        <f>Table2[[#This Row],[G]]/Table2[[#This Row],[GP]]</f>
        <v>0</v>
      </c>
      <c r="O345">
        <f>Table2[[#This Row],[A]]/Table2[[#This Row],[GP]]</f>
        <v>6.25E-2</v>
      </c>
      <c r="P345">
        <f>Table2[[#This Row],[PTS]]/Table2[[#This Row],[GP]]</f>
        <v>6.25E-2</v>
      </c>
      <c r="Q345" s="7">
        <f>Table2[[#This Row],[PIM]]/Table2[[#This Row],[GP]]</f>
        <v>0</v>
      </c>
      <c r="R345" s="7">
        <f>(Table2[[#This Row],[G]]^2)/(Table2[[#This Row],[G]]^2+Table2[[#This Row],[A]]^2)</f>
        <v>0</v>
      </c>
      <c r="S345" s="7">
        <f>Table2[[#This Row],[PIM]]/Table2[[#This Row],[PTS]]</f>
        <v>0</v>
      </c>
      <c r="T345" s="7" t="e">
        <f>Table2[[#This Row],[PTS]]/Table2[[#This Row],[PIM]]</f>
        <v>#DIV/0!</v>
      </c>
      <c r="U345" s="7">
        <f>Table2[[#This Row],[PTS]]/Table2[[#This Row],[GP]]*Table2[[#This Row],[NHL_EQUIVALENT]]</f>
        <v>2.9374999999999998E-2</v>
      </c>
      <c r="V345" s="7">
        <f>Table2[[#This Row],[G]]/Table2[[#This Row],[PTS]]</f>
        <v>0</v>
      </c>
      <c r="W345" s="7">
        <f>Table2[[#This Row],[A]]/Table2[[#This Row],[PTS]]</f>
        <v>1</v>
      </c>
      <c r="X345"/>
      <c r="Y345"/>
      <c r="Z345" t="s">
        <v>1424</v>
      </c>
      <c r="AA345" t="e" vm="4">
        <v>#VALUE!</v>
      </c>
      <c r="AB345" t="s">
        <v>458</v>
      </c>
      <c r="AC345">
        <v>38543</v>
      </c>
      <c r="AD345" t="s">
        <v>699</v>
      </c>
      <c r="AE345">
        <v>170</v>
      </c>
      <c r="AF345" t="s">
        <v>700</v>
      </c>
    </row>
    <row r="346" spans="1:32" hidden="1" x14ac:dyDescent="0.35">
      <c r="A346">
        <v>2025</v>
      </c>
      <c r="C346" t="s">
        <v>994</v>
      </c>
      <c r="D346" s="1" t="s">
        <v>1471</v>
      </c>
      <c r="E346" s="1" t="s">
        <v>896</v>
      </c>
      <c r="F346" t="s">
        <v>108</v>
      </c>
      <c r="G346" t="s">
        <v>31</v>
      </c>
      <c r="H346">
        <v>0.27</v>
      </c>
      <c r="I346">
        <v>59</v>
      </c>
      <c r="J346">
        <v>3</v>
      </c>
      <c r="K346">
        <v>3</v>
      </c>
      <c r="L346">
        <v>6</v>
      </c>
      <c r="M346">
        <v>88</v>
      </c>
      <c r="N346">
        <f>Table2[[#This Row],[G]]/Table2[[#This Row],[GP]]</f>
        <v>5.0847457627118647E-2</v>
      </c>
      <c r="O346">
        <f>Table2[[#This Row],[A]]/Table2[[#This Row],[GP]]</f>
        <v>5.0847457627118647E-2</v>
      </c>
      <c r="P346">
        <f>Table2[[#This Row],[PTS]]/Table2[[#This Row],[GP]]</f>
        <v>0.10169491525423729</v>
      </c>
      <c r="Q346" s="7">
        <f>Table2[[#This Row],[PIM]]/Table2[[#This Row],[GP]]</f>
        <v>1.4915254237288136</v>
      </c>
      <c r="R346" s="7">
        <f>(Table2[[#This Row],[G]]^2)/(Table2[[#This Row],[G]]^2+Table2[[#This Row],[A]]^2)</f>
        <v>0.5</v>
      </c>
      <c r="S346" s="7">
        <f>Table2[[#This Row],[PIM]]/Table2[[#This Row],[PTS]]</f>
        <v>14.666666666666666</v>
      </c>
      <c r="T346" s="7">
        <f>Table2[[#This Row],[PTS]]/Table2[[#This Row],[PIM]]</f>
        <v>6.8181818181818177E-2</v>
      </c>
      <c r="U346" s="7">
        <f>Table2[[#This Row],[PTS]]/Table2[[#This Row],[GP]]*Table2[[#This Row],[NHL_EQUIVALENT]]</f>
        <v>2.7457627118644072E-2</v>
      </c>
      <c r="V346" s="7">
        <f>Table2[[#This Row],[G]]/Table2[[#This Row],[PTS]]</f>
        <v>0.5</v>
      </c>
      <c r="W346" s="7">
        <f>Table2[[#This Row],[A]]/Table2[[#This Row],[PTS]]</f>
        <v>0.5</v>
      </c>
      <c r="X346"/>
      <c r="Y346"/>
      <c r="Z346" t="s">
        <v>1421</v>
      </c>
      <c r="AA346" t="e" vm="1">
        <v>#VALUE!</v>
      </c>
      <c r="AB346" t="s">
        <v>460</v>
      </c>
      <c r="AC346">
        <v>39227</v>
      </c>
      <c r="AD346" t="s">
        <v>724</v>
      </c>
      <c r="AE346">
        <v>201</v>
      </c>
      <c r="AF346" t="s">
        <v>700</v>
      </c>
    </row>
    <row r="347" spans="1:32" hidden="1" x14ac:dyDescent="0.35">
      <c r="A347">
        <v>2025</v>
      </c>
      <c r="C347" t="s">
        <v>1348</v>
      </c>
      <c r="D347" s="1" t="s">
        <v>1471</v>
      </c>
      <c r="E347" s="1" t="s">
        <v>897</v>
      </c>
      <c r="F347" t="s">
        <v>82</v>
      </c>
      <c r="G347" t="s">
        <v>20</v>
      </c>
      <c r="H347">
        <v>0.28999999999999998</v>
      </c>
      <c r="I347">
        <v>60</v>
      </c>
      <c r="J347">
        <v>6</v>
      </c>
      <c r="K347">
        <v>10</v>
      </c>
      <c r="L347">
        <v>16</v>
      </c>
      <c r="M347">
        <v>20</v>
      </c>
      <c r="N347">
        <f>Table2[[#This Row],[G]]/Table2[[#This Row],[GP]]</f>
        <v>0.1</v>
      </c>
      <c r="O347">
        <f>Table2[[#This Row],[A]]/Table2[[#This Row],[GP]]</f>
        <v>0.16666666666666666</v>
      </c>
      <c r="P347">
        <f>Table2[[#This Row],[PTS]]/Table2[[#This Row],[GP]]</f>
        <v>0.26666666666666666</v>
      </c>
      <c r="Q347" s="7">
        <f>Table2[[#This Row],[PIM]]/Table2[[#This Row],[GP]]</f>
        <v>0.33333333333333331</v>
      </c>
      <c r="R347" s="7">
        <f>(Table2[[#This Row],[G]]^2)/(Table2[[#This Row],[G]]^2+Table2[[#This Row],[A]]^2)</f>
        <v>0.26470588235294118</v>
      </c>
      <c r="S347" s="7">
        <f>Table2[[#This Row],[PIM]]/Table2[[#This Row],[PTS]]</f>
        <v>1.25</v>
      </c>
      <c r="T347" s="7">
        <f>Table2[[#This Row],[PTS]]/Table2[[#This Row],[PIM]]</f>
        <v>0.8</v>
      </c>
      <c r="U347" s="7">
        <f>Table2[[#This Row],[PTS]]/Table2[[#This Row],[GP]]*Table2[[#This Row],[NHL_EQUIVALENT]]</f>
        <v>7.7333333333333323E-2</v>
      </c>
      <c r="V347" s="7">
        <f>Table2[[#This Row],[G]]/Table2[[#This Row],[PTS]]</f>
        <v>0.375</v>
      </c>
      <c r="W347" s="7">
        <f>Table2[[#This Row],[A]]/Table2[[#This Row],[PTS]]</f>
        <v>0.625</v>
      </c>
      <c r="X347"/>
      <c r="Y347"/>
      <c r="Z347" t="s">
        <v>1421</v>
      </c>
      <c r="AA347" t="e" vm="1">
        <v>#VALUE!</v>
      </c>
      <c r="AB347" t="s">
        <v>461</v>
      </c>
      <c r="AC347">
        <v>39237</v>
      </c>
      <c r="AD347" t="s">
        <v>699</v>
      </c>
      <c r="AE347">
        <v>170</v>
      </c>
      <c r="AF347" t="s">
        <v>690</v>
      </c>
    </row>
    <row r="348" spans="1:32" hidden="1" x14ac:dyDescent="0.35">
      <c r="A348">
        <v>2025</v>
      </c>
      <c r="C348" t="s">
        <v>995</v>
      </c>
      <c r="D348" s="1" t="s">
        <v>1471</v>
      </c>
      <c r="E348" s="1" t="s">
        <v>896</v>
      </c>
      <c r="F348" t="s">
        <v>463</v>
      </c>
      <c r="G348" t="s">
        <v>464</v>
      </c>
      <c r="H348">
        <v>0.13</v>
      </c>
      <c r="I348">
        <v>19</v>
      </c>
      <c r="J348">
        <v>1</v>
      </c>
      <c r="K348">
        <v>8</v>
      </c>
      <c r="L348">
        <v>9</v>
      </c>
      <c r="M348">
        <v>2</v>
      </c>
      <c r="N348">
        <f>Table2[[#This Row],[G]]/Table2[[#This Row],[GP]]</f>
        <v>5.2631578947368418E-2</v>
      </c>
      <c r="O348">
        <f>Table2[[#This Row],[A]]/Table2[[#This Row],[GP]]</f>
        <v>0.42105263157894735</v>
      </c>
      <c r="P348">
        <f>Table2[[#This Row],[PTS]]/Table2[[#This Row],[GP]]</f>
        <v>0.47368421052631576</v>
      </c>
      <c r="Q348" s="7">
        <f>Table2[[#This Row],[PIM]]/Table2[[#This Row],[GP]]</f>
        <v>0.10526315789473684</v>
      </c>
      <c r="R348" s="7">
        <f>(Table2[[#This Row],[G]]^2)/(Table2[[#This Row],[G]]^2+Table2[[#This Row],[A]]^2)</f>
        <v>1.5384615384615385E-2</v>
      </c>
      <c r="S348" s="7">
        <f>Table2[[#This Row],[PIM]]/Table2[[#This Row],[PTS]]</f>
        <v>0.22222222222222221</v>
      </c>
      <c r="T348" s="7">
        <f>Table2[[#This Row],[PTS]]/Table2[[#This Row],[PIM]]</f>
        <v>4.5</v>
      </c>
      <c r="U348" s="7">
        <f>Table2[[#This Row],[PTS]]/Table2[[#This Row],[GP]]*Table2[[#This Row],[NHL_EQUIVALENT]]</f>
        <v>6.1578947368421053E-2</v>
      </c>
      <c r="V348" s="7">
        <f>Table2[[#This Row],[G]]/Table2[[#This Row],[PTS]]</f>
        <v>0.1111111111111111</v>
      </c>
      <c r="W348" s="7">
        <f>Table2[[#This Row],[A]]/Table2[[#This Row],[PTS]]</f>
        <v>0.88888888888888884</v>
      </c>
      <c r="X348"/>
      <c r="Y348"/>
      <c r="Z348" t="s">
        <v>1428</v>
      </c>
      <c r="AA348" t="e" vm="10">
        <v>#VALUE!</v>
      </c>
      <c r="AB348" t="s">
        <v>462</v>
      </c>
      <c r="AC348">
        <v>38620</v>
      </c>
      <c r="AD348" t="s">
        <v>707</v>
      </c>
      <c r="AE348">
        <v>185</v>
      </c>
      <c r="AF348" t="s">
        <v>700</v>
      </c>
    </row>
    <row r="349" spans="1:32" hidden="1" x14ac:dyDescent="0.35">
      <c r="A349">
        <v>2025</v>
      </c>
      <c r="C349" t="s">
        <v>1175</v>
      </c>
      <c r="D349" s="1" t="s">
        <v>1471</v>
      </c>
      <c r="E349" s="1" t="s">
        <v>897</v>
      </c>
      <c r="F349" t="s">
        <v>33</v>
      </c>
      <c r="G349" t="s">
        <v>20</v>
      </c>
      <c r="H349">
        <v>0.28999999999999998</v>
      </c>
      <c r="I349">
        <v>30</v>
      </c>
      <c r="J349">
        <v>2</v>
      </c>
      <c r="K349">
        <v>6</v>
      </c>
      <c r="L349">
        <v>8</v>
      </c>
      <c r="M349">
        <v>22</v>
      </c>
      <c r="N349">
        <f>Table2[[#This Row],[G]]/Table2[[#This Row],[GP]]</f>
        <v>6.6666666666666666E-2</v>
      </c>
      <c r="O349">
        <f>Table2[[#This Row],[A]]/Table2[[#This Row],[GP]]</f>
        <v>0.2</v>
      </c>
      <c r="P349">
        <f>Table2[[#This Row],[PTS]]/Table2[[#This Row],[GP]]</f>
        <v>0.26666666666666666</v>
      </c>
      <c r="Q349" s="7">
        <f>Table2[[#This Row],[PIM]]/Table2[[#This Row],[GP]]</f>
        <v>0.73333333333333328</v>
      </c>
      <c r="R349" s="7">
        <f>(Table2[[#This Row],[G]]^2)/(Table2[[#This Row],[G]]^2+Table2[[#This Row],[A]]^2)</f>
        <v>0.1</v>
      </c>
      <c r="S349" s="7">
        <f>Table2[[#This Row],[PIM]]/Table2[[#This Row],[PTS]]</f>
        <v>2.75</v>
      </c>
      <c r="T349" s="7">
        <f>Table2[[#This Row],[PTS]]/Table2[[#This Row],[PIM]]</f>
        <v>0.36363636363636365</v>
      </c>
      <c r="U349" s="7">
        <f>Table2[[#This Row],[PTS]]/Table2[[#This Row],[GP]]*Table2[[#This Row],[NHL_EQUIVALENT]]</f>
        <v>7.7333333333333323E-2</v>
      </c>
      <c r="V349" s="7">
        <f>Table2[[#This Row],[G]]/Table2[[#This Row],[PTS]]</f>
        <v>0.25</v>
      </c>
      <c r="W349" s="7">
        <f>Table2[[#This Row],[A]]/Table2[[#This Row],[PTS]]</f>
        <v>0.75</v>
      </c>
      <c r="X349"/>
      <c r="Y349"/>
      <c r="Z349" t="s">
        <v>1421</v>
      </c>
      <c r="AA349" t="e" vm="1">
        <v>#VALUE!</v>
      </c>
      <c r="AB349" t="s">
        <v>465</v>
      </c>
      <c r="AC349">
        <v>39090</v>
      </c>
      <c r="AD349" t="s">
        <v>717</v>
      </c>
      <c r="AE349">
        <v>192</v>
      </c>
      <c r="AF349" t="s">
        <v>700</v>
      </c>
    </row>
    <row r="350" spans="1:32" hidden="1" x14ac:dyDescent="0.35">
      <c r="A350">
        <v>2025</v>
      </c>
      <c r="C350" t="s">
        <v>1349</v>
      </c>
      <c r="D350" s="1" t="s">
        <v>1471</v>
      </c>
      <c r="E350" s="1" t="s">
        <v>897</v>
      </c>
      <c r="F350" t="s">
        <v>467</v>
      </c>
      <c r="G350" t="s">
        <v>20</v>
      </c>
      <c r="H350">
        <v>0.28999999999999998</v>
      </c>
      <c r="I350">
        <v>64</v>
      </c>
      <c r="J350">
        <v>11</v>
      </c>
      <c r="K350">
        <v>7</v>
      </c>
      <c r="L350">
        <v>18</v>
      </c>
      <c r="M350">
        <v>54</v>
      </c>
      <c r="N350">
        <f>Table2[[#This Row],[G]]/Table2[[#This Row],[GP]]</f>
        <v>0.171875</v>
      </c>
      <c r="O350">
        <f>Table2[[#This Row],[A]]/Table2[[#This Row],[GP]]</f>
        <v>0.109375</v>
      </c>
      <c r="P350">
        <f>Table2[[#This Row],[PTS]]/Table2[[#This Row],[GP]]</f>
        <v>0.28125</v>
      </c>
      <c r="Q350" s="7">
        <f>Table2[[#This Row],[PIM]]/Table2[[#This Row],[GP]]</f>
        <v>0.84375</v>
      </c>
      <c r="R350" s="7">
        <f>(Table2[[#This Row],[G]]^2)/(Table2[[#This Row],[G]]^2+Table2[[#This Row],[A]]^2)</f>
        <v>0.71176470588235297</v>
      </c>
      <c r="S350" s="7">
        <f>Table2[[#This Row],[PIM]]/Table2[[#This Row],[PTS]]</f>
        <v>3</v>
      </c>
      <c r="T350" s="7">
        <f>Table2[[#This Row],[PTS]]/Table2[[#This Row],[PIM]]</f>
        <v>0.33333333333333331</v>
      </c>
      <c r="U350" s="7">
        <f>Table2[[#This Row],[PTS]]/Table2[[#This Row],[GP]]*Table2[[#This Row],[NHL_EQUIVALENT]]</f>
        <v>8.1562499999999996E-2</v>
      </c>
      <c r="V350" s="7">
        <f>Table2[[#This Row],[G]]/Table2[[#This Row],[PTS]]</f>
        <v>0.61111111111111116</v>
      </c>
      <c r="W350" s="7">
        <f>Table2[[#This Row],[A]]/Table2[[#This Row],[PTS]]</f>
        <v>0.3888888888888889</v>
      </c>
      <c r="X350"/>
      <c r="Y350"/>
      <c r="Z350" t="s">
        <v>1421</v>
      </c>
      <c r="AA350" t="e" vm="1">
        <v>#VALUE!</v>
      </c>
      <c r="AB350" t="s">
        <v>466</v>
      </c>
      <c r="AC350">
        <v>39166</v>
      </c>
      <c r="AD350" t="s">
        <v>724</v>
      </c>
      <c r="AE350">
        <v>205</v>
      </c>
      <c r="AF350" t="s">
        <v>700</v>
      </c>
    </row>
    <row r="351" spans="1:32" hidden="1" x14ac:dyDescent="0.35">
      <c r="A351">
        <v>2025</v>
      </c>
      <c r="C351" t="s">
        <v>996</v>
      </c>
      <c r="D351" s="1" t="s">
        <v>1471</v>
      </c>
      <c r="E351" s="1" t="s">
        <v>896</v>
      </c>
      <c r="F351" t="s">
        <v>178</v>
      </c>
      <c r="G351" t="s">
        <v>20</v>
      </c>
      <c r="H351">
        <v>0.28999999999999998</v>
      </c>
      <c r="I351">
        <v>63</v>
      </c>
      <c r="J351">
        <v>4</v>
      </c>
      <c r="K351">
        <v>12</v>
      </c>
      <c r="L351">
        <v>16</v>
      </c>
      <c r="M351">
        <v>30</v>
      </c>
      <c r="N351">
        <f>Table2[[#This Row],[G]]/Table2[[#This Row],[GP]]</f>
        <v>6.3492063492063489E-2</v>
      </c>
      <c r="O351">
        <f>Table2[[#This Row],[A]]/Table2[[#This Row],[GP]]</f>
        <v>0.19047619047619047</v>
      </c>
      <c r="P351">
        <f>Table2[[#This Row],[PTS]]/Table2[[#This Row],[GP]]</f>
        <v>0.25396825396825395</v>
      </c>
      <c r="Q351" s="7">
        <f>Table2[[#This Row],[PIM]]/Table2[[#This Row],[GP]]</f>
        <v>0.47619047619047616</v>
      </c>
      <c r="R351" s="7">
        <f>(Table2[[#This Row],[G]]^2)/(Table2[[#This Row],[G]]^2+Table2[[#This Row],[A]]^2)</f>
        <v>0.1</v>
      </c>
      <c r="S351" s="7">
        <f>Table2[[#This Row],[PIM]]/Table2[[#This Row],[PTS]]</f>
        <v>1.875</v>
      </c>
      <c r="T351" s="7">
        <f>Table2[[#This Row],[PTS]]/Table2[[#This Row],[PIM]]</f>
        <v>0.53333333333333333</v>
      </c>
      <c r="U351" s="7">
        <f>Table2[[#This Row],[PTS]]/Table2[[#This Row],[GP]]*Table2[[#This Row],[NHL_EQUIVALENT]]</f>
        <v>7.3650793650793647E-2</v>
      </c>
      <c r="V351" s="7">
        <f>Table2[[#This Row],[G]]/Table2[[#This Row],[PTS]]</f>
        <v>0.25</v>
      </c>
      <c r="W351" s="7">
        <f>Table2[[#This Row],[A]]/Table2[[#This Row],[PTS]]</f>
        <v>0.75</v>
      </c>
      <c r="X351"/>
      <c r="Y351"/>
      <c r="Z351" t="s">
        <v>1421</v>
      </c>
      <c r="AA351" t="e" vm="1">
        <v>#VALUE!</v>
      </c>
      <c r="AB351" t="s">
        <v>468</v>
      </c>
      <c r="AC351">
        <v>39242</v>
      </c>
      <c r="AD351" t="s">
        <v>724</v>
      </c>
      <c r="AE351">
        <v>174</v>
      </c>
      <c r="AF351" t="s">
        <v>700</v>
      </c>
    </row>
    <row r="352" spans="1:32" hidden="1" x14ac:dyDescent="0.35">
      <c r="A352">
        <v>2025</v>
      </c>
      <c r="C352" t="s">
        <v>1095</v>
      </c>
      <c r="D352" s="1" t="s">
        <v>1471</v>
      </c>
      <c r="E352" s="1" t="s">
        <v>8</v>
      </c>
      <c r="F352" t="s">
        <v>112</v>
      </c>
      <c r="G352" t="s">
        <v>15</v>
      </c>
      <c r="H352">
        <v>0.3</v>
      </c>
      <c r="I352">
        <v>45</v>
      </c>
      <c r="J352">
        <v>2.86</v>
      </c>
      <c r="K352">
        <v>0.91</v>
      </c>
      <c r="L352" t="s">
        <v>52</v>
      </c>
      <c r="M352" t="s">
        <v>52</v>
      </c>
      <c r="N352">
        <f>Table2[[#This Row],[G]]/Table2[[#This Row],[GP]]</f>
        <v>6.355555555555556E-2</v>
      </c>
      <c r="O352">
        <f>Table2[[#This Row],[A]]/Table2[[#This Row],[GP]]</f>
        <v>2.0222222222222221E-2</v>
      </c>
      <c r="P352" t="e">
        <f>Table2[[#This Row],[PTS]]/Table2[[#This Row],[GP]]</f>
        <v>#VALUE!</v>
      </c>
      <c r="Q352" s="7" t="e">
        <f>Table2[[#This Row],[PIM]]/Table2[[#This Row],[GP]]</f>
        <v>#VALUE!</v>
      </c>
      <c r="R352" s="7">
        <f>(Table2[[#This Row],[G]]^2)/(Table2[[#This Row],[G]]^2+Table2[[#This Row],[A]]^2)</f>
        <v>0.90806754221388353</v>
      </c>
      <c r="S352" s="7" t="e">
        <f>Table2[[#This Row],[PIM]]/Table2[[#This Row],[PTS]]</f>
        <v>#VALUE!</v>
      </c>
      <c r="T352" s="7" t="e">
        <f>Table2[[#This Row],[PTS]]/Table2[[#This Row],[PIM]]</f>
        <v>#VALUE!</v>
      </c>
      <c r="U352" s="7" t="e">
        <f>Table2[[#This Row],[PTS]]/Table2[[#This Row],[GP]]*Table2[[#This Row],[NHL_EQUIVALENT]]</f>
        <v>#VALUE!</v>
      </c>
      <c r="V352" s="7" t="e">
        <f>Table2[[#This Row],[G]]/Table2[[#This Row],[PTS]]</f>
        <v>#VALUE!</v>
      </c>
      <c r="W352" s="7" t="e">
        <f>Table2[[#This Row],[A]]/Table2[[#This Row],[PTS]]</f>
        <v>#VALUE!</v>
      </c>
      <c r="X352"/>
      <c r="Y352"/>
      <c r="Z352" t="s">
        <v>1421</v>
      </c>
      <c r="AA352" t="e" vm="1">
        <v>#VALUE!</v>
      </c>
      <c r="AB352" t="s">
        <v>469</v>
      </c>
      <c r="AC352">
        <v>38798</v>
      </c>
      <c r="AD352" t="s">
        <v>699</v>
      </c>
      <c r="AE352">
        <v>174</v>
      </c>
      <c r="AF352" t="s">
        <v>690</v>
      </c>
    </row>
    <row r="353" spans="1:32" hidden="1" x14ac:dyDescent="0.35">
      <c r="A353">
        <v>2025</v>
      </c>
      <c r="C353" t="s">
        <v>997</v>
      </c>
      <c r="D353" s="1" t="s">
        <v>1471</v>
      </c>
      <c r="E353" s="1" t="s">
        <v>896</v>
      </c>
      <c r="F353" t="s">
        <v>275</v>
      </c>
      <c r="G353" t="s">
        <v>23</v>
      </c>
      <c r="H353">
        <v>0.27</v>
      </c>
      <c r="I353">
        <v>43</v>
      </c>
      <c r="J353">
        <v>5</v>
      </c>
      <c r="K353">
        <v>15</v>
      </c>
      <c r="L353">
        <v>20</v>
      </c>
      <c r="M353">
        <v>18</v>
      </c>
      <c r="N353">
        <f>Table2[[#This Row],[G]]/Table2[[#This Row],[GP]]</f>
        <v>0.11627906976744186</v>
      </c>
      <c r="O353">
        <f>Table2[[#This Row],[A]]/Table2[[#This Row],[GP]]</f>
        <v>0.34883720930232559</v>
      </c>
      <c r="P353">
        <f>Table2[[#This Row],[PTS]]/Table2[[#This Row],[GP]]</f>
        <v>0.46511627906976744</v>
      </c>
      <c r="Q353" s="7">
        <f>Table2[[#This Row],[PIM]]/Table2[[#This Row],[GP]]</f>
        <v>0.41860465116279072</v>
      </c>
      <c r="R353" s="7">
        <f>(Table2[[#This Row],[G]]^2)/(Table2[[#This Row],[G]]^2+Table2[[#This Row],[A]]^2)</f>
        <v>0.1</v>
      </c>
      <c r="S353" s="7">
        <f>Table2[[#This Row],[PIM]]/Table2[[#This Row],[PTS]]</f>
        <v>0.9</v>
      </c>
      <c r="T353" s="7">
        <f>Table2[[#This Row],[PTS]]/Table2[[#This Row],[PIM]]</f>
        <v>1.1111111111111112</v>
      </c>
      <c r="U353" s="7">
        <f>Table2[[#This Row],[PTS]]/Table2[[#This Row],[GP]]*Table2[[#This Row],[NHL_EQUIVALENT]]</f>
        <v>0.12558139534883722</v>
      </c>
      <c r="V353" s="7">
        <f>Table2[[#This Row],[G]]/Table2[[#This Row],[PTS]]</f>
        <v>0.25</v>
      </c>
      <c r="W353" s="7">
        <f>Table2[[#This Row],[A]]/Table2[[#This Row],[PTS]]</f>
        <v>0.75</v>
      </c>
      <c r="X353"/>
      <c r="Y353"/>
      <c r="Z353" t="s">
        <v>1422</v>
      </c>
      <c r="AA353" t="e" vm="2">
        <v>#VALUE!</v>
      </c>
      <c r="AB353" t="s">
        <v>470</v>
      </c>
      <c r="AC353">
        <v>38776</v>
      </c>
      <c r="AD353" t="s">
        <v>707</v>
      </c>
      <c r="AE353">
        <v>203</v>
      </c>
      <c r="AF353" t="s">
        <v>700</v>
      </c>
    </row>
    <row r="354" spans="1:32" hidden="1" x14ac:dyDescent="0.35">
      <c r="A354">
        <v>2025</v>
      </c>
      <c r="C354" t="s">
        <v>1244</v>
      </c>
      <c r="D354" s="1" t="s">
        <v>1471</v>
      </c>
      <c r="E354" s="1" t="s">
        <v>897</v>
      </c>
      <c r="F354" t="s">
        <v>331</v>
      </c>
      <c r="G354" t="s">
        <v>23</v>
      </c>
      <c r="H354">
        <v>0.27</v>
      </c>
      <c r="I354">
        <v>58</v>
      </c>
      <c r="J354">
        <v>24</v>
      </c>
      <c r="K354">
        <v>18</v>
      </c>
      <c r="L354">
        <v>42</v>
      </c>
      <c r="M354">
        <v>4</v>
      </c>
      <c r="N354">
        <f>Table2[[#This Row],[G]]/Table2[[#This Row],[GP]]</f>
        <v>0.41379310344827586</v>
      </c>
      <c r="O354">
        <f>Table2[[#This Row],[A]]/Table2[[#This Row],[GP]]</f>
        <v>0.31034482758620691</v>
      </c>
      <c r="P354">
        <f>Table2[[#This Row],[PTS]]/Table2[[#This Row],[GP]]</f>
        <v>0.72413793103448276</v>
      </c>
      <c r="Q354" s="7">
        <f>Table2[[#This Row],[PIM]]/Table2[[#This Row],[GP]]</f>
        <v>6.8965517241379309E-2</v>
      </c>
      <c r="R354" s="7">
        <f>(Table2[[#This Row],[G]]^2)/(Table2[[#This Row],[G]]^2+Table2[[#This Row],[A]]^2)</f>
        <v>0.64</v>
      </c>
      <c r="S354" s="7">
        <f>Table2[[#This Row],[PIM]]/Table2[[#This Row],[PTS]]</f>
        <v>9.5238095238095233E-2</v>
      </c>
      <c r="T354" s="7">
        <f>Table2[[#This Row],[PTS]]/Table2[[#This Row],[PIM]]</f>
        <v>10.5</v>
      </c>
      <c r="U354" s="7">
        <f>Table2[[#This Row],[PTS]]/Table2[[#This Row],[GP]]*Table2[[#This Row],[NHL_EQUIVALENT]]</f>
        <v>0.19551724137931037</v>
      </c>
      <c r="V354" s="7">
        <f>Table2[[#This Row],[G]]/Table2[[#This Row],[PTS]]</f>
        <v>0.5714285714285714</v>
      </c>
      <c r="W354" s="7">
        <f>Table2[[#This Row],[A]]/Table2[[#This Row],[PTS]]</f>
        <v>0.42857142857142855</v>
      </c>
      <c r="X354"/>
      <c r="Y354"/>
      <c r="Z354" t="s">
        <v>1422</v>
      </c>
      <c r="AA354" t="e" vm="2">
        <v>#VALUE!</v>
      </c>
      <c r="AB354" t="s">
        <v>471</v>
      </c>
      <c r="AC354">
        <v>38803</v>
      </c>
      <c r="AD354" t="s">
        <v>705</v>
      </c>
      <c r="AE354">
        <v>190</v>
      </c>
      <c r="AF354" t="s">
        <v>700</v>
      </c>
    </row>
    <row r="355" spans="1:32" hidden="1" x14ac:dyDescent="0.35">
      <c r="A355">
        <v>2025</v>
      </c>
      <c r="C355" t="s">
        <v>1097</v>
      </c>
      <c r="D355" s="1" t="s">
        <v>1471</v>
      </c>
      <c r="E355" s="1" t="s">
        <v>8</v>
      </c>
      <c r="F355" t="s">
        <v>279</v>
      </c>
      <c r="G355" t="s">
        <v>101</v>
      </c>
      <c r="H355">
        <v>0.2</v>
      </c>
      <c r="I355">
        <v>40</v>
      </c>
      <c r="J355">
        <v>2.7</v>
      </c>
      <c r="K355">
        <v>0.92</v>
      </c>
      <c r="L355" t="s">
        <v>52</v>
      </c>
      <c r="M355" t="s">
        <v>52</v>
      </c>
      <c r="N355">
        <f>Table2[[#This Row],[G]]/Table2[[#This Row],[GP]]</f>
        <v>6.7500000000000004E-2</v>
      </c>
      <c r="O355">
        <f>Table2[[#This Row],[A]]/Table2[[#This Row],[GP]]</f>
        <v>2.3E-2</v>
      </c>
      <c r="P355" t="e">
        <f>Table2[[#This Row],[PTS]]/Table2[[#This Row],[GP]]</f>
        <v>#VALUE!</v>
      </c>
      <c r="Q355" s="7" t="e">
        <f>Table2[[#This Row],[PIM]]/Table2[[#This Row],[GP]]</f>
        <v>#VALUE!</v>
      </c>
      <c r="R355" s="7">
        <f>(Table2[[#This Row],[G]]^2)/(Table2[[#This Row],[G]]^2+Table2[[#This Row],[A]]^2)</f>
        <v>0.89597364927977963</v>
      </c>
      <c r="S355" s="7" t="e">
        <f>Table2[[#This Row],[PIM]]/Table2[[#This Row],[PTS]]</f>
        <v>#VALUE!</v>
      </c>
      <c r="T355" s="7" t="e">
        <f>Table2[[#This Row],[PTS]]/Table2[[#This Row],[PIM]]</f>
        <v>#VALUE!</v>
      </c>
      <c r="U355" s="7" t="e">
        <f>Table2[[#This Row],[PTS]]/Table2[[#This Row],[GP]]*Table2[[#This Row],[NHL_EQUIVALENT]]</f>
        <v>#VALUE!</v>
      </c>
      <c r="V355" s="7" t="e">
        <f>Table2[[#This Row],[G]]/Table2[[#This Row],[PTS]]</f>
        <v>#VALUE!</v>
      </c>
      <c r="W355" s="7" t="e">
        <f>Table2[[#This Row],[A]]/Table2[[#This Row],[PTS]]</f>
        <v>#VALUE!</v>
      </c>
      <c r="X355"/>
      <c r="Y355"/>
      <c r="Z355" t="s">
        <v>1425</v>
      </c>
      <c r="AA355" t="e" vm="5">
        <v>#VALUE!</v>
      </c>
      <c r="AB355" t="s">
        <v>473</v>
      </c>
      <c r="AC355">
        <v>39129</v>
      </c>
      <c r="AD355" t="s">
        <v>725</v>
      </c>
      <c r="AE355">
        <v>154</v>
      </c>
      <c r="AF355" t="s">
        <v>700</v>
      </c>
    </row>
    <row r="356" spans="1:32" hidden="1" x14ac:dyDescent="0.35">
      <c r="A356">
        <v>2025</v>
      </c>
      <c r="C356" t="s">
        <v>1245</v>
      </c>
      <c r="D356" s="1" t="s">
        <v>1471</v>
      </c>
      <c r="E356" s="1" t="s">
        <v>897</v>
      </c>
      <c r="F356" t="s">
        <v>121</v>
      </c>
      <c r="G356" t="s">
        <v>101</v>
      </c>
      <c r="H356">
        <v>0.2</v>
      </c>
      <c r="I356">
        <v>46</v>
      </c>
      <c r="J356">
        <v>15</v>
      </c>
      <c r="K356">
        <v>15</v>
      </c>
      <c r="L356">
        <v>30</v>
      </c>
      <c r="M356">
        <v>14</v>
      </c>
      <c r="N356">
        <f>Table2[[#This Row],[G]]/Table2[[#This Row],[GP]]</f>
        <v>0.32608695652173914</v>
      </c>
      <c r="O356">
        <f>Table2[[#This Row],[A]]/Table2[[#This Row],[GP]]</f>
        <v>0.32608695652173914</v>
      </c>
      <c r="P356">
        <f>Table2[[#This Row],[PTS]]/Table2[[#This Row],[GP]]</f>
        <v>0.65217391304347827</v>
      </c>
      <c r="Q356" s="7">
        <f>Table2[[#This Row],[PIM]]/Table2[[#This Row],[GP]]</f>
        <v>0.30434782608695654</v>
      </c>
      <c r="R356" s="7">
        <f>(Table2[[#This Row],[G]]^2)/(Table2[[#This Row],[G]]^2+Table2[[#This Row],[A]]^2)</f>
        <v>0.5</v>
      </c>
      <c r="S356" s="7">
        <f>Table2[[#This Row],[PIM]]/Table2[[#This Row],[PTS]]</f>
        <v>0.46666666666666667</v>
      </c>
      <c r="T356" s="7">
        <f>Table2[[#This Row],[PTS]]/Table2[[#This Row],[PIM]]</f>
        <v>2.1428571428571428</v>
      </c>
      <c r="U356" s="7">
        <f>Table2[[#This Row],[PTS]]/Table2[[#This Row],[GP]]*Table2[[#This Row],[NHL_EQUIVALENT]]</f>
        <v>0.13043478260869565</v>
      </c>
      <c r="V356" s="7">
        <f>Table2[[#This Row],[G]]/Table2[[#This Row],[PTS]]</f>
        <v>0.5</v>
      </c>
      <c r="W356" s="7">
        <f>Table2[[#This Row],[A]]/Table2[[#This Row],[PTS]]</f>
        <v>0.5</v>
      </c>
      <c r="X356"/>
      <c r="Y356"/>
      <c r="Z356" t="s">
        <v>1425</v>
      </c>
      <c r="AA356" t="e" vm="5">
        <v>#VALUE!</v>
      </c>
      <c r="AB356" t="s">
        <v>474</v>
      </c>
      <c r="AC356">
        <v>39120</v>
      </c>
      <c r="AD356" t="s">
        <v>705</v>
      </c>
      <c r="AE356">
        <v>150</v>
      </c>
      <c r="AF356" t="s">
        <v>690</v>
      </c>
    </row>
    <row r="357" spans="1:32" hidden="1" x14ac:dyDescent="0.35">
      <c r="A357">
        <v>2025</v>
      </c>
      <c r="C357" t="s">
        <v>1098</v>
      </c>
      <c r="D357" s="1" t="s">
        <v>1471</v>
      </c>
      <c r="E357" s="1" t="s">
        <v>8</v>
      </c>
      <c r="F357" t="s">
        <v>93</v>
      </c>
      <c r="G357" t="s">
        <v>31</v>
      </c>
      <c r="H357">
        <v>0.27</v>
      </c>
      <c r="I357">
        <v>51</v>
      </c>
      <c r="J357">
        <v>2.9</v>
      </c>
      <c r="K357">
        <v>0.9</v>
      </c>
      <c r="L357" t="s">
        <v>52</v>
      </c>
      <c r="M357" t="s">
        <v>52</v>
      </c>
      <c r="N357">
        <f>Table2[[#This Row],[G]]/Table2[[#This Row],[GP]]</f>
        <v>5.6862745098039215E-2</v>
      </c>
      <c r="O357">
        <f>Table2[[#This Row],[A]]/Table2[[#This Row],[GP]]</f>
        <v>1.7647058823529412E-2</v>
      </c>
      <c r="P357" t="e">
        <f>Table2[[#This Row],[PTS]]/Table2[[#This Row],[GP]]</f>
        <v>#VALUE!</v>
      </c>
      <c r="Q357" s="7" t="e">
        <f>Table2[[#This Row],[PIM]]/Table2[[#This Row],[GP]]</f>
        <v>#VALUE!</v>
      </c>
      <c r="R357" s="7">
        <f>(Table2[[#This Row],[G]]^2)/(Table2[[#This Row],[G]]^2+Table2[[#This Row],[A]]^2)</f>
        <v>0.9121475054229935</v>
      </c>
      <c r="S357" s="7" t="e">
        <f>Table2[[#This Row],[PIM]]/Table2[[#This Row],[PTS]]</f>
        <v>#VALUE!</v>
      </c>
      <c r="T357" s="7" t="e">
        <f>Table2[[#This Row],[PTS]]/Table2[[#This Row],[PIM]]</f>
        <v>#VALUE!</v>
      </c>
      <c r="U357" s="7" t="e">
        <f>Table2[[#This Row],[PTS]]/Table2[[#This Row],[GP]]*Table2[[#This Row],[NHL_EQUIVALENT]]</f>
        <v>#VALUE!</v>
      </c>
      <c r="V357" s="7" t="e">
        <f>Table2[[#This Row],[G]]/Table2[[#This Row],[PTS]]</f>
        <v>#VALUE!</v>
      </c>
      <c r="W357" s="7" t="e">
        <f>Table2[[#This Row],[A]]/Table2[[#This Row],[PTS]]</f>
        <v>#VALUE!</v>
      </c>
      <c r="X357"/>
      <c r="Y357"/>
      <c r="Z357" t="s">
        <v>1421</v>
      </c>
      <c r="AA357" t="e" vm="1">
        <v>#VALUE!</v>
      </c>
      <c r="AB357" t="s">
        <v>475</v>
      </c>
      <c r="AC357">
        <v>39285</v>
      </c>
      <c r="AD357" t="s">
        <v>724</v>
      </c>
      <c r="AE357">
        <v>196</v>
      </c>
      <c r="AF357" t="s">
        <v>700</v>
      </c>
    </row>
    <row r="358" spans="1:32" hidden="1" x14ac:dyDescent="0.35">
      <c r="A358">
        <v>2025</v>
      </c>
      <c r="C358" t="s">
        <v>1350</v>
      </c>
      <c r="D358" s="1" t="s">
        <v>1471</v>
      </c>
      <c r="E358" s="1" t="s">
        <v>897</v>
      </c>
      <c r="F358" t="s">
        <v>374</v>
      </c>
      <c r="G358" t="s">
        <v>128</v>
      </c>
      <c r="H358">
        <v>0.22</v>
      </c>
      <c r="I358">
        <v>40</v>
      </c>
      <c r="J358">
        <v>5</v>
      </c>
      <c r="K358">
        <v>21</v>
      </c>
      <c r="L358">
        <v>26</v>
      </c>
      <c r="M358">
        <v>28</v>
      </c>
      <c r="N358">
        <f>Table2[[#This Row],[G]]/Table2[[#This Row],[GP]]</f>
        <v>0.125</v>
      </c>
      <c r="O358">
        <f>Table2[[#This Row],[A]]/Table2[[#This Row],[GP]]</f>
        <v>0.52500000000000002</v>
      </c>
      <c r="P358">
        <f>Table2[[#This Row],[PTS]]/Table2[[#This Row],[GP]]</f>
        <v>0.65</v>
      </c>
      <c r="Q358" s="7">
        <f>Table2[[#This Row],[PIM]]/Table2[[#This Row],[GP]]</f>
        <v>0.7</v>
      </c>
      <c r="R358" s="7">
        <f>(Table2[[#This Row],[G]]^2)/(Table2[[#This Row],[G]]^2+Table2[[#This Row],[A]]^2)</f>
        <v>5.3648068669527899E-2</v>
      </c>
      <c r="S358" s="7">
        <f>Table2[[#This Row],[PIM]]/Table2[[#This Row],[PTS]]</f>
        <v>1.0769230769230769</v>
      </c>
      <c r="T358" s="7">
        <f>Table2[[#This Row],[PTS]]/Table2[[#This Row],[PIM]]</f>
        <v>0.9285714285714286</v>
      </c>
      <c r="U358" s="7">
        <f>Table2[[#This Row],[PTS]]/Table2[[#This Row],[GP]]*Table2[[#This Row],[NHL_EQUIVALENT]]</f>
        <v>0.14300000000000002</v>
      </c>
      <c r="V358" s="7">
        <f>Table2[[#This Row],[G]]/Table2[[#This Row],[PTS]]</f>
        <v>0.19230769230769232</v>
      </c>
      <c r="W358" s="7">
        <f>Table2[[#This Row],[A]]/Table2[[#This Row],[PTS]]</f>
        <v>0.80769230769230771</v>
      </c>
      <c r="X358"/>
      <c r="Y358"/>
      <c r="Z358" t="s">
        <v>1427</v>
      </c>
      <c r="AA358" t="e" vm="8">
        <v>#VALUE!</v>
      </c>
      <c r="AB358" t="s">
        <v>476</v>
      </c>
      <c r="AC358">
        <v>39094</v>
      </c>
      <c r="AD358" t="s">
        <v>716</v>
      </c>
      <c r="AE358">
        <v>183</v>
      </c>
      <c r="AF358" t="s">
        <v>700</v>
      </c>
    </row>
    <row r="359" spans="1:32" hidden="1" x14ac:dyDescent="0.35">
      <c r="A359">
        <v>2025</v>
      </c>
      <c r="C359" t="s">
        <v>998</v>
      </c>
      <c r="D359" s="1" t="s">
        <v>1471</v>
      </c>
      <c r="E359" s="1" t="s">
        <v>896</v>
      </c>
      <c r="F359" t="s">
        <v>478</v>
      </c>
      <c r="G359" t="s">
        <v>23</v>
      </c>
      <c r="H359">
        <v>0.27</v>
      </c>
      <c r="I359">
        <v>16</v>
      </c>
      <c r="J359">
        <v>0</v>
      </c>
      <c r="K359">
        <v>1</v>
      </c>
      <c r="L359">
        <v>1</v>
      </c>
      <c r="M359">
        <v>2</v>
      </c>
      <c r="N359">
        <f>Table2[[#This Row],[G]]/Table2[[#This Row],[GP]]</f>
        <v>0</v>
      </c>
      <c r="O359">
        <f>Table2[[#This Row],[A]]/Table2[[#This Row],[GP]]</f>
        <v>6.25E-2</v>
      </c>
      <c r="P359">
        <f>Table2[[#This Row],[PTS]]/Table2[[#This Row],[GP]]</f>
        <v>6.25E-2</v>
      </c>
      <c r="Q359" s="7">
        <f>Table2[[#This Row],[PIM]]/Table2[[#This Row],[GP]]</f>
        <v>0.125</v>
      </c>
      <c r="R359" s="7">
        <f>(Table2[[#This Row],[G]]^2)/(Table2[[#This Row],[G]]^2+Table2[[#This Row],[A]]^2)</f>
        <v>0</v>
      </c>
      <c r="S359" s="7">
        <f>Table2[[#This Row],[PIM]]/Table2[[#This Row],[PTS]]</f>
        <v>2</v>
      </c>
      <c r="T359" s="7">
        <f>Table2[[#This Row],[PTS]]/Table2[[#This Row],[PIM]]</f>
        <v>0.5</v>
      </c>
      <c r="U359" s="7">
        <f>Table2[[#This Row],[PTS]]/Table2[[#This Row],[GP]]*Table2[[#This Row],[NHL_EQUIVALENT]]</f>
        <v>1.6875000000000001E-2</v>
      </c>
      <c r="V359" s="7">
        <f>Table2[[#This Row],[G]]/Table2[[#This Row],[PTS]]</f>
        <v>0</v>
      </c>
      <c r="W359" s="7">
        <f>Table2[[#This Row],[A]]/Table2[[#This Row],[PTS]]</f>
        <v>1</v>
      </c>
      <c r="X359"/>
      <c r="Y359"/>
      <c r="Z359" t="s">
        <v>1424</v>
      </c>
      <c r="AA359" t="e" vm="4">
        <v>#VALUE!</v>
      </c>
      <c r="AB359" t="s">
        <v>477</v>
      </c>
      <c r="AC359">
        <v>39195</v>
      </c>
      <c r="AD359" t="s">
        <v>717</v>
      </c>
      <c r="AE359">
        <v>185</v>
      </c>
      <c r="AF359" t="s">
        <v>690</v>
      </c>
    </row>
    <row r="360" spans="1:32" hidden="1" x14ac:dyDescent="0.35">
      <c r="A360">
        <v>2025</v>
      </c>
      <c r="C360" t="s">
        <v>1351</v>
      </c>
      <c r="D360" s="1" t="s">
        <v>1471</v>
      </c>
      <c r="E360" s="1" t="s">
        <v>897</v>
      </c>
      <c r="F360" t="s">
        <v>479</v>
      </c>
      <c r="G360" t="s">
        <v>128</v>
      </c>
      <c r="H360">
        <v>0.22</v>
      </c>
      <c r="I360">
        <v>28</v>
      </c>
      <c r="J360">
        <v>4</v>
      </c>
      <c r="K360">
        <v>6</v>
      </c>
      <c r="L360">
        <v>10</v>
      </c>
      <c r="M360">
        <v>28</v>
      </c>
      <c r="N360">
        <f>Table2[[#This Row],[G]]/Table2[[#This Row],[GP]]</f>
        <v>0.14285714285714285</v>
      </c>
      <c r="O360">
        <f>Table2[[#This Row],[A]]/Table2[[#This Row],[GP]]</f>
        <v>0.21428571428571427</v>
      </c>
      <c r="P360">
        <f>Table2[[#This Row],[PTS]]/Table2[[#This Row],[GP]]</f>
        <v>0.35714285714285715</v>
      </c>
      <c r="Q360" s="7">
        <f>Table2[[#This Row],[PIM]]/Table2[[#This Row],[GP]]</f>
        <v>1</v>
      </c>
      <c r="R360" s="7">
        <f>(Table2[[#This Row],[G]]^2)/(Table2[[#This Row],[G]]^2+Table2[[#This Row],[A]]^2)</f>
        <v>0.30769230769230771</v>
      </c>
      <c r="S360" s="7">
        <f>Table2[[#This Row],[PIM]]/Table2[[#This Row],[PTS]]</f>
        <v>2.8</v>
      </c>
      <c r="T360" s="7">
        <f>Table2[[#This Row],[PTS]]/Table2[[#This Row],[PIM]]</f>
        <v>0.35714285714285715</v>
      </c>
      <c r="U360" s="7">
        <f>Table2[[#This Row],[PTS]]/Table2[[#This Row],[GP]]*Table2[[#This Row],[NHL_EQUIVALENT]]</f>
        <v>7.857142857142857E-2</v>
      </c>
      <c r="V360" s="7">
        <f>Table2[[#This Row],[G]]/Table2[[#This Row],[PTS]]</f>
        <v>0.4</v>
      </c>
      <c r="W360" s="7">
        <f>Table2[[#This Row],[A]]/Table2[[#This Row],[PTS]]</f>
        <v>0.6</v>
      </c>
      <c r="X360"/>
      <c r="Y360"/>
      <c r="Z360" t="s">
        <v>1424</v>
      </c>
      <c r="AA360" t="e" vm="4">
        <v>#VALUE!</v>
      </c>
      <c r="AB360" t="s">
        <v>840</v>
      </c>
      <c r="AC360">
        <v>39130</v>
      </c>
      <c r="AD360" t="s">
        <v>724</v>
      </c>
      <c r="AE360">
        <v>205</v>
      </c>
      <c r="AF360" t="s">
        <v>690</v>
      </c>
    </row>
    <row r="361" spans="1:32" hidden="1" x14ac:dyDescent="0.35">
      <c r="A361">
        <v>2025</v>
      </c>
      <c r="C361" t="s">
        <v>1099</v>
      </c>
      <c r="D361" s="1" t="s">
        <v>1471</v>
      </c>
      <c r="E361" s="1" t="s">
        <v>8</v>
      </c>
      <c r="F361" t="s">
        <v>56</v>
      </c>
      <c r="G361" t="s">
        <v>20</v>
      </c>
      <c r="H361">
        <v>0.28999999999999998</v>
      </c>
      <c r="I361">
        <v>22</v>
      </c>
      <c r="J361">
        <v>2.34</v>
      </c>
      <c r="K361">
        <v>0.90900000000000003</v>
      </c>
      <c r="L361" t="s">
        <v>52</v>
      </c>
      <c r="M361" t="s">
        <v>52</v>
      </c>
      <c r="N361">
        <f>Table2[[#This Row],[G]]/Table2[[#This Row],[GP]]</f>
        <v>0.10636363636363635</v>
      </c>
      <c r="O361">
        <f>Table2[[#This Row],[A]]/Table2[[#This Row],[GP]]</f>
        <v>4.1318181818181816E-2</v>
      </c>
      <c r="P361" t="e">
        <f>Table2[[#This Row],[PTS]]/Table2[[#This Row],[GP]]</f>
        <v>#VALUE!</v>
      </c>
      <c r="Q361" s="7" t="e">
        <f>Table2[[#This Row],[PIM]]/Table2[[#This Row],[GP]]</f>
        <v>#VALUE!</v>
      </c>
      <c r="R361" s="7">
        <f>(Table2[[#This Row],[G]]^2)/(Table2[[#This Row],[G]]^2+Table2[[#This Row],[A]]^2)</f>
        <v>0.86888343337489238</v>
      </c>
      <c r="S361" s="7" t="e">
        <f>Table2[[#This Row],[PIM]]/Table2[[#This Row],[PTS]]</f>
        <v>#VALUE!</v>
      </c>
      <c r="T361" s="7" t="e">
        <f>Table2[[#This Row],[PTS]]/Table2[[#This Row],[PIM]]</f>
        <v>#VALUE!</v>
      </c>
      <c r="U361" s="7" t="e">
        <f>Table2[[#This Row],[PTS]]/Table2[[#This Row],[GP]]*Table2[[#This Row],[NHL_EQUIVALENT]]</f>
        <v>#VALUE!</v>
      </c>
      <c r="V361" s="7" t="e">
        <f>Table2[[#This Row],[G]]/Table2[[#This Row],[PTS]]</f>
        <v>#VALUE!</v>
      </c>
      <c r="W361" s="7" t="e">
        <f>Table2[[#This Row],[A]]/Table2[[#This Row],[PTS]]</f>
        <v>#VALUE!</v>
      </c>
      <c r="X361"/>
      <c r="Y361"/>
      <c r="Z361" t="s">
        <v>1422</v>
      </c>
      <c r="AA361" t="e" vm="2">
        <v>#VALUE!</v>
      </c>
      <c r="AB361" t="s">
        <v>480</v>
      </c>
      <c r="AC361">
        <v>38994</v>
      </c>
      <c r="AD361" t="s">
        <v>707</v>
      </c>
      <c r="AE361">
        <v>190</v>
      </c>
      <c r="AF361" t="s">
        <v>700</v>
      </c>
    </row>
    <row r="362" spans="1:32" hidden="1" x14ac:dyDescent="0.35">
      <c r="A362">
        <v>2025</v>
      </c>
      <c r="C362" t="s">
        <v>1352</v>
      </c>
      <c r="D362" s="1" t="s">
        <v>1471</v>
      </c>
      <c r="E362" s="1" t="s">
        <v>897</v>
      </c>
      <c r="F362" t="s">
        <v>180</v>
      </c>
      <c r="G362" t="s">
        <v>20</v>
      </c>
      <c r="H362">
        <v>0.28999999999999998</v>
      </c>
      <c r="I362">
        <v>50</v>
      </c>
      <c r="J362">
        <v>16</v>
      </c>
      <c r="K362">
        <v>15</v>
      </c>
      <c r="L362">
        <v>31</v>
      </c>
      <c r="M362">
        <v>48</v>
      </c>
      <c r="N362">
        <f>Table2[[#This Row],[G]]/Table2[[#This Row],[GP]]</f>
        <v>0.32</v>
      </c>
      <c r="O362">
        <f>Table2[[#This Row],[A]]/Table2[[#This Row],[GP]]</f>
        <v>0.3</v>
      </c>
      <c r="P362">
        <f>Table2[[#This Row],[PTS]]/Table2[[#This Row],[GP]]</f>
        <v>0.62</v>
      </c>
      <c r="Q362" s="7">
        <f>Table2[[#This Row],[PIM]]/Table2[[#This Row],[GP]]</f>
        <v>0.96</v>
      </c>
      <c r="R362" s="7">
        <f>(Table2[[#This Row],[G]]^2)/(Table2[[#This Row],[G]]^2+Table2[[#This Row],[A]]^2)</f>
        <v>0.53222453222453225</v>
      </c>
      <c r="S362" s="7">
        <f>Table2[[#This Row],[PIM]]/Table2[[#This Row],[PTS]]</f>
        <v>1.5483870967741935</v>
      </c>
      <c r="T362" s="7">
        <f>Table2[[#This Row],[PTS]]/Table2[[#This Row],[PIM]]</f>
        <v>0.64583333333333337</v>
      </c>
      <c r="U362" s="7">
        <f>Table2[[#This Row],[PTS]]/Table2[[#This Row],[GP]]*Table2[[#This Row],[NHL_EQUIVALENT]]</f>
        <v>0.17979999999999999</v>
      </c>
      <c r="V362" s="7">
        <f>Table2[[#This Row],[G]]/Table2[[#This Row],[PTS]]</f>
        <v>0.5161290322580645</v>
      </c>
      <c r="W362" s="7">
        <f>Table2[[#This Row],[A]]/Table2[[#This Row],[PTS]]</f>
        <v>0.4838709677419355</v>
      </c>
      <c r="X362"/>
      <c r="Y362"/>
      <c r="Z362" t="s">
        <v>1421</v>
      </c>
      <c r="AA362" t="e" vm="1">
        <v>#VALUE!</v>
      </c>
      <c r="AB362" t="s">
        <v>481</v>
      </c>
      <c r="AC362">
        <v>39205</v>
      </c>
      <c r="AD362" t="s">
        <v>716</v>
      </c>
      <c r="AE362">
        <v>174</v>
      </c>
      <c r="AF362" t="s">
        <v>700</v>
      </c>
    </row>
    <row r="363" spans="1:32" hidden="1" x14ac:dyDescent="0.35">
      <c r="A363">
        <v>2025</v>
      </c>
      <c r="C363" t="s">
        <v>1353</v>
      </c>
      <c r="D363" s="1" t="s">
        <v>1471</v>
      </c>
      <c r="E363" s="1" t="s">
        <v>897</v>
      </c>
      <c r="F363" t="s">
        <v>331</v>
      </c>
      <c r="G363" t="s">
        <v>23</v>
      </c>
      <c r="H363">
        <v>0.27</v>
      </c>
      <c r="I363">
        <v>28</v>
      </c>
      <c r="J363">
        <v>7</v>
      </c>
      <c r="K363">
        <v>11</v>
      </c>
      <c r="L363">
        <v>18</v>
      </c>
      <c r="M363">
        <v>12</v>
      </c>
      <c r="N363">
        <f>Table2[[#This Row],[G]]/Table2[[#This Row],[GP]]</f>
        <v>0.25</v>
      </c>
      <c r="O363">
        <f>Table2[[#This Row],[A]]/Table2[[#This Row],[GP]]</f>
        <v>0.39285714285714285</v>
      </c>
      <c r="P363">
        <f>Table2[[#This Row],[PTS]]/Table2[[#This Row],[GP]]</f>
        <v>0.6428571428571429</v>
      </c>
      <c r="Q363" s="7">
        <f>Table2[[#This Row],[PIM]]/Table2[[#This Row],[GP]]</f>
        <v>0.42857142857142855</v>
      </c>
      <c r="R363" s="7">
        <f>(Table2[[#This Row],[G]]^2)/(Table2[[#This Row],[G]]^2+Table2[[#This Row],[A]]^2)</f>
        <v>0.28823529411764703</v>
      </c>
      <c r="S363" s="7">
        <f>Table2[[#This Row],[PIM]]/Table2[[#This Row],[PTS]]</f>
        <v>0.66666666666666663</v>
      </c>
      <c r="T363" s="7">
        <f>Table2[[#This Row],[PTS]]/Table2[[#This Row],[PIM]]</f>
        <v>1.5</v>
      </c>
      <c r="U363" s="7">
        <f>Table2[[#This Row],[PTS]]/Table2[[#This Row],[GP]]*Table2[[#This Row],[NHL_EQUIVALENT]]</f>
        <v>0.1735714285714286</v>
      </c>
      <c r="V363" s="7">
        <f>Table2[[#This Row],[G]]/Table2[[#This Row],[PTS]]</f>
        <v>0.3888888888888889</v>
      </c>
      <c r="W363" s="7">
        <f>Table2[[#This Row],[A]]/Table2[[#This Row],[PTS]]</f>
        <v>0.61111111111111116</v>
      </c>
      <c r="X363"/>
      <c r="Y363"/>
      <c r="Z363" t="s">
        <v>1429</v>
      </c>
      <c r="AA363" t="e" vm="7">
        <v>#VALUE!</v>
      </c>
      <c r="AB363" t="s">
        <v>482</v>
      </c>
      <c r="AC363">
        <v>39255</v>
      </c>
      <c r="AD363" t="s">
        <v>705</v>
      </c>
      <c r="AE363">
        <v>183</v>
      </c>
      <c r="AF363" t="s">
        <v>700</v>
      </c>
    </row>
    <row r="364" spans="1:32" hidden="1" x14ac:dyDescent="0.35">
      <c r="A364">
        <v>2025</v>
      </c>
      <c r="C364" t="s">
        <v>1275</v>
      </c>
      <c r="D364" s="1" t="s">
        <v>1471</v>
      </c>
      <c r="E364" s="1" t="s">
        <v>897</v>
      </c>
      <c r="F364" t="s">
        <v>178</v>
      </c>
      <c r="G364" t="s">
        <v>20</v>
      </c>
      <c r="H364">
        <v>0.28999999999999998</v>
      </c>
      <c r="I364">
        <v>67</v>
      </c>
      <c r="J364">
        <v>42</v>
      </c>
      <c r="K364">
        <v>51</v>
      </c>
      <c r="L364">
        <v>93</v>
      </c>
      <c r="M364">
        <v>34</v>
      </c>
      <c r="N364">
        <f>Table2[[#This Row],[G]]/Table2[[#This Row],[GP]]</f>
        <v>0.62686567164179108</v>
      </c>
      <c r="O364">
        <f>Table2[[#This Row],[A]]/Table2[[#This Row],[GP]]</f>
        <v>0.76119402985074625</v>
      </c>
      <c r="P364">
        <f>Table2[[#This Row],[PTS]]/Table2[[#This Row],[GP]]</f>
        <v>1.3880597014925373</v>
      </c>
      <c r="Q364" s="7">
        <f>Table2[[#This Row],[PIM]]/Table2[[#This Row],[GP]]</f>
        <v>0.5074626865671642</v>
      </c>
      <c r="R364" s="7">
        <f>(Table2[[#This Row],[G]]^2)/(Table2[[#This Row],[G]]^2+Table2[[#This Row],[A]]^2)</f>
        <v>0.40412371134020619</v>
      </c>
      <c r="S364" s="7">
        <f>Table2[[#This Row],[PIM]]/Table2[[#This Row],[PTS]]</f>
        <v>0.36559139784946237</v>
      </c>
      <c r="T364" s="7">
        <f>Table2[[#This Row],[PTS]]/Table2[[#This Row],[PIM]]</f>
        <v>2.7352941176470589</v>
      </c>
      <c r="U364" s="7">
        <f>Table2[[#This Row],[PTS]]/Table2[[#This Row],[GP]]*Table2[[#This Row],[NHL_EQUIVALENT]]</f>
        <v>0.40253731343283577</v>
      </c>
      <c r="V364" s="7">
        <f>Table2[[#This Row],[G]]/Table2[[#This Row],[PTS]]</f>
        <v>0.45161290322580644</v>
      </c>
      <c r="W364" s="7">
        <f>Table2[[#This Row],[A]]/Table2[[#This Row],[PTS]]</f>
        <v>0.54838709677419351</v>
      </c>
      <c r="X364"/>
      <c r="Y364"/>
      <c r="Z364" t="s">
        <v>1421</v>
      </c>
      <c r="AA364" t="e" vm="1">
        <v>#VALUE!</v>
      </c>
      <c r="AB364" t="s">
        <v>483</v>
      </c>
      <c r="AC364">
        <v>38658</v>
      </c>
      <c r="AD364" t="s">
        <v>705</v>
      </c>
      <c r="AE364">
        <v>194</v>
      </c>
      <c r="AF364" t="s">
        <v>690</v>
      </c>
    </row>
    <row r="365" spans="1:32" hidden="1" x14ac:dyDescent="0.35">
      <c r="A365">
        <v>2025</v>
      </c>
      <c r="C365" t="s">
        <v>999</v>
      </c>
      <c r="D365" s="1" t="s">
        <v>1471</v>
      </c>
      <c r="E365" s="1" t="s">
        <v>896</v>
      </c>
      <c r="F365" t="s">
        <v>420</v>
      </c>
      <c r="G365" t="s">
        <v>101</v>
      </c>
      <c r="H365">
        <v>0.2</v>
      </c>
      <c r="I365">
        <v>37</v>
      </c>
      <c r="J365">
        <v>7</v>
      </c>
      <c r="K365">
        <v>3</v>
      </c>
      <c r="L365">
        <v>10</v>
      </c>
      <c r="M365">
        <v>0</v>
      </c>
      <c r="N365">
        <f>Table2[[#This Row],[G]]/Table2[[#This Row],[GP]]</f>
        <v>0.1891891891891892</v>
      </c>
      <c r="O365">
        <f>Table2[[#This Row],[A]]/Table2[[#This Row],[GP]]</f>
        <v>8.1081081081081086E-2</v>
      </c>
      <c r="P365">
        <f>Table2[[#This Row],[PTS]]/Table2[[#This Row],[GP]]</f>
        <v>0.27027027027027029</v>
      </c>
      <c r="Q365" s="7">
        <f>Table2[[#This Row],[PIM]]/Table2[[#This Row],[GP]]</f>
        <v>0</v>
      </c>
      <c r="R365" s="7">
        <f>(Table2[[#This Row],[G]]^2)/(Table2[[#This Row],[G]]^2+Table2[[#This Row],[A]]^2)</f>
        <v>0.84482758620689657</v>
      </c>
      <c r="S365" s="7">
        <f>Table2[[#This Row],[PIM]]/Table2[[#This Row],[PTS]]</f>
        <v>0</v>
      </c>
      <c r="T365" s="7" t="e">
        <f>Table2[[#This Row],[PTS]]/Table2[[#This Row],[PIM]]</f>
        <v>#DIV/0!</v>
      </c>
      <c r="U365" s="7">
        <f>Table2[[#This Row],[PTS]]/Table2[[#This Row],[GP]]*Table2[[#This Row],[NHL_EQUIVALENT]]</f>
        <v>5.4054054054054057E-2</v>
      </c>
      <c r="V365" s="7">
        <f>Table2[[#This Row],[G]]/Table2[[#This Row],[PTS]]</f>
        <v>0.7</v>
      </c>
      <c r="W365" s="7">
        <f>Table2[[#This Row],[A]]/Table2[[#This Row],[PTS]]</f>
        <v>0.3</v>
      </c>
      <c r="X365"/>
      <c r="Y365"/>
      <c r="Z365" t="s">
        <v>1425</v>
      </c>
      <c r="AA365" t="e" vm="5">
        <v>#VALUE!</v>
      </c>
      <c r="AB365" t="s">
        <v>485</v>
      </c>
      <c r="AC365">
        <v>39301</v>
      </c>
      <c r="AD365" t="s">
        <v>705</v>
      </c>
      <c r="AE365">
        <v>165</v>
      </c>
      <c r="AF365" t="s">
        <v>690</v>
      </c>
    </row>
    <row r="366" spans="1:32" hidden="1" x14ac:dyDescent="0.35">
      <c r="A366">
        <v>2025</v>
      </c>
      <c r="C366" t="s">
        <v>1217</v>
      </c>
      <c r="D366" s="1" t="s">
        <v>1471</v>
      </c>
      <c r="E366" s="1" t="s">
        <v>897</v>
      </c>
      <c r="F366" t="s">
        <v>489</v>
      </c>
      <c r="G366" t="s">
        <v>99</v>
      </c>
      <c r="H366">
        <v>0.18</v>
      </c>
      <c r="I366">
        <v>45</v>
      </c>
      <c r="J366">
        <v>13</v>
      </c>
      <c r="K366">
        <v>12</v>
      </c>
      <c r="L366">
        <v>25</v>
      </c>
      <c r="M366">
        <v>37</v>
      </c>
      <c r="N366">
        <f>Table2[[#This Row],[G]]/Table2[[#This Row],[GP]]</f>
        <v>0.28888888888888886</v>
      </c>
      <c r="O366">
        <f>Table2[[#This Row],[A]]/Table2[[#This Row],[GP]]</f>
        <v>0.26666666666666666</v>
      </c>
      <c r="P366">
        <f>Table2[[#This Row],[PTS]]/Table2[[#This Row],[GP]]</f>
        <v>0.55555555555555558</v>
      </c>
      <c r="Q366" s="7">
        <f>Table2[[#This Row],[PIM]]/Table2[[#This Row],[GP]]</f>
        <v>0.82222222222222219</v>
      </c>
      <c r="R366" s="7">
        <f>(Table2[[#This Row],[G]]^2)/(Table2[[#This Row],[G]]^2+Table2[[#This Row],[A]]^2)</f>
        <v>0.53993610223642174</v>
      </c>
      <c r="S366" s="7">
        <f>Table2[[#This Row],[PIM]]/Table2[[#This Row],[PTS]]</f>
        <v>1.48</v>
      </c>
      <c r="T366" s="7">
        <f>Table2[[#This Row],[PTS]]/Table2[[#This Row],[PIM]]</f>
        <v>0.67567567567567566</v>
      </c>
      <c r="U366" s="7">
        <f>Table2[[#This Row],[PTS]]/Table2[[#This Row],[GP]]*Table2[[#This Row],[NHL_EQUIVALENT]]</f>
        <v>0.1</v>
      </c>
      <c r="V366" s="7">
        <f>Table2[[#This Row],[G]]/Table2[[#This Row],[PTS]]</f>
        <v>0.52</v>
      </c>
      <c r="W366" s="7">
        <f>Table2[[#This Row],[A]]/Table2[[#This Row],[PTS]]</f>
        <v>0.48</v>
      </c>
      <c r="X366"/>
      <c r="Y366"/>
      <c r="Z366" t="s">
        <v>1426</v>
      </c>
      <c r="AA366" t="e" vm="9">
        <v>#VALUE!</v>
      </c>
      <c r="AB366" t="s">
        <v>841</v>
      </c>
      <c r="AC366">
        <v>39138</v>
      </c>
      <c r="AD366" t="s">
        <v>724</v>
      </c>
      <c r="AE366">
        <v>201</v>
      </c>
      <c r="AF366" t="s">
        <v>700</v>
      </c>
    </row>
    <row r="367" spans="1:32" hidden="1" x14ac:dyDescent="0.35">
      <c r="A367">
        <v>2025</v>
      </c>
      <c r="C367" t="s">
        <v>1247</v>
      </c>
      <c r="D367" s="1" t="s">
        <v>1471</v>
      </c>
      <c r="E367" s="1" t="s">
        <v>897</v>
      </c>
      <c r="F367" t="s">
        <v>22</v>
      </c>
      <c r="G367" t="s">
        <v>23</v>
      </c>
      <c r="H367">
        <v>0.27</v>
      </c>
      <c r="I367">
        <v>23</v>
      </c>
      <c r="J367">
        <v>1</v>
      </c>
      <c r="K367">
        <v>3</v>
      </c>
      <c r="L367">
        <v>4</v>
      </c>
      <c r="M367">
        <v>29</v>
      </c>
      <c r="N367">
        <f>Table2[[#This Row],[G]]/Table2[[#This Row],[GP]]</f>
        <v>4.3478260869565216E-2</v>
      </c>
      <c r="O367">
        <f>Table2[[#This Row],[A]]/Table2[[#This Row],[GP]]</f>
        <v>0.13043478260869565</v>
      </c>
      <c r="P367">
        <f>Table2[[#This Row],[PTS]]/Table2[[#This Row],[GP]]</f>
        <v>0.17391304347826086</v>
      </c>
      <c r="Q367" s="7">
        <f>Table2[[#This Row],[PIM]]/Table2[[#This Row],[GP]]</f>
        <v>1.2608695652173914</v>
      </c>
      <c r="R367" s="7">
        <f>(Table2[[#This Row],[G]]^2)/(Table2[[#This Row],[G]]^2+Table2[[#This Row],[A]]^2)</f>
        <v>0.1</v>
      </c>
      <c r="S367" s="7">
        <f>Table2[[#This Row],[PIM]]/Table2[[#This Row],[PTS]]</f>
        <v>7.25</v>
      </c>
      <c r="T367" s="7">
        <f>Table2[[#This Row],[PTS]]/Table2[[#This Row],[PIM]]</f>
        <v>0.13793103448275862</v>
      </c>
      <c r="U367" s="7">
        <f>Table2[[#This Row],[PTS]]/Table2[[#This Row],[GP]]*Table2[[#This Row],[NHL_EQUIVALENT]]</f>
        <v>4.6956521739130438E-2</v>
      </c>
      <c r="V367" s="7">
        <f>Table2[[#This Row],[G]]/Table2[[#This Row],[PTS]]</f>
        <v>0.25</v>
      </c>
      <c r="W367" s="7">
        <f>Table2[[#This Row],[A]]/Table2[[#This Row],[PTS]]</f>
        <v>0.75</v>
      </c>
      <c r="X367"/>
      <c r="Y367"/>
      <c r="Z367" t="s">
        <v>1422</v>
      </c>
      <c r="AA367" t="e" vm="2">
        <v>#VALUE!</v>
      </c>
      <c r="AB367" t="s">
        <v>490</v>
      </c>
      <c r="AC367">
        <v>39269</v>
      </c>
      <c r="AD367" t="s">
        <v>767</v>
      </c>
      <c r="AE367">
        <v>170</v>
      </c>
      <c r="AF367" t="s">
        <v>700</v>
      </c>
    </row>
    <row r="368" spans="1:32" hidden="1" x14ac:dyDescent="0.35">
      <c r="A368">
        <v>2025</v>
      </c>
      <c r="C368" t="s">
        <v>1418</v>
      </c>
      <c r="D368" s="1" t="s">
        <v>1471</v>
      </c>
      <c r="E368" s="1" t="s">
        <v>897</v>
      </c>
      <c r="F368" t="s">
        <v>492</v>
      </c>
      <c r="G368" t="s">
        <v>101</v>
      </c>
      <c r="H368">
        <v>0.2</v>
      </c>
      <c r="I368">
        <v>17</v>
      </c>
      <c r="J368">
        <v>5</v>
      </c>
      <c r="K368">
        <v>8</v>
      </c>
      <c r="L368">
        <v>13</v>
      </c>
      <c r="M368">
        <v>8</v>
      </c>
      <c r="N368">
        <f>Table2[[#This Row],[G]]/Table2[[#This Row],[GP]]</f>
        <v>0.29411764705882354</v>
      </c>
      <c r="O368">
        <f>Table2[[#This Row],[A]]/Table2[[#This Row],[GP]]</f>
        <v>0.47058823529411764</v>
      </c>
      <c r="P368">
        <f>Table2[[#This Row],[PTS]]/Table2[[#This Row],[GP]]</f>
        <v>0.76470588235294112</v>
      </c>
      <c r="Q368" s="7">
        <f>Table2[[#This Row],[PIM]]/Table2[[#This Row],[GP]]</f>
        <v>0.47058823529411764</v>
      </c>
      <c r="R368" s="7">
        <f>(Table2[[#This Row],[G]]^2)/(Table2[[#This Row],[G]]^2+Table2[[#This Row],[A]]^2)</f>
        <v>0.2808988764044944</v>
      </c>
      <c r="S368" s="7">
        <f>Table2[[#This Row],[PIM]]/Table2[[#This Row],[PTS]]</f>
        <v>0.61538461538461542</v>
      </c>
      <c r="T368" s="7">
        <f>Table2[[#This Row],[PTS]]/Table2[[#This Row],[PIM]]</f>
        <v>1.625</v>
      </c>
      <c r="U368" s="7">
        <f>Table2[[#This Row],[PTS]]/Table2[[#This Row],[GP]]*Table2[[#This Row],[NHL_EQUIVALENT]]</f>
        <v>0.15294117647058825</v>
      </c>
      <c r="V368" s="7">
        <f>Table2[[#This Row],[G]]/Table2[[#This Row],[PTS]]</f>
        <v>0.38461538461538464</v>
      </c>
      <c r="W368" s="7">
        <f>Table2[[#This Row],[A]]/Table2[[#This Row],[PTS]]</f>
        <v>0.61538461538461542</v>
      </c>
      <c r="X368"/>
      <c r="Y368"/>
      <c r="Z368" t="s">
        <v>1425</v>
      </c>
      <c r="AA368" t="e" vm="5">
        <v>#VALUE!</v>
      </c>
      <c r="AB368" t="s">
        <v>491</v>
      </c>
      <c r="AC368">
        <v>39283</v>
      </c>
      <c r="AD368" t="s">
        <v>725</v>
      </c>
      <c r="AE368">
        <v>174</v>
      </c>
      <c r="AF368" t="s">
        <v>700</v>
      </c>
    </row>
    <row r="369" spans="1:32" hidden="1" x14ac:dyDescent="0.35">
      <c r="A369">
        <v>2025</v>
      </c>
      <c r="C369" t="s">
        <v>1355</v>
      </c>
      <c r="D369" s="1" t="s">
        <v>1471</v>
      </c>
      <c r="E369" s="1" t="s">
        <v>897</v>
      </c>
      <c r="F369" t="s">
        <v>494</v>
      </c>
      <c r="G369" t="s">
        <v>136</v>
      </c>
      <c r="H369">
        <v>0.28000000000000003</v>
      </c>
      <c r="I369">
        <v>20</v>
      </c>
      <c r="J369">
        <v>0</v>
      </c>
      <c r="K369">
        <v>0</v>
      </c>
      <c r="L369">
        <v>0</v>
      </c>
      <c r="M369">
        <v>0</v>
      </c>
      <c r="N369">
        <f>Table2[[#This Row],[G]]/Table2[[#This Row],[GP]]</f>
        <v>0</v>
      </c>
      <c r="O369">
        <f>Table2[[#This Row],[A]]/Table2[[#This Row],[GP]]</f>
        <v>0</v>
      </c>
      <c r="P369">
        <f>Table2[[#This Row],[PTS]]/Table2[[#This Row],[GP]]</f>
        <v>0</v>
      </c>
      <c r="Q369" s="7">
        <f>Table2[[#This Row],[PIM]]/Table2[[#This Row],[GP]]</f>
        <v>0</v>
      </c>
      <c r="R369" s="7" t="e">
        <f>(Table2[[#This Row],[G]]^2)/(Table2[[#This Row],[G]]^2+Table2[[#This Row],[A]]^2)</f>
        <v>#DIV/0!</v>
      </c>
      <c r="S369" s="7" t="e">
        <f>Table2[[#This Row],[PIM]]/Table2[[#This Row],[PTS]]</f>
        <v>#DIV/0!</v>
      </c>
      <c r="T369" s="7" t="e">
        <f>Table2[[#This Row],[PTS]]/Table2[[#This Row],[PIM]]</f>
        <v>#DIV/0!</v>
      </c>
      <c r="U369" s="7">
        <f>Table2[[#This Row],[PTS]]/Table2[[#This Row],[GP]]*Table2[[#This Row],[NHL_EQUIVALENT]]</f>
        <v>0</v>
      </c>
      <c r="V369" s="7" t="e">
        <f>Table2[[#This Row],[G]]/Table2[[#This Row],[PTS]]</f>
        <v>#DIV/0!</v>
      </c>
      <c r="W369" s="7" t="e">
        <f>Table2[[#This Row],[A]]/Table2[[#This Row],[PTS]]</f>
        <v>#DIV/0!</v>
      </c>
      <c r="X369"/>
      <c r="Y369"/>
      <c r="Z369" t="s">
        <v>1429</v>
      </c>
      <c r="AA369" t="e" vm="7">
        <v>#VALUE!</v>
      </c>
      <c r="AB369" t="s">
        <v>493</v>
      </c>
      <c r="AC369">
        <v>39193</v>
      </c>
      <c r="AD369" t="s">
        <v>705</v>
      </c>
      <c r="AE369">
        <v>190</v>
      </c>
      <c r="AF369" t="s">
        <v>700</v>
      </c>
    </row>
    <row r="370" spans="1:32" hidden="1" x14ac:dyDescent="0.35">
      <c r="A370">
        <v>2025</v>
      </c>
      <c r="C370" t="s">
        <v>1000</v>
      </c>
      <c r="D370" s="1" t="s">
        <v>1471</v>
      </c>
      <c r="E370" s="1" t="s">
        <v>896</v>
      </c>
      <c r="F370" t="s">
        <v>22</v>
      </c>
      <c r="G370" t="s">
        <v>23</v>
      </c>
      <c r="H370">
        <v>0.27</v>
      </c>
      <c r="I370">
        <v>54</v>
      </c>
      <c r="J370">
        <v>3</v>
      </c>
      <c r="K370">
        <v>10</v>
      </c>
      <c r="L370">
        <v>13</v>
      </c>
      <c r="M370">
        <v>12</v>
      </c>
      <c r="N370">
        <f>Table2[[#This Row],[G]]/Table2[[#This Row],[GP]]</f>
        <v>5.5555555555555552E-2</v>
      </c>
      <c r="O370">
        <f>Table2[[#This Row],[A]]/Table2[[#This Row],[GP]]</f>
        <v>0.18518518518518517</v>
      </c>
      <c r="P370">
        <f>Table2[[#This Row],[PTS]]/Table2[[#This Row],[GP]]</f>
        <v>0.24074074074074073</v>
      </c>
      <c r="Q370" s="7">
        <f>Table2[[#This Row],[PIM]]/Table2[[#This Row],[GP]]</f>
        <v>0.22222222222222221</v>
      </c>
      <c r="R370" s="7">
        <f>(Table2[[#This Row],[G]]^2)/(Table2[[#This Row],[G]]^2+Table2[[#This Row],[A]]^2)</f>
        <v>8.2568807339449546E-2</v>
      </c>
      <c r="S370" s="7">
        <f>Table2[[#This Row],[PIM]]/Table2[[#This Row],[PTS]]</f>
        <v>0.92307692307692313</v>
      </c>
      <c r="T370" s="7">
        <f>Table2[[#This Row],[PTS]]/Table2[[#This Row],[PIM]]</f>
        <v>1.0833333333333333</v>
      </c>
      <c r="U370" s="7">
        <f>Table2[[#This Row],[PTS]]/Table2[[#This Row],[GP]]*Table2[[#This Row],[NHL_EQUIVALENT]]</f>
        <v>6.5000000000000002E-2</v>
      </c>
      <c r="V370" s="7">
        <f>Table2[[#This Row],[G]]/Table2[[#This Row],[PTS]]</f>
        <v>0.23076923076923078</v>
      </c>
      <c r="W370" s="7">
        <f>Table2[[#This Row],[A]]/Table2[[#This Row],[PTS]]</f>
        <v>0.76923076923076927</v>
      </c>
      <c r="X370"/>
      <c r="Y370"/>
      <c r="Z370" t="s">
        <v>1422</v>
      </c>
      <c r="AA370" t="e" vm="2">
        <v>#VALUE!</v>
      </c>
      <c r="AB370" t="s">
        <v>495</v>
      </c>
      <c r="AC370">
        <v>39126</v>
      </c>
      <c r="AD370" t="s">
        <v>783</v>
      </c>
      <c r="AE370">
        <v>165</v>
      </c>
      <c r="AF370" t="s">
        <v>700</v>
      </c>
    </row>
    <row r="371" spans="1:32" hidden="1" x14ac:dyDescent="0.35">
      <c r="A371">
        <v>2025</v>
      </c>
      <c r="C371" t="s">
        <v>1001</v>
      </c>
      <c r="D371" s="1" t="s">
        <v>1471</v>
      </c>
      <c r="E371" s="1" t="s">
        <v>896</v>
      </c>
      <c r="F371" t="s">
        <v>214</v>
      </c>
      <c r="G371" t="s">
        <v>31</v>
      </c>
      <c r="H371">
        <v>0.27</v>
      </c>
      <c r="I371">
        <v>54</v>
      </c>
      <c r="J371">
        <v>2</v>
      </c>
      <c r="K371">
        <v>2</v>
      </c>
      <c r="L371">
        <v>4</v>
      </c>
      <c r="M371">
        <v>45</v>
      </c>
      <c r="N371">
        <f>Table2[[#This Row],[G]]/Table2[[#This Row],[GP]]</f>
        <v>3.7037037037037035E-2</v>
      </c>
      <c r="O371">
        <f>Table2[[#This Row],[A]]/Table2[[#This Row],[GP]]</f>
        <v>3.7037037037037035E-2</v>
      </c>
      <c r="P371">
        <f>Table2[[#This Row],[PTS]]/Table2[[#This Row],[GP]]</f>
        <v>7.407407407407407E-2</v>
      </c>
      <c r="Q371" s="7">
        <f>Table2[[#This Row],[PIM]]/Table2[[#This Row],[GP]]</f>
        <v>0.83333333333333337</v>
      </c>
      <c r="R371" s="7">
        <f>(Table2[[#This Row],[G]]^2)/(Table2[[#This Row],[G]]^2+Table2[[#This Row],[A]]^2)</f>
        <v>0.5</v>
      </c>
      <c r="S371" s="7">
        <f>Table2[[#This Row],[PIM]]/Table2[[#This Row],[PTS]]</f>
        <v>11.25</v>
      </c>
      <c r="T371" s="7">
        <f>Table2[[#This Row],[PTS]]/Table2[[#This Row],[PIM]]</f>
        <v>8.8888888888888892E-2</v>
      </c>
      <c r="U371" s="7">
        <f>Table2[[#This Row],[PTS]]/Table2[[#This Row],[GP]]*Table2[[#This Row],[NHL_EQUIVALENT]]</f>
        <v>0.02</v>
      </c>
      <c r="V371" s="7">
        <f>Table2[[#This Row],[G]]/Table2[[#This Row],[PTS]]</f>
        <v>0.5</v>
      </c>
      <c r="W371" s="7">
        <f>Table2[[#This Row],[A]]/Table2[[#This Row],[PTS]]</f>
        <v>0.5</v>
      </c>
      <c r="X371"/>
      <c r="Y371"/>
      <c r="Z371" t="s">
        <v>1421</v>
      </c>
      <c r="AA371" t="e" vm="1">
        <v>#VALUE!</v>
      </c>
      <c r="AB371" t="s">
        <v>496</v>
      </c>
      <c r="AC371">
        <v>39318</v>
      </c>
      <c r="AD371" t="s">
        <v>717</v>
      </c>
      <c r="AE371">
        <v>205</v>
      </c>
      <c r="AF371" t="s">
        <v>700</v>
      </c>
    </row>
    <row r="372" spans="1:32" hidden="1" x14ac:dyDescent="0.35">
      <c r="A372">
        <v>2025</v>
      </c>
      <c r="C372" t="s">
        <v>1176</v>
      </c>
      <c r="D372" s="1" t="s">
        <v>1471</v>
      </c>
      <c r="E372" s="1" t="s">
        <v>897</v>
      </c>
      <c r="F372" t="s">
        <v>223</v>
      </c>
      <c r="G372" t="s">
        <v>23</v>
      </c>
      <c r="H372">
        <v>0.27</v>
      </c>
      <c r="I372">
        <v>47</v>
      </c>
      <c r="J372">
        <v>17</v>
      </c>
      <c r="K372">
        <v>13</v>
      </c>
      <c r="L372">
        <v>30</v>
      </c>
      <c r="M372">
        <v>71</v>
      </c>
      <c r="N372">
        <f>Table2[[#This Row],[G]]/Table2[[#This Row],[GP]]</f>
        <v>0.36170212765957449</v>
      </c>
      <c r="O372">
        <f>Table2[[#This Row],[A]]/Table2[[#This Row],[GP]]</f>
        <v>0.27659574468085107</v>
      </c>
      <c r="P372">
        <f>Table2[[#This Row],[PTS]]/Table2[[#This Row],[GP]]</f>
        <v>0.63829787234042556</v>
      </c>
      <c r="Q372" s="7">
        <f>Table2[[#This Row],[PIM]]/Table2[[#This Row],[GP]]</f>
        <v>1.5106382978723405</v>
      </c>
      <c r="R372" s="7">
        <f>(Table2[[#This Row],[G]]^2)/(Table2[[#This Row],[G]]^2+Table2[[#This Row],[A]]^2)</f>
        <v>0.63100436681222705</v>
      </c>
      <c r="S372" s="7">
        <f>Table2[[#This Row],[PIM]]/Table2[[#This Row],[PTS]]</f>
        <v>2.3666666666666667</v>
      </c>
      <c r="T372" s="7">
        <f>Table2[[#This Row],[PTS]]/Table2[[#This Row],[PIM]]</f>
        <v>0.42253521126760563</v>
      </c>
      <c r="U372" s="7">
        <f>Table2[[#This Row],[PTS]]/Table2[[#This Row],[GP]]*Table2[[#This Row],[NHL_EQUIVALENT]]</f>
        <v>0.17234042553191492</v>
      </c>
      <c r="V372" s="7">
        <f>Table2[[#This Row],[G]]/Table2[[#This Row],[PTS]]</f>
        <v>0.56666666666666665</v>
      </c>
      <c r="W372" s="7">
        <f>Table2[[#This Row],[A]]/Table2[[#This Row],[PTS]]</f>
        <v>0.43333333333333335</v>
      </c>
      <c r="X372"/>
      <c r="Y372"/>
      <c r="Z372" t="s">
        <v>1422</v>
      </c>
      <c r="AA372" t="e" vm="2">
        <v>#VALUE!</v>
      </c>
      <c r="AB372" t="s">
        <v>497</v>
      </c>
      <c r="AC372">
        <v>39129</v>
      </c>
      <c r="AD372" t="s">
        <v>699</v>
      </c>
      <c r="AE372">
        <v>207</v>
      </c>
      <c r="AF372" t="s">
        <v>690</v>
      </c>
    </row>
    <row r="373" spans="1:32" hidden="1" x14ac:dyDescent="0.35">
      <c r="A373">
        <v>2025</v>
      </c>
      <c r="C373" t="s">
        <v>1356</v>
      </c>
      <c r="D373" s="1" t="s">
        <v>1471</v>
      </c>
      <c r="E373" s="1" t="s">
        <v>897</v>
      </c>
      <c r="F373" t="s">
        <v>498</v>
      </c>
      <c r="G373" t="s">
        <v>499</v>
      </c>
      <c r="H373">
        <v>0.26</v>
      </c>
      <c r="I373">
        <v>26</v>
      </c>
      <c r="J373">
        <v>4</v>
      </c>
      <c r="K373">
        <v>5</v>
      </c>
      <c r="L373">
        <v>9</v>
      </c>
      <c r="M373">
        <v>8</v>
      </c>
      <c r="N373">
        <f>Table2[[#This Row],[G]]/Table2[[#This Row],[GP]]</f>
        <v>0.15384615384615385</v>
      </c>
      <c r="O373">
        <f>Table2[[#This Row],[A]]/Table2[[#This Row],[GP]]</f>
        <v>0.19230769230769232</v>
      </c>
      <c r="P373">
        <f>Table2[[#This Row],[PTS]]/Table2[[#This Row],[GP]]</f>
        <v>0.34615384615384615</v>
      </c>
      <c r="Q373" s="7">
        <f>Table2[[#This Row],[PIM]]/Table2[[#This Row],[GP]]</f>
        <v>0.30769230769230771</v>
      </c>
      <c r="R373" s="7">
        <f>(Table2[[#This Row],[G]]^2)/(Table2[[#This Row],[G]]^2+Table2[[#This Row],[A]]^2)</f>
        <v>0.3902439024390244</v>
      </c>
      <c r="S373" s="7">
        <f>Table2[[#This Row],[PIM]]/Table2[[#This Row],[PTS]]</f>
        <v>0.88888888888888884</v>
      </c>
      <c r="T373" s="7">
        <f>Table2[[#This Row],[PTS]]/Table2[[#This Row],[PIM]]</f>
        <v>1.125</v>
      </c>
      <c r="U373" s="7">
        <f>Table2[[#This Row],[PTS]]/Table2[[#This Row],[GP]]*Table2[[#This Row],[NHL_EQUIVALENT]]</f>
        <v>0.09</v>
      </c>
      <c r="V373" s="7">
        <f>Table2[[#This Row],[G]]/Table2[[#This Row],[PTS]]</f>
        <v>0.44444444444444442</v>
      </c>
      <c r="W373" s="7">
        <f>Table2[[#This Row],[A]]/Table2[[#This Row],[PTS]]</f>
        <v>0.55555555555555558</v>
      </c>
      <c r="X373"/>
      <c r="Y373"/>
      <c r="Z373" t="s">
        <v>1430</v>
      </c>
      <c r="AA373" t="e" vm="15">
        <v>#VALUE!</v>
      </c>
      <c r="AB373" t="s">
        <v>842</v>
      </c>
      <c r="AC373">
        <v>38982</v>
      </c>
      <c r="AD373" t="s">
        <v>705</v>
      </c>
      <c r="AE373">
        <v>203</v>
      </c>
      <c r="AF373" t="s">
        <v>700</v>
      </c>
    </row>
    <row r="374" spans="1:32" hidden="1" x14ac:dyDescent="0.35">
      <c r="A374">
        <v>2025</v>
      </c>
      <c r="C374" t="s">
        <v>1100</v>
      </c>
      <c r="D374" s="1" t="s">
        <v>1471</v>
      </c>
      <c r="E374" s="1" t="s">
        <v>8</v>
      </c>
      <c r="F374" t="s">
        <v>266</v>
      </c>
      <c r="G374" t="s">
        <v>15</v>
      </c>
      <c r="H374">
        <v>0.3</v>
      </c>
      <c r="I374">
        <v>33</v>
      </c>
      <c r="J374">
        <v>3.65</v>
      </c>
      <c r="K374">
        <v>0.88900000000000001</v>
      </c>
      <c r="L374" t="s">
        <v>52</v>
      </c>
      <c r="M374" t="s">
        <v>52</v>
      </c>
      <c r="N374">
        <f>Table2[[#This Row],[G]]/Table2[[#This Row],[GP]]</f>
        <v>0.1106060606060606</v>
      </c>
      <c r="O374">
        <f>Table2[[#This Row],[A]]/Table2[[#This Row],[GP]]</f>
        <v>2.693939393939394E-2</v>
      </c>
      <c r="P374" t="e">
        <f>Table2[[#This Row],[PTS]]/Table2[[#This Row],[GP]]</f>
        <v>#VALUE!</v>
      </c>
      <c r="Q374" s="7" t="e">
        <f>Table2[[#This Row],[PIM]]/Table2[[#This Row],[GP]]</f>
        <v>#VALUE!</v>
      </c>
      <c r="R374" s="7">
        <f>(Table2[[#This Row],[G]]^2)/(Table2[[#This Row],[G]]^2+Table2[[#This Row],[A]]^2)</f>
        <v>0.94399978572675158</v>
      </c>
      <c r="S374" s="7" t="e">
        <f>Table2[[#This Row],[PIM]]/Table2[[#This Row],[PTS]]</f>
        <v>#VALUE!</v>
      </c>
      <c r="T374" s="7" t="e">
        <f>Table2[[#This Row],[PTS]]/Table2[[#This Row],[PIM]]</f>
        <v>#VALUE!</v>
      </c>
      <c r="U374" s="7" t="e">
        <f>Table2[[#This Row],[PTS]]/Table2[[#This Row],[GP]]*Table2[[#This Row],[NHL_EQUIVALENT]]</f>
        <v>#VALUE!</v>
      </c>
      <c r="V374" s="7" t="e">
        <f>Table2[[#This Row],[G]]/Table2[[#This Row],[PTS]]</f>
        <v>#VALUE!</v>
      </c>
      <c r="W374" s="7" t="e">
        <f>Table2[[#This Row],[A]]/Table2[[#This Row],[PTS]]</f>
        <v>#VALUE!</v>
      </c>
      <c r="X374"/>
      <c r="Y374"/>
      <c r="Z374" t="s">
        <v>1421</v>
      </c>
      <c r="AA374" t="e" vm="1">
        <v>#VALUE!</v>
      </c>
      <c r="AB374" t="s">
        <v>501</v>
      </c>
      <c r="AC374">
        <v>39183</v>
      </c>
      <c r="AD374" t="s">
        <v>699</v>
      </c>
      <c r="AE374">
        <v>207</v>
      </c>
      <c r="AF374" t="s">
        <v>700</v>
      </c>
    </row>
    <row r="375" spans="1:32" hidden="1" x14ac:dyDescent="0.35">
      <c r="A375">
        <v>2025</v>
      </c>
      <c r="C375" t="s">
        <v>1178</v>
      </c>
      <c r="D375" s="1" t="s">
        <v>1471</v>
      </c>
      <c r="E375" s="1" t="s">
        <v>897</v>
      </c>
      <c r="F375" t="s">
        <v>503</v>
      </c>
      <c r="G375" t="s">
        <v>126</v>
      </c>
      <c r="H375">
        <v>0.2</v>
      </c>
      <c r="I375">
        <v>53</v>
      </c>
      <c r="J375">
        <v>29</v>
      </c>
      <c r="K375">
        <v>23</v>
      </c>
      <c r="L375">
        <v>52</v>
      </c>
      <c r="M375">
        <v>146</v>
      </c>
      <c r="N375">
        <f>Table2[[#This Row],[G]]/Table2[[#This Row],[GP]]</f>
        <v>0.54716981132075471</v>
      </c>
      <c r="O375">
        <f>Table2[[#This Row],[A]]/Table2[[#This Row],[GP]]</f>
        <v>0.43396226415094341</v>
      </c>
      <c r="P375">
        <f>Table2[[#This Row],[PTS]]/Table2[[#This Row],[GP]]</f>
        <v>0.98113207547169812</v>
      </c>
      <c r="Q375" s="7">
        <f>Table2[[#This Row],[PIM]]/Table2[[#This Row],[GP]]</f>
        <v>2.7547169811320753</v>
      </c>
      <c r="R375" s="7">
        <f>(Table2[[#This Row],[G]]^2)/(Table2[[#This Row],[G]]^2+Table2[[#This Row],[A]]^2)</f>
        <v>0.61386861313868613</v>
      </c>
      <c r="S375" s="7">
        <f>Table2[[#This Row],[PIM]]/Table2[[#This Row],[PTS]]</f>
        <v>2.8076923076923075</v>
      </c>
      <c r="T375" s="7">
        <f>Table2[[#This Row],[PTS]]/Table2[[#This Row],[PIM]]</f>
        <v>0.35616438356164382</v>
      </c>
      <c r="U375" s="7">
        <f>Table2[[#This Row],[PTS]]/Table2[[#This Row],[GP]]*Table2[[#This Row],[NHL_EQUIVALENT]]</f>
        <v>0.19622641509433963</v>
      </c>
      <c r="V375" s="7">
        <f>Table2[[#This Row],[G]]/Table2[[#This Row],[PTS]]</f>
        <v>0.55769230769230771</v>
      </c>
      <c r="W375" s="7">
        <f>Table2[[#This Row],[A]]/Table2[[#This Row],[PTS]]</f>
        <v>0.44230769230769229</v>
      </c>
      <c r="X375"/>
      <c r="Y375"/>
      <c r="Z375" t="s">
        <v>1424</v>
      </c>
      <c r="AA375" t="e" vm="4">
        <v>#VALUE!</v>
      </c>
      <c r="AB375" t="s">
        <v>844</v>
      </c>
      <c r="AC375">
        <v>39216</v>
      </c>
      <c r="AD375" t="s">
        <v>725</v>
      </c>
      <c r="AE375">
        <v>190</v>
      </c>
      <c r="AF375" t="s">
        <v>690</v>
      </c>
    </row>
    <row r="376" spans="1:32" hidden="1" x14ac:dyDescent="0.35">
      <c r="A376">
        <v>2025</v>
      </c>
      <c r="C376" t="s">
        <v>1101</v>
      </c>
      <c r="D376" s="1" t="s">
        <v>1471</v>
      </c>
      <c r="E376" s="1" t="s">
        <v>8</v>
      </c>
      <c r="F376" t="s">
        <v>505</v>
      </c>
      <c r="G376" t="s">
        <v>99</v>
      </c>
      <c r="H376">
        <v>0.18</v>
      </c>
      <c r="I376">
        <v>17</v>
      </c>
      <c r="J376">
        <v>2.2400000000000002</v>
      </c>
      <c r="K376" t="s">
        <v>52</v>
      </c>
      <c r="L376" t="s">
        <v>52</v>
      </c>
      <c r="M376" t="s">
        <v>52</v>
      </c>
      <c r="N376">
        <f>Table2[[#This Row],[G]]/Table2[[#This Row],[GP]]</f>
        <v>0.13176470588235295</v>
      </c>
      <c r="O376" t="e">
        <f>Table2[[#This Row],[A]]/Table2[[#This Row],[GP]]</f>
        <v>#VALUE!</v>
      </c>
      <c r="P376" t="e">
        <f>Table2[[#This Row],[PTS]]/Table2[[#This Row],[GP]]</f>
        <v>#VALUE!</v>
      </c>
      <c r="Q376" s="7" t="e">
        <f>Table2[[#This Row],[PIM]]/Table2[[#This Row],[GP]]</f>
        <v>#VALUE!</v>
      </c>
      <c r="R376" s="7" t="e">
        <f>(Table2[[#This Row],[G]]^2)/(Table2[[#This Row],[G]]^2+Table2[[#This Row],[A]]^2)</f>
        <v>#VALUE!</v>
      </c>
      <c r="S376" s="7" t="e">
        <f>Table2[[#This Row],[PIM]]/Table2[[#This Row],[PTS]]</f>
        <v>#VALUE!</v>
      </c>
      <c r="T376" s="7" t="e">
        <f>Table2[[#This Row],[PTS]]/Table2[[#This Row],[PIM]]</f>
        <v>#VALUE!</v>
      </c>
      <c r="U376" s="7" t="e">
        <f>Table2[[#This Row],[PTS]]/Table2[[#This Row],[GP]]*Table2[[#This Row],[NHL_EQUIVALENT]]</f>
        <v>#VALUE!</v>
      </c>
      <c r="V376" s="7" t="e">
        <f>Table2[[#This Row],[G]]/Table2[[#This Row],[PTS]]</f>
        <v>#VALUE!</v>
      </c>
      <c r="W376" s="7" t="e">
        <f>Table2[[#This Row],[A]]/Table2[[#This Row],[PTS]]</f>
        <v>#VALUE!</v>
      </c>
      <c r="X376"/>
      <c r="Y376"/>
      <c r="Z376" t="s">
        <v>1426</v>
      </c>
      <c r="AA376" t="e" vm="9">
        <v>#VALUE!</v>
      </c>
      <c r="AB376" t="s">
        <v>504</v>
      </c>
      <c r="AC376">
        <v>39007</v>
      </c>
      <c r="AD376" t="s">
        <v>717</v>
      </c>
      <c r="AE376">
        <v>192</v>
      </c>
      <c r="AF376" t="s">
        <v>700</v>
      </c>
    </row>
    <row r="377" spans="1:32" hidden="1" x14ac:dyDescent="0.35">
      <c r="A377">
        <v>2025</v>
      </c>
      <c r="C377" t="s">
        <v>1102</v>
      </c>
      <c r="D377" s="1" t="s">
        <v>1471</v>
      </c>
      <c r="E377" s="1" t="s">
        <v>8</v>
      </c>
      <c r="F377" t="s">
        <v>507</v>
      </c>
      <c r="G377" t="s">
        <v>389</v>
      </c>
      <c r="H377">
        <v>0.22</v>
      </c>
      <c r="I377">
        <v>11</v>
      </c>
      <c r="J377">
        <v>3.77</v>
      </c>
      <c r="K377">
        <v>0.91100000000000003</v>
      </c>
      <c r="L377" t="s">
        <v>52</v>
      </c>
      <c r="M377" t="s">
        <v>52</v>
      </c>
      <c r="N377">
        <f>Table2[[#This Row],[G]]/Table2[[#This Row],[GP]]</f>
        <v>0.34272727272727271</v>
      </c>
      <c r="O377">
        <f>Table2[[#This Row],[A]]/Table2[[#This Row],[GP]]</f>
        <v>8.2818181818181819E-2</v>
      </c>
      <c r="P377" t="e">
        <f>Table2[[#This Row],[PTS]]/Table2[[#This Row],[GP]]</f>
        <v>#VALUE!</v>
      </c>
      <c r="Q377" s="7" t="e">
        <f>Table2[[#This Row],[PIM]]/Table2[[#This Row],[GP]]</f>
        <v>#VALUE!</v>
      </c>
      <c r="R377" s="7">
        <f>(Table2[[#This Row],[G]]^2)/(Table2[[#This Row],[G]]^2+Table2[[#This Row],[A]]^2)</f>
        <v>0.94482943059682756</v>
      </c>
      <c r="S377" s="7" t="e">
        <f>Table2[[#This Row],[PIM]]/Table2[[#This Row],[PTS]]</f>
        <v>#VALUE!</v>
      </c>
      <c r="T377" s="7" t="e">
        <f>Table2[[#This Row],[PTS]]/Table2[[#This Row],[PIM]]</f>
        <v>#VALUE!</v>
      </c>
      <c r="U377" s="7" t="e">
        <f>Table2[[#This Row],[PTS]]/Table2[[#This Row],[GP]]*Table2[[#This Row],[NHL_EQUIVALENT]]</f>
        <v>#VALUE!</v>
      </c>
      <c r="V377" s="7" t="e">
        <f>Table2[[#This Row],[G]]/Table2[[#This Row],[PTS]]</f>
        <v>#VALUE!</v>
      </c>
      <c r="W377" s="7" t="e">
        <f>Table2[[#This Row],[A]]/Table2[[#This Row],[PTS]]</f>
        <v>#VALUE!</v>
      </c>
      <c r="X377"/>
      <c r="Y377"/>
      <c r="Z377" t="s">
        <v>1421</v>
      </c>
      <c r="AA377" t="e" vm="1">
        <v>#VALUE!</v>
      </c>
      <c r="AB377" t="s">
        <v>506</v>
      </c>
      <c r="AC377">
        <v>39096</v>
      </c>
      <c r="AD377" t="s">
        <v>724</v>
      </c>
      <c r="AE377">
        <v>170</v>
      </c>
      <c r="AF377" t="s">
        <v>700</v>
      </c>
    </row>
    <row r="378" spans="1:32" hidden="1" x14ac:dyDescent="0.35">
      <c r="A378">
        <v>2025</v>
      </c>
      <c r="C378" t="s">
        <v>1002</v>
      </c>
      <c r="D378" s="1" t="s">
        <v>1471</v>
      </c>
      <c r="E378" s="1" t="s">
        <v>896</v>
      </c>
      <c r="F378" t="s">
        <v>509</v>
      </c>
      <c r="G378" t="s">
        <v>357</v>
      </c>
      <c r="H378">
        <v>0.54</v>
      </c>
      <c r="I378">
        <v>39</v>
      </c>
      <c r="J378">
        <v>4</v>
      </c>
      <c r="K378">
        <v>7</v>
      </c>
      <c r="L378">
        <v>11</v>
      </c>
      <c r="M378">
        <v>10</v>
      </c>
      <c r="N378">
        <f>Table2[[#This Row],[G]]/Table2[[#This Row],[GP]]</f>
        <v>0.10256410256410256</v>
      </c>
      <c r="O378">
        <f>Table2[[#This Row],[A]]/Table2[[#This Row],[GP]]</f>
        <v>0.17948717948717949</v>
      </c>
      <c r="P378">
        <f>Table2[[#This Row],[PTS]]/Table2[[#This Row],[GP]]</f>
        <v>0.28205128205128205</v>
      </c>
      <c r="Q378" s="7">
        <f>Table2[[#This Row],[PIM]]/Table2[[#This Row],[GP]]</f>
        <v>0.25641025641025639</v>
      </c>
      <c r="R378" s="7">
        <f>(Table2[[#This Row],[G]]^2)/(Table2[[#This Row],[G]]^2+Table2[[#This Row],[A]]^2)</f>
        <v>0.24615384615384617</v>
      </c>
      <c r="S378" s="7">
        <f>Table2[[#This Row],[PIM]]/Table2[[#This Row],[PTS]]</f>
        <v>0.90909090909090906</v>
      </c>
      <c r="T378" s="7">
        <f>Table2[[#This Row],[PTS]]/Table2[[#This Row],[PIM]]</f>
        <v>1.1000000000000001</v>
      </c>
      <c r="U378" s="7">
        <f>Table2[[#This Row],[PTS]]/Table2[[#This Row],[GP]]*Table2[[#This Row],[NHL_EQUIVALENT]]</f>
        <v>0.15230769230769231</v>
      </c>
      <c r="V378" s="7">
        <f>Table2[[#This Row],[G]]/Table2[[#This Row],[PTS]]</f>
        <v>0.36363636363636365</v>
      </c>
      <c r="W378" s="7">
        <f>Table2[[#This Row],[A]]/Table2[[#This Row],[PTS]]</f>
        <v>0.63636363636363635</v>
      </c>
      <c r="X378"/>
      <c r="Y378"/>
      <c r="Z378" t="s">
        <v>1427</v>
      </c>
      <c r="AA378" t="e" vm="8">
        <v>#VALUE!</v>
      </c>
      <c r="AB378" t="s">
        <v>508</v>
      </c>
      <c r="AC378">
        <v>38777</v>
      </c>
      <c r="AD378" t="s">
        <v>705</v>
      </c>
      <c r="AE378">
        <v>187</v>
      </c>
      <c r="AF378" t="s">
        <v>700</v>
      </c>
    </row>
    <row r="379" spans="1:32" hidden="1" x14ac:dyDescent="0.35">
      <c r="A379">
        <v>2025</v>
      </c>
      <c r="C379" t="s">
        <v>1279</v>
      </c>
      <c r="D379" s="1" t="s">
        <v>1471</v>
      </c>
      <c r="E379" s="1" t="s">
        <v>897</v>
      </c>
      <c r="F379" t="s">
        <v>139</v>
      </c>
      <c r="G379" t="s">
        <v>43</v>
      </c>
      <c r="H379">
        <v>0.27</v>
      </c>
      <c r="I379">
        <v>43</v>
      </c>
      <c r="J379">
        <v>11</v>
      </c>
      <c r="K379">
        <v>19</v>
      </c>
      <c r="L379">
        <v>30</v>
      </c>
      <c r="M379">
        <v>14</v>
      </c>
      <c r="N379">
        <f>Table2[[#This Row],[G]]/Table2[[#This Row],[GP]]</f>
        <v>0.2558139534883721</v>
      </c>
      <c r="O379">
        <f>Table2[[#This Row],[A]]/Table2[[#This Row],[GP]]</f>
        <v>0.44186046511627908</v>
      </c>
      <c r="P379">
        <f>Table2[[#This Row],[PTS]]/Table2[[#This Row],[GP]]</f>
        <v>0.69767441860465118</v>
      </c>
      <c r="Q379" s="7">
        <f>Table2[[#This Row],[PIM]]/Table2[[#This Row],[GP]]</f>
        <v>0.32558139534883723</v>
      </c>
      <c r="R379" s="7">
        <f>(Table2[[#This Row],[G]]^2)/(Table2[[#This Row],[G]]^2+Table2[[#This Row],[A]]^2)</f>
        <v>0.25103734439834025</v>
      </c>
      <c r="S379" s="7">
        <f>Table2[[#This Row],[PIM]]/Table2[[#This Row],[PTS]]</f>
        <v>0.46666666666666667</v>
      </c>
      <c r="T379" s="7">
        <f>Table2[[#This Row],[PTS]]/Table2[[#This Row],[PIM]]</f>
        <v>2.1428571428571428</v>
      </c>
      <c r="U379" s="7">
        <f>Table2[[#This Row],[PTS]]/Table2[[#This Row],[GP]]*Table2[[#This Row],[NHL_EQUIVALENT]]</f>
        <v>0.18837209302325583</v>
      </c>
      <c r="V379" s="7">
        <f>Table2[[#This Row],[G]]/Table2[[#This Row],[PTS]]</f>
        <v>0.36666666666666664</v>
      </c>
      <c r="W379" s="7">
        <f>Table2[[#This Row],[A]]/Table2[[#This Row],[PTS]]</f>
        <v>0.6333333333333333</v>
      </c>
      <c r="X379"/>
      <c r="Y379"/>
      <c r="Z379" t="s">
        <v>1423</v>
      </c>
      <c r="AA379" t="e" vm="3">
        <v>#VALUE!</v>
      </c>
      <c r="AB379" t="s">
        <v>510</v>
      </c>
      <c r="AC379">
        <v>39182</v>
      </c>
      <c r="AD379" t="s">
        <v>699</v>
      </c>
      <c r="AE379">
        <v>176</v>
      </c>
      <c r="AF379" t="s">
        <v>700</v>
      </c>
    </row>
    <row r="380" spans="1:32" hidden="1" x14ac:dyDescent="0.35">
      <c r="A380">
        <v>2025</v>
      </c>
      <c r="C380" t="s">
        <v>1280</v>
      </c>
      <c r="D380" s="1" t="s">
        <v>1471</v>
      </c>
      <c r="E380" s="1" t="s">
        <v>897</v>
      </c>
      <c r="F380" t="s">
        <v>380</v>
      </c>
      <c r="G380" t="s">
        <v>23</v>
      </c>
      <c r="H380">
        <v>0.27</v>
      </c>
      <c r="I380">
        <v>53</v>
      </c>
      <c r="J380">
        <v>27</v>
      </c>
      <c r="K380">
        <v>28</v>
      </c>
      <c r="L380">
        <v>55</v>
      </c>
      <c r="M380">
        <v>31</v>
      </c>
      <c r="N380">
        <f>Table2[[#This Row],[G]]/Table2[[#This Row],[GP]]</f>
        <v>0.50943396226415094</v>
      </c>
      <c r="O380">
        <f>Table2[[#This Row],[A]]/Table2[[#This Row],[GP]]</f>
        <v>0.52830188679245282</v>
      </c>
      <c r="P380">
        <f>Table2[[#This Row],[PTS]]/Table2[[#This Row],[GP]]</f>
        <v>1.0377358490566038</v>
      </c>
      <c r="Q380" s="7">
        <f>Table2[[#This Row],[PIM]]/Table2[[#This Row],[GP]]</f>
        <v>0.58490566037735847</v>
      </c>
      <c r="R380" s="7">
        <f>(Table2[[#This Row],[G]]^2)/(Table2[[#This Row],[G]]^2+Table2[[#This Row],[A]]^2)</f>
        <v>0.48182419035029744</v>
      </c>
      <c r="S380" s="7">
        <f>Table2[[#This Row],[PIM]]/Table2[[#This Row],[PTS]]</f>
        <v>0.5636363636363636</v>
      </c>
      <c r="T380" s="7">
        <f>Table2[[#This Row],[PTS]]/Table2[[#This Row],[PIM]]</f>
        <v>1.7741935483870968</v>
      </c>
      <c r="U380" s="7">
        <f>Table2[[#This Row],[PTS]]/Table2[[#This Row],[GP]]*Table2[[#This Row],[NHL_EQUIVALENT]]</f>
        <v>0.28018867924528301</v>
      </c>
      <c r="V380" s="7">
        <f>Table2[[#This Row],[G]]/Table2[[#This Row],[PTS]]</f>
        <v>0.49090909090909091</v>
      </c>
      <c r="W380" s="7">
        <f>Table2[[#This Row],[A]]/Table2[[#This Row],[PTS]]</f>
        <v>0.50909090909090904</v>
      </c>
      <c r="X380"/>
      <c r="Y380"/>
      <c r="Z380" t="s">
        <v>1425</v>
      </c>
      <c r="AA380" t="e" vm="5">
        <v>#VALUE!</v>
      </c>
      <c r="AB380" t="s">
        <v>511</v>
      </c>
      <c r="AC380">
        <v>38676</v>
      </c>
      <c r="AD380" t="s">
        <v>725</v>
      </c>
      <c r="AE380">
        <v>192</v>
      </c>
      <c r="AF380" t="s">
        <v>690</v>
      </c>
    </row>
    <row r="381" spans="1:32" hidden="1" x14ac:dyDescent="0.35">
      <c r="A381">
        <v>2025</v>
      </c>
      <c r="C381" t="s">
        <v>1179</v>
      </c>
      <c r="D381" s="1" t="s">
        <v>1471</v>
      </c>
      <c r="E381" s="1" t="s">
        <v>897</v>
      </c>
      <c r="F381" t="s">
        <v>30</v>
      </c>
      <c r="G381" t="s">
        <v>31</v>
      </c>
      <c r="H381">
        <v>0.27</v>
      </c>
      <c r="I381">
        <v>57</v>
      </c>
      <c r="J381">
        <v>28</v>
      </c>
      <c r="K381">
        <v>39</v>
      </c>
      <c r="L381">
        <v>67</v>
      </c>
      <c r="M381">
        <v>24</v>
      </c>
      <c r="N381">
        <f>Table2[[#This Row],[G]]/Table2[[#This Row],[GP]]</f>
        <v>0.49122807017543857</v>
      </c>
      <c r="O381">
        <f>Table2[[#This Row],[A]]/Table2[[#This Row],[GP]]</f>
        <v>0.68421052631578949</v>
      </c>
      <c r="P381">
        <f>Table2[[#This Row],[PTS]]/Table2[[#This Row],[GP]]</f>
        <v>1.1754385964912282</v>
      </c>
      <c r="Q381" s="7">
        <f>Table2[[#This Row],[PIM]]/Table2[[#This Row],[GP]]</f>
        <v>0.42105263157894735</v>
      </c>
      <c r="R381" s="7">
        <f>(Table2[[#This Row],[G]]^2)/(Table2[[#This Row],[G]]^2+Table2[[#This Row],[A]]^2)</f>
        <v>0.34013015184381779</v>
      </c>
      <c r="S381" s="7">
        <f>Table2[[#This Row],[PIM]]/Table2[[#This Row],[PTS]]</f>
        <v>0.35820895522388058</v>
      </c>
      <c r="T381" s="7">
        <f>Table2[[#This Row],[PTS]]/Table2[[#This Row],[PIM]]</f>
        <v>2.7916666666666665</v>
      </c>
      <c r="U381" s="7">
        <f>Table2[[#This Row],[PTS]]/Table2[[#This Row],[GP]]*Table2[[#This Row],[NHL_EQUIVALENT]]</f>
        <v>0.31736842105263163</v>
      </c>
      <c r="V381" s="7">
        <f>Table2[[#This Row],[G]]/Table2[[#This Row],[PTS]]</f>
        <v>0.41791044776119401</v>
      </c>
      <c r="W381" s="7">
        <f>Table2[[#This Row],[A]]/Table2[[#This Row],[PTS]]</f>
        <v>0.58208955223880599</v>
      </c>
      <c r="X381"/>
      <c r="Y381"/>
      <c r="Z381" t="s">
        <v>1421</v>
      </c>
      <c r="AA381" t="e" vm="1">
        <v>#VALUE!</v>
      </c>
      <c r="AB381" t="s">
        <v>512</v>
      </c>
      <c r="AC381">
        <v>39306</v>
      </c>
      <c r="AD381" t="s">
        <v>705</v>
      </c>
      <c r="AE381">
        <v>168</v>
      </c>
      <c r="AF381" t="s">
        <v>700</v>
      </c>
    </row>
    <row r="382" spans="1:32" hidden="1" x14ac:dyDescent="0.35">
      <c r="A382">
        <v>2025</v>
      </c>
      <c r="C382" t="s">
        <v>1357</v>
      </c>
      <c r="D382" s="1" t="s">
        <v>1471</v>
      </c>
      <c r="E382" s="1" t="s">
        <v>897</v>
      </c>
      <c r="F382" t="s">
        <v>58</v>
      </c>
      <c r="G382" t="s">
        <v>43</v>
      </c>
      <c r="H382">
        <v>0.27</v>
      </c>
      <c r="I382">
        <v>40</v>
      </c>
      <c r="J382">
        <v>24</v>
      </c>
      <c r="K382">
        <v>25</v>
      </c>
      <c r="L382">
        <v>49</v>
      </c>
      <c r="M382">
        <v>55</v>
      </c>
      <c r="N382">
        <f>Table2[[#This Row],[G]]/Table2[[#This Row],[GP]]</f>
        <v>0.6</v>
      </c>
      <c r="O382">
        <f>Table2[[#This Row],[A]]/Table2[[#This Row],[GP]]</f>
        <v>0.625</v>
      </c>
      <c r="P382">
        <f>Table2[[#This Row],[PTS]]/Table2[[#This Row],[GP]]</f>
        <v>1.2250000000000001</v>
      </c>
      <c r="Q382" s="7">
        <f>Table2[[#This Row],[PIM]]/Table2[[#This Row],[GP]]</f>
        <v>1.375</v>
      </c>
      <c r="R382" s="7">
        <f>(Table2[[#This Row],[G]]^2)/(Table2[[#This Row],[G]]^2+Table2[[#This Row],[A]]^2)</f>
        <v>0.47960033305578686</v>
      </c>
      <c r="S382" s="7">
        <f>Table2[[#This Row],[PIM]]/Table2[[#This Row],[PTS]]</f>
        <v>1.1224489795918366</v>
      </c>
      <c r="T382" s="7">
        <f>Table2[[#This Row],[PTS]]/Table2[[#This Row],[PIM]]</f>
        <v>0.89090909090909087</v>
      </c>
      <c r="U382" s="7">
        <f>Table2[[#This Row],[PTS]]/Table2[[#This Row],[GP]]*Table2[[#This Row],[NHL_EQUIVALENT]]</f>
        <v>0.33075000000000004</v>
      </c>
      <c r="V382" s="7">
        <f>Table2[[#This Row],[G]]/Table2[[#This Row],[PTS]]</f>
        <v>0.48979591836734693</v>
      </c>
      <c r="W382" s="7">
        <f>Table2[[#This Row],[A]]/Table2[[#This Row],[PTS]]</f>
        <v>0.51020408163265307</v>
      </c>
      <c r="X382"/>
      <c r="Y382"/>
      <c r="Z382" t="s">
        <v>1423</v>
      </c>
      <c r="AA382" t="e" vm="3">
        <v>#VALUE!</v>
      </c>
      <c r="AB382" t="s">
        <v>846</v>
      </c>
      <c r="AC382">
        <v>38982</v>
      </c>
      <c r="AD382" t="s">
        <v>767</v>
      </c>
      <c r="AE382">
        <v>168</v>
      </c>
      <c r="AF382" t="s">
        <v>700</v>
      </c>
    </row>
    <row r="383" spans="1:32" hidden="1" x14ac:dyDescent="0.35">
      <c r="A383">
        <v>2025</v>
      </c>
      <c r="C383" t="s">
        <v>1359</v>
      </c>
      <c r="D383" s="1" t="s">
        <v>1471</v>
      </c>
      <c r="E383" s="1" t="s">
        <v>897</v>
      </c>
      <c r="F383" t="s">
        <v>514</v>
      </c>
      <c r="G383" t="s">
        <v>515</v>
      </c>
      <c r="H383">
        <v>0.22</v>
      </c>
      <c r="I383">
        <v>17</v>
      </c>
      <c r="J383">
        <v>2</v>
      </c>
      <c r="K383">
        <v>2</v>
      </c>
      <c r="L383">
        <v>4</v>
      </c>
      <c r="M383">
        <v>0</v>
      </c>
      <c r="N383">
        <f>Table2[[#This Row],[G]]/Table2[[#This Row],[GP]]</f>
        <v>0.11764705882352941</v>
      </c>
      <c r="O383">
        <f>Table2[[#This Row],[A]]/Table2[[#This Row],[GP]]</f>
        <v>0.11764705882352941</v>
      </c>
      <c r="P383">
        <f>Table2[[#This Row],[PTS]]/Table2[[#This Row],[GP]]</f>
        <v>0.23529411764705882</v>
      </c>
      <c r="Q383" s="7">
        <f>Table2[[#This Row],[PIM]]/Table2[[#This Row],[GP]]</f>
        <v>0</v>
      </c>
      <c r="R383" s="7">
        <f>(Table2[[#This Row],[G]]^2)/(Table2[[#This Row],[G]]^2+Table2[[#This Row],[A]]^2)</f>
        <v>0.5</v>
      </c>
      <c r="S383" s="7">
        <f>Table2[[#This Row],[PIM]]/Table2[[#This Row],[PTS]]</f>
        <v>0</v>
      </c>
      <c r="T383" s="7" t="e">
        <f>Table2[[#This Row],[PTS]]/Table2[[#This Row],[PIM]]</f>
        <v>#DIV/0!</v>
      </c>
      <c r="U383" s="7">
        <f>Table2[[#This Row],[PTS]]/Table2[[#This Row],[GP]]*Table2[[#This Row],[NHL_EQUIVALENT]]</f>
        <v>5.1764705882352942E-2</v>
      </c>
      <c r="V383" s="7">
        <f>Table2[[#This Row],[G]]/Table2[[#This Row],[PTS]]</f>
        <v>0.5</v>
      </c>
      <c r="W383" s="7">
        <f>Table2[[#This Row],[A]]/Table2[[#This Row],[PTS]]</f>
        <v>0.5</v>
      </c>
      <c r="X383"/>
      <c r="Y383"/>
      <c r="Z383" t="s">
        <v>1434</v>
      </c>
      <c r="AA383" t="e" vm="18">
        <v>#VALUE!</v>
      </c>
      <c r="AB383" t="s">
        <v>847</v>
      </c>
      <c r="AC383">
        <v>39204</v>
      </c>
      <c r="AD383" t="s">
        <v>699</v>
      </c>
      <c r="AE383">
        <v>157</v>
      </c>
      <c r="AF383" t="s">
        <v>700</v>
      </c>
    </row>
    <row r="384" spans="1:32" hidden="1" x14ac:dyDescent="0.35">
      <c r="A384">
        <v>2025</v>
      </c>
      <c r="C384" t="s">
        <v>1003</v>
      </c>
      <c r="D384" s="1" t="s">
        <v>1471</v>
      </c>
      <c r="E384" s="1" t="s">
        <v>896</v>
      </c>
      <c r="F384" t="s">
        <v>517</v>
      </c>
      <c r="G384" t="s">
        <v>357</v>
      </c>
      <c r="H384">
        <v>0.54</v>
      </c>
      <c r="I384">
        <v>31</v>
      </c>
      <c r="J384">
        <v>1</v>
      </c>
      <c r="K384">
        <v>7</v>
      </c>
      <c r="L384">
        <v>8</v>
      </c>
      <c r="M384">
        <v>6</v>
      </c>
      <c r="N384">
        <f>Table2[[#This Row],[G]]/Table2[[#This Row],[GP]]</f>
        <v>3.2258064516129031E-2</v>
      </c>
      <c r="O384">
        <f>Table2[[#This Row],[A]]/Table2[[#This Row],[GP]]</f>
        <v>0.22580645161290322</v>
      </c>
      <c r="P384">
        <f>Table2[[#This Row],[PTS]]/Table2[[#This Row],[GP]]</f>
        <v>0.25806451612903225</v>
      </c>
      <c r="Q384" s="7">
        <f>Table2[[#This Row],[PIM]]/Table2[[#This Row],[GP]]</f>
        <v>0.19354838709677419</v>
      </c>
      <c r="R384" s="7">
        <f>(Table2[[#This Row],[G]]^2)/(Table2[[#This Row],[G]]^2+Table2[[#This Row],[A]]^2)</f>
        <v>0.02</v>
      </c>
      <c r="S384" s="7">
        <f>Table2[[#This Row],[PIM]]/Table2[[#This Row],[PTS]]</f>
        <v>0.75</v>
      </c>
      <c r="T384" s="7">
        <f>Table2[[#This Row],[PTS]]/Table2[[#This Row],[PIM]]</f>
        <v>1.3333333333333333</v>
      </c>
      <c r="U384" s="7">
        <f>Table2[[#This Row],[PTS]]/Table2[[#This Row],[GP]]*Table2[[#This Row],[NHL_EQUIVALENT]]</f>
        <v>0.13935483870967744</v>
      </c>
      <c r="V384" s="7">
        <f>Table2[[#This Row],[G]]/Table2[[#This Row],[PTS]]</f>
        <v>0.125</v>
      </c>
      <c r="W384" s="7">
        <f>Table2[[#This Row],[A]]/Table2[[#This Row],[PTS]]</f>
        <v>0.875</v>
      </c>
      <c r="X384"/>
      <c r="Y384"/>
      <c r="Z384" t="s">
        <v>1427</v>
      </c>
      <c r="AA384" t="e" vm="8">
        <v>#VALUE!</v>
      </c>
      <c r="AB384" t="s">
        <v>516</v>
      </c>
      <c r="AC384">
        <v>38743</v>
      </c>
      <c r="AD384" t="s">
        <v>707</v>
      </c>
      <c r="AE384">
        <v>190</v>
      </c>
      <c r="AF384" t="s">
        <v>700</v>
      </c>
    </row>
    <row r="385" spans="1:32" hidden="1" x14ac:dyDescent="0.35">
      <c r="A385">
        <v>2025</v>
      </c>
      <c r="C385" t="s">
        <v>1180</v>
      </c>
      <c r="D385" s="1" t="s">
        <v>1471</v>
      </c>
      <c r="E385" s="1" t="s">
        <v>897</v>
      </c>
      <c r="F385" t="s">
        <v>16</v>
      </c>
      <c r="G385" t="s">
        <v>17</v>
      </c>
      <c r="H385">
        <v>0.28000000000000003</v>
      </c>
      <c r="I385">
        <v>59</v>
      </c>
      <c r="J385">
        <v>5</v>
      </c>
      <c r="K385">
        <v>10</v>
      </c>
      <c r="L385">
        <v>15</v>
      </c>
      <c r="M385">
        <v>64</v>
      </c>
      <c r="N385">
        <f>Table2[[#This Row],[G]]/Table2[[#This Row],[GP]]</f>
        <v>8.4745762711864403E-2</v>
      </c>
      <c r="O385">
        <f>Table2[[#This Row],[A]]/Table2[[#This Row],[GP]]</f>
        <v>0.16949152542372881</v>
      </c>
      <c r="P385">
        <f>Table2[[#This Row],[PTS]]/Table2[[#This Row],[GP]]</f>
        <v>0.25423728813559321</v>
      </c>
      <c r="Q385" s="7">
        <f>Table2[[#This Row],[PIM]]/Table2[[#This Row],[GP]]</f>
        <v>1.0847457627118644</v>
      </c>
      <c r="R385" s="7">
        <f>(Table2[[#This Row],[G]]^2)/(Table2[[#This Row],[G]]^2+Table2[[#This Row],[A]]^2)</f>
        <v>0.2</v>
      </c>
      <c r="S385" s="7">
        <f>Table2[[#This Row],[PIM]]/Table2[[#This Row],[PTS]]</f>
        <v>4.2666666666666666</v>
      </c>
      <c r="T385" s="7">
        <f>Table2[[#This Row],[PTS]]/Table2[[#This Row],[PIM]]</f>
        <v>0.234375</v>
      </c>
      <c r="U385" s="7">
        <f>Table2[[#This Row],[PTS]]/Table2[[#This Row],[GP]]*Table2[[#This Row],[NHL_EQUIVALENT]]</f>
        <v>7.1186440677966104E-2</v>
      </c>
      <c r="V385" s="7">
        <f>Table2[[#This Row],[G]]/Table2[[#This Row],[PTS]]</f>
        <v>0.33333333333333331</v>
      </c>
      <c r="W385" s="7">
        <f>Table2[[#This Row],[A]]/Table2[[#This Row],[PTS]]</f>
        <v>0.66666666666666663</v>
      </c>
      <c r="X385"/>
      <c r="Y385"/>
      <c r="Z385" t="s">
        <v>1422</v>
      </c>
      <c r="AA385" t="e" vm="2">
        <v>#VALUE!</v>
      </c>
      <c r="AB385" t="s">
        <v>518</v>
      </c>
      <c r="AC385">
        <v>39120</v>
      </c>
      <c r="AD385" t="s">
        <v>707</v>
      </c>
      <c r="AE385">
        <v>194</v>
      </c>
      <c r="AF385" t="s">
        <v>690</v>
      </c>
    </row>
    <row r="386" spans="1:32" hidden="1" x14ac:dyDescent="0.35">
      <c r="A386">
        <v>2025</v>
      </c>
      <c r="C386" t="s">
        <v>1181</v>
      </c>
      <c r="D386" s="1" t="s">
        <v>1471</v>
      </c>
      <c r="E386" s="1" t="s">
        <v>897</v>
      </c>
      <c r="F386" t="s">
        <v>86</v>
      </c>
      <c r="G386" t="s">
        <v>20</v>
      </c>
      <c r="H386">
        <v>0.28999999999999998</v>
      </c>
      <c r="I386">
        <v>13</v>
      </c>
      <c r="J386">
        <v>6</v>
      </c>
      <c r="K386">
        <v>4</v>
      </c>
      <c r="L386">
        <v>10</v>
      </c>
      <c r="M386">
        <v>6</v>
      </c>
      <c r="N386">
        <f>Table2[[#This Row],[G]]/Table2[[#This Row],[GP]]</f>
        <v>0.46153846153846156</v>
      </c>
      <c r="O386">
        <f>Table2[[#This Row],[A]]/Table2[[#This Row],[GP]]</f>
        <v>0.30769230769230771</v>
      </c>
      <c r="P386">
        <f>Table2[[#This Row],[PTS]]/Table2[[#This Row],[GP]]</f>
        <v>0.76923076923076927</v>
      </c>
      <c r="Q386" s="7">
        <f>Table2[[#This Row],[PIM]]/Table2[[#This Row],[GP]]</f>
        <v>0.46153846153846156</v>
      </c>
      <c r="R386" s="7">
        <f>(Table2[[#This Row],[G]]^2)/(Table2[[#This Row],[G]]^2+Table2[[#This Row],[A]]^2)</f>
        <v>0.69230769230769229</v>
      </c>
      <c r="S386" s="7">
        <f>Table2[[#This Row],[PIM]]/Table2[[#This Row],[PTS]]</f>
        <v>0.6</v>
      </c>
      <c r="T386" s="7">
        <f>Table2[[#This Row],[PTS]]/Table2[[#This Row],[PIM]]</f>
        <v>1.6666666666666667</v>
      </c>
      <c r="U386" s="7">
        <f>Table2[[#This Row],[PTS]]/Table2[[#This Row],[GP]]*Table2[[#This Row],[NHL_EQUIVALENT]]</f>
        <v>0.22307692307692306</v>
      </c>
      <c r="V386" s="7">
        <f>Table2[[#This Row],[G]]/Table2[[#This Row],[PTS]]</f>
        <v>0.6</v>
      </c>
      <c r="W386" s="7">
        <f>Table2[[#This Row],[A]]/Table2[[#This Row],[PTS]]</f>
        <v>0.4</v>
      </c>
      <c r="X386"/>
      <c r="Y386"/>
      <c r="Z386" t="s">
        <v>1421</v>
      </c>
      <c r="AA386" t="e" vm="1">
        <v>#VALUE!</v>
      </c>
      <c r="AB386" t="s">
        <v>519</v>
      </c>
      <c r="AC386">
        <v>39126</v>
      </c>
      <c r="AD386" t="s">
        <v>725</v>
      </c>
      <c r="AE386">
        <v>185</v>
      </c>
      <c r="AF386" t="s">
        <v>700</v>
      </c>
    </row>
    <row r="387" spans="1:32" hidden="1" x14ac:dyDescent="0.35">
      <c r="A387">
        <v>2025</v>
      </c>
      <c r="C387" t="s">
        <v>1360</v>
      </c>
      <c r="D387" s="1" t="s">
        <v>1471</v>
      </c>
      <c r="E387" s="1" t="s">
        <v>897</v>
      </c>
      <c r="F387" t="s">
        <v>201</v>
      </c>
      <c r="G387" t="s">
        <v>128</v>
      </c>
      <c r="H387">
        <v>0.22</v>
      </c>
      <c r="I387">
        <v>38</v>
      </c>
      <c r="J387">
        <v>9</v>
      </c>
      <c r="K387">
        <v>15</v>
      </c>
      <c r="L387">
        <v>24</v>
      </c>
      <c r="M387">
        <v>12</v>
      </c>
      <c r="N387">
        <f>Table2[[#This Row],[G]]/Table2[[#This Row],[GP]]</f>
        <v>0.23684210526315788</v>
      </c>
      <c r="O387">
        <f>Table2[[#This Row],[A]]/Table2[[#This Row],[GP]]</f>
        <v>0.39473684210526316</v>
      </c>
      <c r="P387">
        <f>Table2[[#This Row],[PTS]]/Table2[[#This Row],[GP]]</f>
        <v>0.63157894736842102</v>
      </c>
      <c r="Q387" s="7">
        <f>Table2[[#This Row],[PIM]]/Table2[[#This Row],[GP]]</f>
        <v>0.31578947368421051</v>
      </c>
      <c r="R387" s="7">
        <f>(Table2[[#This Row],[G]]^2)/(Table2[[#This Row],[G]]^2+Table2[[#This Row],[A]]^2)</f>
        <v>0.26470588235294118</v>
      </c>
      <c r="S387" s="7">
        <f>Table2[[#This Row],[PIM]]/Table2[[#This Row],[PTS]]</f>
        <v>0.5</v>
      </c>
      <c r="T387" s="7">
        <f>Table2[[#This Row],[PTS]]/Table2[[#This Row],[PIM]]</f>
        <v>2</v>
      </c>
      <c r="U387" s="7">
        <f>Table2[[#This Row],[PTS]]/Table2[[#This Row],[GP]]*Table2[[#This Row],[NHL_EQUIVALENT]]</f>
        <v>0.13894736842105262</v>
      </c>
      <c r="V387" s="7">
        <f>Table2[[#This Row],[G]]/Table2[[#This Row],[PTS]]</f>
        <v>0.375</v>
      </c>
      <c r="W387" s="7">
        <f>Table2[[#This Row],[A]]/Table2[[#This Row],[PTS]]</f>
        <v>0.625</v>
      </c>
      <c r="X387"/>
      <c r="Y387"/>
      <c r="Z387" t="s">
        <v>1427</v>
      </c>
      <c r="AA387" t="e" vm="8">
        <v>#VALUE!</v>
      </c>
      <c r="AB387" t="s">
        <v>520</v>
      </c>
      <c r="AC387">
        <v>39189</v>
      </c>
      <c r="AD387" t="s">
        <v>699</v>
      </c>
      <c r="AE387">
        <v>196</v>
      </c>
      <c r="AF387" t="s">
        <v>700</v>
      </c>
    </row>
    <row r="388" spans="1:32" hidden="1" x14ac:dyDescent="0.35">
      <c r="A388">
        <v>2025</v>
      </c>
      <c r="C388" t="s">
        <v>1204</v>
      </c>
      <c r="D388" s="1" t="s">
        <v>1471</v>
      </c>
      <c r="E388" s="1" t="s">
        <v>897</v>
      </c>
      <c r="F388" t="s">
        <v>289</v>
      </c>
      <c r="G388" t="s">
        <v>43</v>
      </c>
      <c r="H388">
        <v>0.27</v>
      </c>
      <c r="I388">
        <v>47</v>
      </c>
      <c r="J388">
        <v>21</v>
      </c>
      <c r="K388">
        <v>46</v>
      </c>
      <c r="L388">
        <v>67</v>
      </c>
      <c r="M388">
        <v>50</v>
      </c>
      <c r="N388">
        <f>Table2[[#This Row],[G]]/Table2[[#This Row],[GP]]</f>
        <v>0.44680851063829785</v>
      </c>
      <c r="O388">
        <f>Table2[[#This Row],[A]]/Table2[[#This Row],[GP]]</f>
        <v>0.97872340425531912</v>
      </c>
      <c r="P388">
        <f>Table2[[#This Row],[PTS]]/Table2[[#This Row],[GP]]</f>
        <v>1.425531914893617</v>
      </c>
      <c r="Q388" s="7">
        <f>Table2[[#This Row],[PIM]]/Table2[[#This Row],[GP]]</f>
        <v>1.0638297872340425</v>
      </c>
      <c r="R388" s="7">
        <f>(Table2[[#This Row],[G]]^2)/(Table2[[#This Row],[G]]^2+Table2[[#This Row],[A]]^2)</f>
        <v>0.17246773562768869</v>
      </c>
      <c r="S388" s="7">
        <f>Table2[[#This Row],[PIM]]/Table2[[#This Row],[PTS]]</f>
        <v>0.74626865671641796</v>
      </c>
      <c r="T388" s="7">
        <f>Table2[[#This Row],[PTS]]/Table2[[#This Row],[PIM]]</f>
        <v>1.34</v>
      </c>
      <c r="U388" s="7">
        <f>Table2[[#This Row],[PTS]]/Table2[[#This Row],[GP]]*Table2[[#This Row],[NHL_EQUIVALENT]]</f>
        <v>0.38489361702127661</v>
      </c>
      <c r="V388" s="7">
        <f>Table2[[#This Row],[G]]/Table2[[#This Row],[PTS]]</f>
        <v>0.31343283582089554</v>
      </c>
      <c r="W388" s="7">
        <f>Table2[[#This Row],[A]]/Table2[[#This Row],[PTS]]</f>
        <v>0.68656716417910446</v>
      </c>
      <c r="X388"/>
      <c r="Y388"/>
      <c r="Z388" t="s">
        <v>1423</v>
      </c>
      <c r="AA388" t="e" vm="3">
        <v>#VALUE!</v>
      </c>
      <c r="AB388" t="s">
        <v>521</v>
      </c>
      <c r="AC388">
        <v>38908</v>
      </c>
      <c r="AD388" t="s">
        <v>707</v>
      </c>
      <c r="AE388">
        <v>198</v>
      </c>
      <c r="AF388" t="s">
        <v>700</v>
      </c>
    </row>
    <row r="389" spans="1:32" hidden="1" x14ac:dyDescent="0.35">
      <c r="A389">
        <v>2025</v>
      </c>
      <c r="C389" t="s">
        <v>1103</v>
      </c>
      <c r="D389" s="1" t="s">
        <v>1471</v>
      </c>
      <c r="E389" s="1" t="s">
        <v>8</v>
      </c>
      <c r="F389" t="s">
        <v>523</v>
      </c>
      <c r="G389" t="s">
        <v>193</v>
      </c>
      <c r="H389">
        <v>0.18</v>
      </c>
      <c r="I389">
        <v>34</v>
      </c>
      <c r="J389">
        <v>3.23</v>
      </c>
      <c r="K389">
        <v>0.90200000000000002</v>
      </c>
      <c r="L389" t="s">
        <v>52</v>
      </c>
      <c r="M389" t="s">
        <v>52</v>
      </c>
      <c r="N389">
        <f>Table2[[#This Row],[G]]/Table2[[#This Row],[GP]]</f>
        <v>9.5000000000000001E-2</v>
      </c>
      <c r="O389">
        <f>Table2[[#This Row],[A]]/Table2[[#This Row],[GP]]</f>
        <v>2.6529411764705885E-2</v>
      </c>
      <c r="P389" t="e">
        <f>Table2[[#This Row],[PTS]]/Table2[[#This Row],[GP]]</f>
        <v>#VALUE!</v>
      </c>
      <c r="Q389" s="7" t="e">
        <f>Table2[[#This Row],[PIM]]/Table2[[#This Row],[GP]]</f>
        <v>#VALUE!</v>
      </c>
      <c r="R389" s="7">
        <f>(Table2[[#This Row],[G]]^2)/(Table2[[#This Row],[G]]^2+Table2[[#This Row],[A]]^2)</f>
        <v>0.92765716350609939</v>
      </c>
      <c r="S389" s="7" t="e">
        <f>Table2[[#This Row],[PIM]]/Table2[[#This Row],[PTS]]</f>
        <v>#VALUE!</v>
      </c>
      <c r="T389" s="7" t="e">
        <f>Table2[[#This Row],[PTS]]/Table2[[#This Row],[PIM]]</f>
        <v>#VALUE!</v>
      </c>
      <c r="U389" s="7" t="e">
        <f>Table2[[#This Row],[PTS]]/Table2[[#This Row],[GP]]*Table2[[#This Row],[NHL_EQUIVALENT]]</f>
        <v>#VALUE!</v>
      </c>
      <c r="V389" s="7" t="e">
        <f>Table2[[#This Row],[G]]/Table2[[#This Row],[PTS]]</f>
        <v>#VALUE!</v>
      </c>
      <c r="W389" s="7" t="e">
        <f>Table2[[#This Row],[A]]/Table2[[#This Row],[PTS]]</f>
        <v>#VALUE!</v>
      </c>
      <c r="X389"/>
      <c r="Y389"/>
      <c r="Z389" t="s">
        <v>1424</v>
      </c>
      <c r="AA389" t="e" vm="4">
        <v>#VALUE!</v>
      </c>
      <c r="AB389" t="s">
        <v>522</v>
      </c>
      <c r="AC389">
        <v>39320</v>
      </c>
      <c r="AD389" t="s">
        <v>717</v>
      </c>
      <c r="AE389">
        <v>209</v>
      </c>
      <c r="AF389" t="s">
        <v>690</v>
      </c>
    </row>
    <row r="390" spans="1:32" hidden="1" x14ac:dyDescent="0.35">
      <c r="A390">
        <v>2025</v>
      </c>
      <c r="C390" t="s">
        <v>1004</v>
      </c>
      <c r="D390" s="1" t="s">
        <v>1471</v>
      </c>
      <c r="E390" s="1" t="s">
        <v>896</v>
      </c>
      <c r="F390" t="s">
        <v>386</v>
      </c>
      <c r="G390" t="s">
        <v>128</v>
      </c>
      <c r="H390">
        <v>0.22</v>
      </c>
      <c r="I390">
        <v>37</v>
      </c>
      <c r="J390">
        <v>3</v>
      </c>
      <c r="K390">
        <v>7</v>
      </c>
      <c r="L390">
        <v>10</v>
      </c>
      <c r="M390">
        <v>8</v>
      </c>
      <c r="N390">
        <f>Table2[[#This Row],[G]]/Table2[[#This Row],[GP]]</f>
        <v>8.1081081081081086E-2</v>
      </c>
      <c r="O390">
        <f>Table2[[#This Row],[A]]/Table2[[#This Row],[GP]]</f>
        <v>0.1891891891891892</v>
      </c>
      <c r="P390">
        <f>Table2[[#This Row],[PTS]]/Table2[[#This Row],[GP]]</f>
        <v>0.27027027027027029</v>
      </c>
      <c r="Q390" s="7">
        <f>Table2[[#This Row],[PIM]]/Table2[[#This Row],[GP]]</f>
        <v>0.21621621621621623</v>
      </c>
      <c r="R390" s="7">
        <f>(Table2[[#This Row],[G]]^2)/(Table2[[#This Row],[G]]^2+Table2[[#This Row],[A]]^2)</f>
        <v>0.15517241379310345</v>
      </c>
      <c r="S390" s="7">
        <f>Table2[[#This Row],[PIM]]/Table2[[#This Row],[PTS]]</f>
        <v>0.8</v>
      </c>
      <c r="T390" s="7">
        <f>Table2[[#This Row],[PTS]]/Table2[[#This Row],[PIM]]</f>
        <v>1.25</v>
      </c>
      <c r="U390" s="7">
        <f>Table2[[#This Row],[PTS]]/Table2[[#This Row],[GP]]*Table2[[#This Row],[NHL_EQUIVALENT]]</f>
        <v>5.9459459459459463E-2</v>
      </c>
      <c r="V390" s="7">
        <f>Table2[[#This Row],[G]]/Table2[[#This Row],[PTS]]</f>
        <v>0.3</v>
      </c>
      <c r="W390" s="7">
        <f>Table2[[#This Row],[A]]/Table2[[#This Row],[PTS]]</f>
        <v>0.7</v>
      </c>
      <c r="X390"/>
      <c r="Y390"/>
      <c r="Z390" t="s">
        <v>1427</v>
      </c>
      <c r="AA390" t="e" vm="8">
        <v>#VALUE!</v>
      </c>
      <c r="AB390" t="s">
        <v>525</v>
      </c>
      <c r="AC390">
        <v>39116</v>
      </c>
      <c r="AD390" t="s">
        <v>707</v>
      </c>
      <c r="AE390">
        <v>176</v>
      </c>
      <c r="AF390" t="s">
        <v>690</v>
      </c>
    </row>
    <row r="391" spans="1:32" hidden="1" x14ac:dyDescent="0.35">
      <c r="A391">
        <v>2025</v>
      </c>
      <c r="C391" t="s">
        <v>1412</v>
      </c>
      <c r="D391" s="1" t="s">
        <v>1471</v>
      </c>
      <c r="E391" s="1" t="s">
        <v>897</v>
      </c>
      <c r="F391" t="s">
        <v>527</v>
      </c>
      <c r="G391" t="s">
        <v>23</v>
      </c>
      <c r="H391">
        <v>0.27</v>
      </c>
      <c r="I391">
        <v>55</v>
      </c>
      <c r="J391">
        <v>33</v>
      </c>
      <c r="K391">
        <v>33</v>
      </c>
      <c r="L391">
        <v>66</v>
      </c>
      <c r="M391">
        <v>49</v>
      </c>
      <c r="N391">
        <f>Table2[[#This Row],[G]]/Table2[[#This Row],[GP]]</f>
        <v>0.6</v>
      </c>
      <c r="O391">
        <f>Table2[[#This Row],[A]]/Table2[[#This Row],[GP]]</f>
        <v>0.6</v>
      </c>
      <c r="P391">
        <f>Table2[[#This Row],[PTS]]/Table2[[#This Row],[GP]]</f>
        <v>1.2</v>
      </c>
      <c r="Q391" s="7">
        <f>Table2[[#This Row],[PIM]]/Table2[[#This Row],[GP]]</f>
        <v>0.89090909090909087</v>
      </c>
      <c r="R391" s="7">
        <f>(Table2[[#This Row],[G]]^2)/(Table2[[#This Row],[G]]^2+Table2[[#This Row],[A]]^2)</f>
        <v>0.5</v>
      </c>
      <c r="S391" s="7">
        <f>Table2[[#This Row],[PIM]]/Table2[[#This Row],[PTS]]</f>
        <v>0.74242424242424243</v>
      </c>
      <c r="T391" s="7">
        <f>Table2[[#This Row],[PTS]]/Table2[[#This Row],[PIM]]</f>
        <v>1.346938775510204</v>
      </c>
      <c r="U391" s="7">
        <f>Table2[[#This Row],[PTS]]/Table2[[#This Row],[GP]]*Table2[[#This Row],[NHL_EQUIVALENT]]</f>
        <v>0.32400000000000001</v>
      </c>
      <c r="V391" s="7">
        <f>Table2[[#This Row],[G]]/Table2[[#This Row],[PTS]]</f>
        <v>0.5</v>
      </c>
      <c r="W391" s="7">
        <f>Table2[[#This Row],[A]]/Table2[[#This Row],[PTS]]</f>
        <v>0.5</v>
      </c>
      <c r="X391"/>
      <c r="Y391"/>
      <c r="Z391" t="s">
        <v>1422</v>
      </c>
      <c r="AA391" t="e" vm="2">
        <v>#VALUE!</v>
      </c>
      <c r="AB391" t="s">
        <v>526</v>
      </c>
      <c r="AC391">
        <v>38723</v>
      </c>
      <c r="AD391" t="s">
        <v>699</v>
      </c>
      <c r="AE391">
        <v>187</v>
      </c>
      <c r="AF391" t="s">
        <v>690</v>
      </c>
    </row>
    <row r="392" spans="1:32" hidden="1" x14ac:dyDescent="0.35">
      <c r="A392">
        <v>2025</v>
      </c>
      <c r="C392" t="s">
        <v>1104</v>
      </c>
      <c r="D392" s="1" t="s">
        <v>1471</v>
      </c>
      <c r="E392" s="1" t="s">
        <v>8</v>
      </c>
      <c r="F392" t="s">
        <v>223</v>
      </c>
      <c r="G392" t="s">
        <v>23</v>
      </c>
      <c r="H392">
        <v>0.27</v>
      </c>
      <c r="I392">
        <v>35</v>
      </c>
      <c r="J392">
        <v>3.49</v>
      </c>
      <c r="K392">
        <v>0.90300000000000002</v>
      </c>
      <c r="L392" t="s">
        <v>52</v>
      </c>
      <c r="M392" t="s">
        <v>52</v>
      </c>
      <c r="N392">
        <f>Table2[[#This Row],[G]]/Table2[[#This Row],[GP]]</f>
        <v>9.9714285714285714E-2</v>
      </c>
      <c r="O392">
        <f>Table2[[#This Row],[A]]/Table2[[#This Row],[GP]]</f>
        <v>2.58E-2</v>
      </c>
      <c r="P392" t="e">
        <f>Table2[[#This Row],[PTS]]/Table2[[#This Row],[GP]]</f>
        <v>#VALUE!</v>
      </c>
      <c r="Q392" s="7" t="e">
        <f>Table2[[#This Row],[PIM]]/Table2[[#This Row],[GP]]</f>
        <v>#VALUE!</v>
      </c>
      <c r="R392" s="7">
        <f>(Table2[[#This Row],[G]]^2)/(Table2[[#This Row],[G]]^2+Table2[[#This Row],[A]]^2)</f>
        <v>0.93725455463114216</v>
      </c>
      <c r="S392" s="7" t="e">
        <f>Table2[[#This Row],[PIM]]/Table2[[#This Row],[PTS]]</f>
        <v>#VALUE!</v>
      </c>
      <c r="T392" s="7" t="e">
        <f>Table2[[#This Row],[PTS]]/Table2[[#This Row],[PIM]]</f>
        <v>#VALUE!</v>
      </c>
      <c r="U392" s="7" t="e">
        <f>Table2[[#This Row],[PTS]]/Table2[[#This Row],[GP]]*Table2[[#This Row],[NHL_EQUIVALENT]]</f>
        <v>#VALUE!</v>
      </c>
      <c r="V392" s="7" t="e">
        <f>Table2[[#This Row],[G]]/Table2[[#This Row],[PTS]]</f>
        <v>#VALUE!</v>
      </c>
      <c r="W392" s="7" t="e">
        <f>Table2[[#This Row],[A]]/Table2[[#This Row],[PTS]]</f>
        <v>#VALUE!</v>
      </c>
      <c r="X392"/>
      <c r="Y392"/>
      <c r="Z392" t="s">
        <v>1422</v>
      </c>
      <c r="AA392" t="e" vm="2">
        <v>#VALUE!</v>
      </c>
      <c r="AB392" t="s">
        <v>851</v>
      </c>
      <c r="AC392">
        <v>38732</v>
      </c>
      <c r="AD392" t="s">
        <v>717</v>
      </c>
      <c r="AE392">
        <v>194</v>
      </c>
      <c r="AF392" t="s">
        <v>700</v>
      </c>
    </row>
    <row r="393" spans="1:32" hidden="1" x14ac:dyDescent="0.35">
      <c r="A393">
        <v>2025</v>
      </c>
      <c r="C393" t="s">
        <v>1005</v>
      </c>
      <c r="D393" s="1" t="s">
        <v>1471</v>
      </c>
      <c r="E393" s="1" t="s">
        <v>896</v>
      </c>
      <c r="F393" t="s">
        <v>14</v>
      </c>
      <c r="G393" t="s">
        <v>15</v>
      </c>
      <c r="H393">
        <v>0.3</v>
      </c>
      <c r="I393">
        <v>62</v>
      </c>
      <c r="J393">
        <v>3</v>
      </c>
      <c r="K393">
        <v>8</v>
      </c>
      <c r="L393">
        <v>11</v>
      </c>
      <c r="M393">
        <v>58</v>
      </c>
      <c r="N393">
        <f>Table2[[#This Row],[G]]/Table2[[#This Row],[GP]]</f>
        <v>4.8387096774193547E-2</v>
      </c>
      <c r="O393">
        <f>Table2[[#This Row],[A]]/Table2[[#This Row],[GP]]</f>
        <v>0.12903225806451613</v>
      </c>
      <c r="P393">
        <f>Table2[[#This Row],[PTS]]/Table2[[#This Row],[GP]]</f>
        <v>0.17741935483870969</v>
      </c>
      <c r="Q393" s="7">
        <f>Table2[[#This Row],[PIM]]/Table2[[#This Row],[GP]]</f>
        <v>0.93548387096774188</v>
      </c>
      <c r="R393" s="7">
        <f>(Table2[[#This Row],[G]]^2)/(Table2[[#This Row],[G]]^2+Table2[[#This Row],[A]]^2)</f>
        <v>0.12328767123287671</v>
      </c>
      <c r="S393" s="7">
        <f>Table2[[#This Row],[PIM]]/Table2[[#This Row],[PTS]]</f>
        <v>5.2727272727272725</v>
      </c>
      <c r="T393" s="7">
        <f>Table2[[#This Row],[PTS]]/Table2[[#This Row],[PIM]]</f>
        <v>0.18965517241379309</v>
      </c>
      <c r="U393" s="7">
        <f>Table2[[#This Row],[PTS]]/Table2[[#This Row],[GP]]*Table2[[#This Row],[NHL_EQUIVALENT]]</f>
        <v>5.3225806451612907E-2</v>
      </c>
      <c r="V393" s="7">
        <f>Table2[[#This Row],[G]]/Table2[[#This Row],[PTS]]</f>
        <v>0.27272727272727271</v>
      </c>
      <c r="W393" s="7">
        <f>Table2[[#This Row],[A]]/Table2[[#This Row],[PTS]]</f>
        <v>0.72727272727272729</v>
      </c>
      <c r="X393"/>
      <c r="Y393"/>
      <c r="Z393" t="s">
        <v>1421</v>
      </c>
      <c r="AA393" t="e" vm="1">
        <v>#VALUE!</v>
      </c>
      <c r="AB393" t="s">
        <v>528</v>
      </c>
      <c r="AC393">
        <v>39056</v>
      </c>
      <c r="AD393" t="s">
        <v>717</v>
      </c>
      <c r="AE393">
        <v>209</v>
      </c>
      <c r="AF393" t="s">
        <v>690</v>
      </c>
    </row>
    <row r="394" spans="1:32" hidden="1" x14ac:dyDescent="0.35">
      <c r="A394">
        <v>2025</v>
      </c>
      <c r="C394" t="s">
        <v>1006</v>
      </c>
      <c r="D394" s="1" t="s">
        <v>1471</v>
      </c>
      <c r="E394" s="1" t="s">
        <v>896</v>
      </c>
      <c r="F394" t="s">
        <v>530</v>
      </c>
      <c r="G394" t="s">
        <v>163</v>
      </c>
      <c r="H394">
        <v>0.83</v>
      </c>
      <c r="I394">
        <v>15</v>
      </c>
      <c r="J394">
        <v>0</v>
      </c>
      <c r="K394">
        <v>0</v>
      </c>
      <c r="L394">
        <v>0</v>
      </c>
      <c r="M394">
        <v>0</v>
      </c>
      <c r="N394">
        <f>Table2[[#This Row],[G]]/Table2[[#This Row],[GP]]</f>
        <v>0</v>
      </c>
      <c r="O394">
        <f>Table2[[#This Row],[A]]/Table2[[#This Row],[GP]]</f>
        <v>0</v>
      </c>
      <c r="P394">
        <f>Table2[[#This Row],[PTS]]/Table2[[#This Row],[GP]]</f>
        <v>0</v>
      </c>
      <c r="Q394" s="7">
        <f>Table2[[#This Row],[PIM]]/Table2[[#This Row],[GP]]</f>
        <v>0</v>
      </c>
      <c r="R394" s="7" t="e">
        <f>(Table2[[#This Row],[G]]^2)/(Table2[[#This Row],[G]]^2+Table2[[#This Row],[A]]^2)</f>
        <v>#DIV/0!</v>
      </c>
      <c r="S394" s="7" t="e">
        <f>Table2[[#This Row],[PIM]]/Table2[[#This Row],[PTS]]</f>
        <v>#DIV/0!</v>
      </c>
      <c r="T394" s="7" t="e">
        <f>Table2[[#This Row],[PTS]]/Table2[[#This Row],[PIM]]</f>
        <v>#DIV/0!</v>
      </c>
      <c r="U394" s="7">
        <f>Table2[[#This Row],[PTS]]/Table2[[#This Row],[GP]]*Table2[[#This Row],[NHL_EQUIVALENT]]</f>
        <v>0</v>
      </c>
      <c r="V394" s="7" t="e">
        <f>Table2[[#This Row],[G]]/Table2[[#This Row],[PTS]]</f>
        <v>#DIV/0!</v>
      </c>
      <c r="W394" s="7" t="e">
        <f>Table2[[#This Row],[A]]/Table2[[#This Row],[PTS]]</f>
        <v>#DIV/0!</v>
      </c>
      <c r="X394"/>
      <c r="Y394"/>
      <c r="Z394" t="s">
        <v>1425</v>
      </c>
      <c r="AA394" t="e" vm="5">
        <v>#VALUE!</v>
      </c>
      <c r="AB394" t="s">
        <v>529</v>
      </c>
      <c r="AC394">
        <v>38751</v>
      </c>
      <c r="AD394" t="s">
        <v>705</v>
      </c>
      <c r="AE394">
        <v>185</v>
      </c>
      <c r="AF394" t="s">
        <v>700</v>
      </c>
    </row>
    <row r="395" spans="1:32" hidden="1" x14ac:dyDescent="0.35">
      <c r="A395">
        <v>2025</v>
      </c>
      <c r="C395" t="s">
        <v>1413</v>
      </c>
      <c r="D395" s="1" t="s">
        <v>1471</v>
      </c>
      <c r="E395" s="1" t="s">
        <v>897</v>
      </c>
      <c r="F395" t="s">
        <v>531</v>
      </c>
      <c r="G395" t="s">
        <v>128</v>
      </c>
      <c r="H395">
        <v>0.22</v>
      </c>
      <c r="I395">
        <v>20</v>
      </c>
      <c r="J395">
        <v>3</v>
      </c>
      <c r="K395">
        <v>5</v>
      </c>
      <c r="L395">
        <v>8</v>
      </c>
      <c r="M395">
        <v>8</v>
      </c>
      <c r="N395">
        <f>Table2[[#This Row],[G]]/Table2[[#This Row],[GP]]</f>
        <v>0.15</v>
      </c>
      <c r="O395">
        <f>Table2[[#This Row],[A]]/Table2[[#This Row],[GP]]</f>
        <v>0.25</v>
      </c>
      <c r="P395">
        <f>Table2[[#This Row],[PTS]]/Table2[[#This Row],[GP]]</f>
        <v>0.4</v>
      </c>
      <c r="Q395" s="7">
        <f>Table2[[#This Row],[PIM]]/Table2[[#This Row],[GP]]</f>
        <v>0.4</v>
      </c>
      <c r="R395" s="7">
        <f>(Table2[[#This Row],[G]]^2)/(Table2[[#This Row],[G]]^2+Table2[[#This Row],[A]]^2)</f>
        <v>0.26470588235294118</v>
      </c>
      <c r="S395" s="7">
        <f>Table2[[#This Row],[PIM]]/Table2[[#This Row],[PTS]]</f>
        <v>1</v>
      </c>
      <c r="T395" s="7">
        <f>Table2[[#This Row],[PTS]]/Table2[[#This Row],[PIM]]</f>
        <v>1</v>
      </c>
      <c r="U395" s="7">
        <f>Table2[[#This Row],[PTS]]/Table2[[#This Row],[GP]]*Table2[[#This Row],[NHL_EQUIVALENT]]</f>
        <v>8.8000000000000009E-2</v>
      </c>
      <c r="V395" s="7">
        <f>Table2[[#This Row],[G]]/Table2[[#This Row],[PTS]]</f>
        <v>0.375</v>
      </c>
      <c r="W395" s="7">
        <f>Table2[[#This Row],[A]]/Table2[[#This Row],[PTS]]</f>
        <v>0.625</v>
      </c>
      <c r="X395"/>
      <c r="Y395"/>
      <c r="Z395" t="s">
        <v>1424</v>
      </c>
      <c r="AA395" t="e" vm="4">
        <v>#VALUE!</v>
      </c>
      <c r="AB395" t="s">
        <v>853</v>
      </c>
      <c r="AC395">
        <v>39168</v>
      </c>
      <c r="AD395" t="s">
        <v>699</v>
      </c>
      <c r="AE395">
        <v>194</v>
      </c>
      <c r="AF395" t="s">
        <v>700</v>
      </c>
    </row>
    <row r="396" spans="1:32" hidden="1" x14ac:dyDescent="0.35">
      <c r="A396">
        <v>2025</v>
      </c>
      <c r="C396" t="s">
        <v>1282</v>
      </c>
      <c r="D396" s="1" t="s">
        <v>1471</v>
      </c>
      <c r="E396" s="1" t="s">
        <v>897</v>
      </c>
      <c r="F396" t="s">
        <v>533</v>
      </c>
      <c r="G396" t="s">
        <v>101</v>
      </c>
      <c r="H396">
        <v>0.2</v>
      </c>
      <c r="I396">
        <v>42</v>
      </c>
      <c r="J396">
        <v>7</v>
      </c>
      <c r="K396">
        <v>9</v>
      </c>
      <c r="L396">
        <v>16</v>
      </c>
      <c r="M396">
        <v>25</v>
      </c>
      <c r="N396">
        <f>Table2[[#This Row],[G]]/Table2[[#This Row],[GP]]</f>
        <v>0.16666666666666666</v>
      </c>
      <c r="O396">
        <f>Table2[[#This Row],[A]]/Table2[[#This Row],[GP]]</f>
        <v>0.21428571428571427</v>
      </c>
      <c r="P396">
        <f>Table2[[#This Row],[PTS]]/Table2[[#This Row],[GP]]</f>
        <v>0.38095238095238093</v>
      </c>
      <c r="Q396" s="7">
        <f>Table2[[#This Row],[PIM]]/Table2[[#This Row],[GP]]</f>
        <v>0.59523809523809523</v>
      </c>
      <c r="R396" s="7">
        <f>(Table2[[#This Row],[G]]^2)/(Table2[[#This Row],[G]]^2+Table2[[#This Row],[A]]^2)</f>
        <v>0.37692307692307692</v>
      </c>
      <c r="S396" s="7">
        <f>Table2[[#This Row],[PIM]]/Table2[[#This Row],[PTS]]</f>
        <v>1.5625</v>
      </c>
      <c r="T396" s="7">
        <f>Table2[[#This Row],[PTS]]/Table2[[#This Row],[PIM]]</f>
        <v>0.64</v>
      </c>
      <c r="U396" s="7">
        <f>Table2[[#This Row],[PTS]]/Table2[[#This Row],[GP]]*Table2[[#This Row],[NHL_EQUIVALENT]]</f>
        <v>7.6190476190476197E-2</v>
      </c>
      <c r="V396" s="7">
        <f>Table2[[#This Row],[G]]/Table2[[#This Row],[PTS]]</f>
        <v>0.4375</v>
      </c>
      <c r="W396" s="7">
        <f>Table2[[#This Row],[A]]/Table2[[#This Row],[PTS]]</f>
        <v>0.5625</v>
      </c>
      <c r="X396"/>
      <c r="Y396"/>
      <c r="Z396" t="s">
        <v>1432</v>
      </c>
      <c r="AA396" t="e" vm="12">
        <v>#VALUE!</v>
      </c>
      <c r="AB396" t="s">
        <v>532</v>
      </c>
      <c r="AC396">
        <v>39243</v>
      </c>
      <c r="AD396" t="s">
        <v>716</v>
      </c>
      <c r="AE396">
        <v>168</v>
      </c>
      <c r="AF396" t="s">
        <v>700</v>
      </c>
    </row>
    <row r="397" spans="1:32" hidden="1" x14ac:dyDescent="0.35">
      <c r="A397">
        <v>2025</v>
      </c>
      <c r="C397" t="s">
        <v>1362</v>
      </c>
      <c r="D397" s="1" t="s">
        <v>1471</v>
      </c>
      <c r="E397" s="1" t="s">
        <v>897</v>
      </c>
      <c r="F397" t="s">
        <v>252</v>
      </c>
      <c r="G397" t="s">
        <v>23</v>
      </c>
      <c r="H397">
        <v>0.27</v>
      </c>
      <c r="I397">
        <v>56</v>
      </c>
      <c r="J397">
        <v>27</v>
      </c>
      <c r="K397">
        <v>34</v>
      </c>
      <c r="L397">
        <v>61</v>
      </c>
      <c r="M397">
        <v>12</v>
      </c>
      <c r="N397">
        <f>Table2[[#This Row],[G]]/Table2[[#This Row],[GP]]</f>
        <v>0.48214285714285715</v>
      </c>
      <c r="O397">
        <f>Table2[[#This Row],[A]]/Table2[[#This Row],[GP]]</f>
        <v>0.6071428571428571</v>
      </c>
      <c r="P397">
        <f>Table2[[#This Row],[PTS]]/Table2[[#This Row],[GP]]</f>
        <v>1.0892857142857142</v>
      </c>
      <c r="Q397" s="7">
        <f>Table2[[#This Row],[PIM]]/Table2[[#This Row],[GP]]</f>
        <v>0.21428571428571427</v>
      </c>
      <c r="R397" s="7">
        <f>(Table2[[#This Row],[G]]^2)/(Table2[[#This Row],[G]]^2+Table2[[#This Row],[A]]^2)</f>
        <v>0.38673740053050398</v>
      </c>
      <c r="S397" s="7">
        <f>Table2[[#This Row],[PIM]]/Table2[[#This Row],[PTS]]</f>
        <v>0.19672131147540983</v>
      </c>
      <c r="T397" s="7">
        <f>Table2[[#This Row],[PTS]]/Table2[[#This Row],[PIM]]</f>
        <v>5.083333333333333</v>
      </c>
      <c r="U397" s="7">
        <f>Table2[[#This Row],[PTS]]/Table2[[#This Row],[GP]]*Table2[[#This Row],[NHL_EQUIVALENT]]</f>
        <v>0.29410714285714284</v>
      </c>
      <c r="V397" s="7">
        <f>Table2[[#This Row],[G]]/Table2[[#This Row],[PTS]]</f>
        <v>0.44262295081967212</v>
      </c>
      <c r="W397" s="7">
        <f>Table2[[#This Row],[A]]/Table2[[#This Row],[PTS]]</f>
        <v>0.55737704918032782</v>
      </c>
      <c r="X397"/>
      <c r="Y397"/>
      <c r="Z397" t="s">
        <v>1422</v>
      </c>
      <c r="AA397" t="e" vm="2">
        <v>#VALUE!</v>
      </c>
      <c r="AB397" t="s">
        <v>855</v>
      </c>
      <c r="AC397">
        <v>38431</v>
      </c>
      <c r="AD397" t="s">
        <v>699</v>
      </c>
      <c r="AE397">
        <v>198</v>
      </c>
      <c r="AF397" t="s">
        <v>690</v>
      </c>
    </row>
    <row r="398" spans="1:32" hidden="1" x14ac:dyDescent="0.35">
      <c r="A398">
        <v>2025</v>
      </c>
      <c r="C398" t="s">
        <v>1007</v>
      </c>
      <c r="D398" s="1" t="s">
        <v>1471</v>
      </c>
      <c r="E398" s="1" t="s">
        <v>896</v>
      </c>
      <c r="F398" t="s">
        <v>331</v>
      </c>
      <c r="G398" t="s">
        <v>23</v>
      </c>
      <c r="H398">
        <v>0.27</v>
      </c>
      <c r="I398">
        <v>62</v>
      </c>
      <c r="J398">
        <v>3</v>
      </c>
      <c r="K398">
        <v>7</v>
      </c>
      <c r="L398">
        <v>10</v>
      </c>
      <c r="M398">
        <v>36</v>
      </c>
      <c r="N398">
        <f>Table2[[#This Row],[G]]/Table2[[#This Row],[GP]]</f>
        <v>4.8387096774193547E-2</v>
      </c>
      <c r="O398">
        <f>Table2[[#This Row],[A]]/Table2[[#This Row],[GP]]</f>
        <v>0.11290322580645161</v>
      </c>
      <c r="P398">
        <f>Table2[[#This Row],[PTS]]/Table2[[#This Row],[GP]]</f>
        <v>0.16129032258064516</v>
      </c>
      <c r="Q398" s="7">
        <f>Table2[[#This Row],[PIM]]/Table2[[#This Row],[GP]]</f>
        <v>0.58064516129032262</v>
      </c>
      <c r="R398" s="7">
        <f>(Table2[[#This Row],[G]]^2)/(Table2[[#This Row],[G]]^2+Table2[[#This Row],[A]]^2)</f>
        <v>0.15517241379310345</v>
      </c>
      <c r="S398" s="7">
        <f>Table2[[#This Row],[PIM]]/Table2[[#This Row],[PTS]]</f>
        <v>3.6</v>
      </c>
      <c r="T398" s="7">
        <f>Table2[[#This Row],[PTS]]/Table2[[#This Row],[PIM]]</f>
        <v>0.27777777777777779</v>
      </c>
      <c r="U398" s="7">
        <f>Table2[[#This Row],[PTS]]/Table2[[#This Row],[GP]]*Table2[[#This Row],[NHL_EQUIVALENT]]</f>
        <v>4.3548387096774194E-2</v>
      </c>
      <c r="V398" s="7">
        <f>Table2[[#This Row],[G]]/Table2[[#This Row],[PTS]]</f>
        <v>0.3</v>
      </c>
      <c r="W398" s="7">
        <f>Table2[[#This Row],[A]]/Table2[[#This Row],[PTS]]</f>
        <v>0.7</v>
      </c>
      <c r="X398"/>
      <c r="Y398"/>
      <c r="Z398" t="s">
        <v>1421</v>
      </c>
      <c r="AA398" t="e" vm="1">
        <v>#VALUE!</v>
      </c>
      <c r="AB398" t="s">
        <v>534</v>
      </c>
      <c r="AC398">
        <v>39225</v>
      </c>
      <c r="AD398" t="s">
        <v>724</v>
      </c>
      <c r="AE398">
        <v>203</v>
      </c>
      <c r="AF398" t="s">
        <v>700</v>
      </c>
    </row>
    <row r="399" spans="1:32" hidden="1" x14ac:dyDescent="0.35">
      <c r="A399">
        <v>2025</v>
      </c>
      <c r="C399" t="s">
        <v>1414</v>
      </c>
      <c r="D399" s="1" t="s">
        <v>1471</v>
      </c>
      <c r="E399" s="1" t="s">
        <v>897</v>
      </c>
      <c r="F399" t="s">
        <v>33</v>
      </c>
      <c r="G399" t="s">
        <v>20</v>
      </c>
      <c r="H399">
        <v>0.28999999999999998</v>
      </c>
      <c r="I399">
        <v>64</v>
      </c>
      <c r="J399">
        <v>17</v>
      </c>
      <c r="K399">
        <v>15</v>
      </c>
      <c r="L399">
        <v>32</v>
      </c>
      <c r="M399">
        <v>58</v>
      </c>
      <c r="N399">
        <f>Table2[[#This Row],[G]]/Table2[[#This Row],[GP]]</f>
        <v>0.265625</v>
      </c>
      <c r="O399">
        <f>Table2[[#This Row],[A]]/Table2[[#This Row],[GP]]</f>
        <v>0.234375</v>
      </c>
      <c r="P399">
        <f>Table2[[#This Row],[PTS]]/Table2[[#This Row],[GP]]</f>
        <v>0.5</v>
      </c>
      <c r="Q399" s="7">
        <f>Table2[[#This Row],[PIM]]/Table2[[#This Row],[GP]]</f>
        <v>0.90625</v>
      </c>
      <c r="R399" s="7">
        <f>(Table2[[#This Row],[G]]^2)/(Table2[[#This Row],[G]]^2+Table2[[#This Row],[A]]^2)</f>
        <v>0.5622568093385214</v>
      </c>
      <c r="S399" s="7">
        <f>Table2[[#This Row],[PIM]]/Table2[[#This Row],[PTS]]</f>
        <v>1.8125</v>
      </c>
      <c r="T399" s="7">
        <f>Table2[[#This Row],[PTS]]/Table2[[#This Row],[PIM]]</f>
        <v>0.55172413793103448</v>
      </c>
      <c r="U399" s="7">
        <f>Table2[[#This Row],[PTS]]/Table2[[#This Row],[GP]]*Table2[[#This Row],[NHL_EQUIVALENT]]</f>
        <v>0.14499999999999999</v>
      </c>
      <c r="V399" s="7">
        <f>Table2[[#This Row],[G]]/Table2[[#This Row],[PTS]]</f>
        <v>0.53125</v>
      </c>
      <c r="W399" s="7">
        <f>Table2[[#This Row],[A]]/Table2[[#This Row],[PTS]]</f>
        <v>0.46875</v>
      </c>
      <c r="X399"/>
      <c r="Y399"/>
      <c r="Z399" t="s">
        <v>1424</v>
      </c>
      <c r="AA399" t="e" vm="4">
        <v>#VALUE!</v>
      </c>
      <c r="AB399" t="s">
        <v>856</v>
      </c>
      <c r="AC399">
        <v>39333</v>
      </c>
      <c r="AD399" t="s">
        <v>725</v>
      </c>
      <c r="AE399">
        <v>168</v>
      </c>
      <c r="AF399" t="s">
        <v>700</v>
      </c>
    </row>
    <row r="400" spans="1:32" hidden="1" x14ac:dyDescent="0.35">
      <c r="A400">
        <v>2025</v>
      </c>
      <c r="C400" t="s">
        <v>1008</v>
      </c>
      <c r="D400" s="1" t="s">
        <v>1471</v>
      </c>
      <c r="E400" s="1" t="s">
        <v>896</v>
      </c>
      <c r="F400" t="s">
        <v>536</v>
      </c>
      <c r="G400" t="s">
        <v>37</v>
      </c>
      <c r="H400">
        <v>0.41</v>
      </c>
      <c r="I400">
        <v>12</v>
      </c>
      <c r="J400">
        <v>0</v>
      </c>
      <c r="K400">
        <v>0</v>
      </c>
      <c r="L400">
        <v>0</v>
      </c>
      <c r="M400">
        <v>0</v>
      </c>
      <c r="N400">
        <f>Table2[[#This Row],[G]]/Table2[[#This Row],[GP]]</f>
        <v>0</v>
      </c>
      <c r="O400">
        <f>Table2[[#This Row],[A]]/Table2[[#This Row],[GP]]</f>
        <v>0</v>
      </c>
      <c r="P400">
        <f>Table2[[#This Row],[PTS]]/Table2[[#This Row],[GP]]</f>
        <v>0</v>
      </c>
      <c r="Q400" s="7">
        <f>Table2[[#This Row],[PIM]]/Table2[[#This Row],[GP]]</f>
        <v>0</v>
      </c>
      <c r="R400" s="7" t="e">
        <f>(Table2[[#This Row],[G]]^2)/(Table2[[#This Row],[G]]^2+Table2[[#This Row],[A]]^2)</f>
        <v>#DIV/0!</v>
      </c>
      <c r="S400" s="7" t="e">
        <f>Table2[[#This Row],[PIM]]/Table2[[#This Row],[PTS]]</f>
        <v>#DIV/0!</v>
      </c>
      <c r="T400" s="7" t="e">
        <f>Table2[[#This Row],[PTS]]/Table2[[#This Row],[PIM]]</f>
        <v>#DIV/0!</v>
      </c>
      <c r="U400" s="7">
        <f>Table2[[#This Row],[PTS]]/Table2[[#This Row],[GP]]*Table2[[#This Row],[NHL_EQUIVALENT]]</f>
        <v>0</v>
      </c>
      <c r="V400" s="7" t="e">
        <f>Table2[[#This Row],[G]]/Table2[[#This Row],[PTS]]</f>
        <v>#DIV/0!</v>
      </c>
      <c r="W400" s="7" t="e">
        <f>Table2[[#This Row],[A]]/Table2[[#This Row],[PTS]]</f>
        <v>#DIV/0!</v>
      </c>
      <c r="X400"/>
      <c r="Y400"/>
      <c r="Z400" t="s">
        <v>1423</v>
      </c>
      <c r="AA400" t="e" vm="3">
        <v>#VALUE!</v>
      </c>
      <c r="AB400" t="s">
        <v>535</v>
      </c>
      <c r="AC400">
        <v>39082</v>
      </c>
      <c r="AD400" t="s">
        <v>699</v>
      </c>
      <c r="AE400">
        <v>190</v>
      </c>
      <c r="AF400" t="s">
        <v>690</v>
      </c>
    </row>
    <row r="401" spans="1:32" hidden="1" x14ac:dyDescent="0.35">
      <c r="A401">
        <v>2025</v>
      </c>
      <c r="C401" t="s">
        <v>1218</v>
      </c>
      <c r="D401" s="1" t="s">
        <v>1471</v>
      </c>
      <c r="E401" s="1" t="s">
        <v>897</v>
      </c>
      <c r="F401" t="s">
        <v>292</v>
      </c>
      <c r="G401" t="s">
        <v>95</v>
      </c>
      <c r="H401">
        <v>0.47</v>
      </c>
      <c r="I401">
        <v>35</v>
      </c>
      <c r="J401">
        <v>6</v>
      </c>
      <c r="K401">
        <v>12</v>
      </c>
      <c r="L401">
        <v>18</v>
      </c>
      <c r="M401">
        <v>10</v>
      </c>
      <c r="N401">
        <f>Table2[[#This Row],[G]]/Table2[[#This Row],[GP]]</f>
        <v>0.17142857142857143</v>
      </c>
      <c r="O401">
        <f>Table2[[#This Row],[A]]/Table2[[#This Row],[GP]]</f>
        <v>0.34285714285714286</v>
      </c>
      <c r="P401">
        <f>Table2[[#This Row],[PTS]]/Table2[[#This Row],[GP]]</f>
        <v>0.51428571428571423</v>
      </c>
      <c r="Q401" s="7">
        <f>Table2[[#This Row],[PIM]]/Table2[[#This Row],[GP]]</f>
        <v>0.2857142857142857</v>
      </c>
      <c r="R401" s="7">
        <f>(Table2[[#This Row],[G]]^2)/(Table2[[#This Row],[G]]^2+Table2[[#This Row],[A]]^2)</f>
        <v>0.2</v>
      </c>
      <c r="S401" s="7">
        <f>Table2[[#This Row],[PIM]]/Table2[[#This Row],[PTS]]</f>
        <v>0.55555555555555558</v>
      </c>
      <c r="T401" s="7">
        <f>Table2[[#This Row],[PTS]]/Table2[[#This Row],[PIM]]</f>
        <v>1.8</v>
      </c>
      <c r="U401" s="7">
        <f>Table2[[#This Row],[PTS]]/Table2[[#This Row],[GP]]*Table2[[#This Row],[NHL_EQUIVALENT]]</f>
        <v>0.24171428571428569</v>
      </c>
      <c r="V401" s="7">
        <f>Table2[[#This Row],[G]]/Table2[[#This Row],[PTS]]</f>
        <v>0.33333333333333331</v>
      </c>
      <c r="W401" s="7">
        <f>Table2[[#This Row],[A]]/Table2[[#This Row],[PTS]]</f>
        <v>0.66666666666666663</v>
      </c>
      <c r="X401"/>
      <c r="Y401"/>
      <c r="Z401" t="s">
        <v>1424</v>
      </c>
      <c r="AA401" t="e" vm="4">
        <v>#VALUE!</v>
      </c>
      <c r="AB401" t="s">
        <v>858</v>
      </c>
      <c r="AC401">
        <v>38560</v>
      </c>
      <c r="AD401" t="s">
        <v>705</v>
      </c>
      <c r="AE401">
        <v>179</v>
      </c>
      <c r="AF401" t="s">
        <v>700</v>
      </c>
    </row>
    <row r="402" spans="1:32" hidden="1" x14ac:dyDescent="0.35">
      <c r="A402">
        <v>2025</v>
      </c>
      <c r="C402" t="s">
        <v>1283</v>
      </c>
      <c r="D402" s="1" t="s">
        <v>1471</v>
      </c>
      <c r="E402" s="1" t="s">
        <v>897</v>
      </c>
      <c r="F402" t="s">
        <v>538</v>
      </c>
      <c r="G402" t="s">
        <v>101</v>
      </c>
      <c r="H402">
        <v>0.2</v>
      </c>
      <c r="I402">
        <v>33</v>
      </c>
      <c r="J402">
        <v>21</v>
      </c>
      <c r="K402">
        <v>17</v>
      </c>
      <c r="L402">
        <v>38</v>
      </c>
      <c r="M402">
        <v>10</v>
      </c>
      <c r="N402">
        <f>Table2[[#This Row],[G]]/Table2[[#This Row],[GP]]</f>
        <v>0.63636363636363635</v>
      </c>
      <c r="O402">
        <f>Table2[[#This Row],[A]]/Table2[[#This Row],[GP]]</f>
        <v>0.51515151515151514</v>
      </c>
      <c r="P402">
        <f>Table2[[#This Row],[PTS]]/Table2[[#This Row],[GP]]</f>
        <v>1.1515151515151516</v>
      </c>
      <c r="Q402" s="7">
        <f>Table2[[#This Row],[PIM]]/Table2[[#This Row],[GP]]</f>
        <v>0.30303030303030304</v>
      </c>
      <c r="R402" s="7">
        <f>(Table2[[#This Row],[G]]^2)/(Table2[[#This Row],[G]]^2+Table2[[#This Row],[A]]^2)</f>
        <v>0.60410958904109591</v>
      </c>
      <c r="S402" s="7">
        <f>Table2[[#This Row],[PIM]]/Table2[[#This Row],[PTS]]</f>
        <v>0.26315789473684209</v>
      </c>
      <c r="T402" s="7">
        <f>Table2[[#This Row],[PTS]]/Table2[[#This Row],[PIM]]</f>
        <v>3.8</v>
      </c>
      <c r="U402" s="7">
        <f>Table2[[#This Row],[PTS]]/Table2[[#This Row],[GP]]*Table2[[#This Row],[NHL_EQUIVALENT]]</f>
        <v>0.23030303030303034</v>
      </c>
      <c r="V402" s="7">
        <f>Table2[[#This Row],[G]]/Table2[[#This Row],[PTS]]</f>
        <v>0.55263157894736847</v>
      </c>
      <c r="W402" s="7">
        <f>Table2[[#This Row],[A]]/Table2[[#This Row],[PTS]]</f>
        <v>0.44736842105263158</v>
      </c>
      <c r="X402"/>
      <c r="Y402"/>
      <c r="Z402" t="s">
        <v>1425</v>
      </c>
      <c r="AA402" t="e" vm="5">
        <v>#VALUE!</v>
      </c>
      <c r="AB402" t="s">
        <v>537</v>
      </c>
      <c r="AC402">
        <v>39009</v>
      </c>
      <c r="AD402" t="s">
        <v>705</v>
      </c>
      <c r="AE402">
        <v>176</v>
      </c>
      <c r="AF402" t="s">
        <v>700</v>
      </c>
    </row>
    <row r="403" spans="1:32" hidden="1" x14ac:dyDescent="0.35">
      <c r="A403">
        <v>2025</v>
      </c>
      <c r="C403" t="s">
        <v>1009</v>
      </c>
      <c r="D403" s="1" t="s">
        <v>1471</v>
      </c>
      <c r="E403" s="1" t="s">
        <v>896</v>
      </c>
      <c r="F403" t="s">
        <v>117</v>
      </c>
      <c r="G403" t="s">
        <v>101</v>
      </c>
      <c r="H403">
        <v>0.2</v>
      </c>
      <c r="I403">
        <v>29</v>
      </c>
      <c r="J403">
        <v>2</v>
      </c>
      <c r="K403">
        <v>7</v>
      </c>
      <c r="L403">
        <v>9</v>
      </c>
      <c r="M403">
        <v>11</v>
      </c>
      <c r="N403">
        <f>Table2[[#This Row],[G]]/Table2[[#This Row],[GP]]</f>
        <v>6.8965517241379309E-2</v>
      </c>
      <c r="O403">
        <f>Table2[[#This Row],[A]]/Table2[[#This Row],[GP]]</f>
        <v>0.2413793103448276</v>
      </c>
      <c r="P403">
        <f>Table2[[#This Row],[PTS]]/Table2[[#This Row],[GP]]</f>
        <v>0.31034482758620691</v>
      </c>
      <c r="Q403" s="7">
        <f>Table2[[#This Row],[PIM]]/Table2[[#This Row],[GP]]</f>
        <v>0.37931034482758619</v>
      </c>
      <c r="R403" s="7">
        <f>(Table2[[#This Row],[G]]^2)/(Table2[[#This Row],[G]]^2+Table2[[#This Row],[A]]^2)</f>
        <v>7.5471698113207544E-2</v>
      </c>
      <c r="S403" s="7">
        <f>Table2[[#This Row],[PIM]]/Table2[[#This Row],[PTS]]</f>
        <v>1.2222222222222223</v>
      </c>
      <c r="T403" s="7">
        <f>Table2[[#This Row],[PTS]]/Table2[[#This Row],[PIM]]</f>
        <v>0.81818181818181823</v>
      </c>
      <c r="U403" s="7">
        <f>Table2[[#This Row],[PTS]]/Table2[[#This Row],[GP]]*Table2[[#This Row],[NHL_EQUIVALENT]]</f>
        <v>6.2068965517241385E-2</v>
      </c>
      <c r="V403" s="7">
        <f>Table2[[#This Row],[G]]/Table2[[#This Row],[PTS]]</f>
        <v>0.22222222222222221</v>
      </c>
      <c r="W403" s="7">
        <f>Table2[[#This Row],[A]]/Table2[[#This Row],[PTS]]</f>
        <v>0.77777777777777779</v>
      </c>
      <c r="X403"/>
      <c r="Y403"/>
      <c r="Z403" t="s">
        <v>1425</v>
      </c>
      <c r="AA403" t="e" vm="5">
        <v>#VALUE!</v>
      </c>
      <c r="AB403" t="s">
        <v>539</v>
      </c>
      <c r="AC403">
        <v>39187</v>
      </c>
      <c r="AD403" t="s">
        <v>724</v>
      </c>
      <c r="AE403">
        <v>203</v>
      </c>
      <c r="AF403" t="s">
        <v>700</v>
      </c>
    </row>
    <row r="404" spans="1:32" hidden="1" x14ac:dyDescent="0.35">
      <c r="A404">
        <v>2025</v>
      </c>
      <c r="C404" t="s">
        <v>1205</v>
      </c>
      <c r="D404" s="1" t="s">
        <v>1471</v>
      </c>
      <c r="E404" s="1" t="s">
        <v>897</v>
      </c>
      <c r="F404" t="s">
        <v>64</v>
      </c>
      <c r="G404" t="s">
        <v>20</v>
      </c>
      <c r="H404">
        <v>0.28999999999999998</v>
      </c>
      <c r="I404">
        <v>55</v>
      </c>
      <c r="J404">
        <v>15</v>
      </c>
      <c r="K404">
        <v>32</v>
      </c>
      <c r="L404">
        <v>47</v>
      </c>
      <c r="M404">
        <v>23</v>
      </c>
      <c r="N404">
        <f>Table2[[#This Row],[G]]/Table2[[#This Row],[GP]]</f>
        <v>0.27272727272727271</v>
      </c>
      <c r="O404">
        <f>Table2[[#This Row],[A]]/Table2[[#This Row],[GP]]</f>
        <v>0.58181818181818179</v>
      </c>
      <c r="P404">
        <f>Table2[[#This Row],[PTS]]/Table2[[#This Row],[GP]]</f>
        <v>0.8545454545454545</v>
      </c>
      <c r="Q404" s="7">
        <f>Table2[[#This Row],[PIM]]/Table2[[#This Row],[GP]]</f>
        <v>0.41818181818181815</v>
      </c>
      <c r="R404" s="7">
        <f>(Table2[[#This Row],[G]]^2)/(Table2[[#This Row],[G]]^2+Table2[[#This Row],[A]]^2)</f>
        <v>0.18014411529223379</v>
      </c>
      <c r="S404" s="7">
        <f>Table2[[#This Row],[PIM]]/Table2[[#This Row],[PTS]]</f>
        <v>0.48936170212765956</v>
      </c>
      <c r="T404" s="7">
        <f>Table2[[#This Row],[PTS]]/Table2[[#This Row],[PIM]]</f>
        <v>2.0434782608695654</v>
      </c>
      <c r="U404" s="7">
        <f>Table2[[#This Row],[PTS]]/Table2[[#This Row],[GP]]*Table2[[#This Row],[NHL_EQUIVALENT]]</f>
        <v>0.2478181818181818</v>
      </c>
      <c r="V404" s="7">
        <f>Table2[[#This Row],[G]]/Table2[[#This Row],[PTS]]</f>
        <v>0.31914893617021278</v>
      </c>
      <c r="W404" s="7">
        <f>Table2[[#This Row],[A]]/Table2[[#This Row],[PTS]]</f>
        <v>0.68085106382978722</v>
      </c>
      <c r="X404"/>
      <c r="Y404"/>
      <c r="Z404" t="s">
        <v>1424</v>
      </c>
      <c r="AA404" t="e" vm="4">
        <v>#VALUE!</v>
      </c>
      <c r="AB404" t="s">
        <v>540</v>
      </c>
      <c r="AC404">
        <v>38472</v>
      </c>
      <c r="AD404" t="s">
        <v>707</v>
      </c>
      <c r="AE404">
        <v>165</v>
      </c>
      <c r="AF404" t="s">
        <v>700</v>
      </c>
    </row>
    <row r="405" spans="1:32" hidden="1" x14ac:dyDescent="0.35">
      <c r="A405">
        <v>2025</v>
      </c>
      <c r="C405" t="s">
        <v>1419</v>
      </c>
      <c r="D405" s="1" t="s">
        <v>1471</v>
      </c>
      <c r="E405" s="1" t="s">
        <v>897</v>
      </c>
      <c r="F405" t="s">
        <v>100</v>
      </c>
      <c r="G405" t="s">
        <v>101</v>
      </c>
      <c r="H405">
        <v>0.2</v>
      </c>
      <c r="I405">
        <v>40</v>
      </c>
      <c r="J405">
        <v>16</v>
      </c>
      <c r="K405">
        <v>15</v>
      </c>
      <c r="L405">
        <v>31</v>
      </c>
      <c r="M405">
        <v>41</v>
      </c>
      <c r="N405">
        <f>Table2[[#This Row],[G]]/Table2[[#This Row],[GP]]</f>
        <v>0.4</v>
      </c>
      <c r="O405">
        <f>Table2[[#This Row],[A]]/Table2[[#This Row],[GP]]</f>
        <v>0.375</v>
      </c>
      <c r="P405">
        <f>Table2[[#This Row],[PTS]]/Table2[[#This Row],[GP]]</f>
        <v>0.77500000000000002</v>
      </c>
      <c r="Q405" s="7">
        <f>Table2[[#This Row],[PIM]]/Table2[[#This Row],[GP]]</f>
        <v>1.0249999999999999</v>
      </c>
      <c r="R405" s="7">
        <f>(Table2[[#This Row],[G]]^2)/(Table2[[#This Row],[G]]^2+Table2[[#This Row],[A]]^2)</f>
        <v>0.53222453222453225</v>
      </c>
      <c r="S405" s="7">
        <f>Table2[[#This Row],[PIM]]/Table2[[#This Row],[PTS]]</f>
        <v>1.3225806451612903</v>
      </c>
      <c r="T405" s="7">
        <f>Table2[[#This Row],[PTS]]/Table2[[#This Row],[PIM]]</f>
        <v>0.75609756097560976</v>
      </c>
      <c r="U405" s="7">
        <f>Table2[[#This Row],[PTS]]/Table2[[#This Row],[GP]]*Table2[[#This Row],[NHL_EQUIVALENT]]</f>
        <v>0.15500000000000003</v>
      </c>
      <c r="V405" s="7">
        <f>Table2[[#This Row],[G]]/Table2[[#This Row],[PTS]]</f>
        <v>0.5161290322580645</v>
      </c>
      <c r="W405" s="7">
        <f>Table2[[#This Row],[A]]/Table2[[#This Row],[PTS]]</f>
        <v>0.4838709677419355</v>
      </c>
      <c r="X405"/>
      <c r="Y405"/>
      <c r="Z405" t="s">
        <v>1425</v>
      </c>
      <c r="AA405" t="e" vm="5">
        <v>#VALUE!</v>
      </c>
      <c r="AB405" t="s">
        <v>859</v>
      </c>
      <c r="AC405">
        <v>39207</v>
      </c>
      <c r="AD405" t="s">
        <v>725</v>
      </c>
      <c r="AE405">
        <v>179</v>
      </c>
      <c r="AF405" t="s">
        <v>700</v>
      </c>
    </row>
    <row r="406" spans="1:32" hidden="1" x14ac:dyDescent="0.35">
      <c r="A406">
        <v>2025</v>
      </c>
      <c r="C406" t="s">
        <v>1010</v>
      </c>
      <c r="D406" s="1" t="s">
        <v>1471</v>
      </c>
      <c r="E406" s="1" t="s">
        <v>896</v>
      </c>
      <c r="F406" t="s">
        <v>542</v>
      </c>
      <c r="G406" t="s">
        <v>499</v>
      </c>
      <c r="H406">
        <v>0.26</v>
      </c>
      <c r="I406">
        <v>38</v>
      </c>
      <c r="J406">
        <v>0</v>
      </c>
      <c r="K406">
        <v>4</v>
      </c>
      <c r="L406">
        <v>4</v>
      </c>
      <c r="M406">
        <v>47</v>
      </c>
      <c r="N406">
        <f>Table2[[#This Row],[G]]/Table2[[#This Row],[GP]]</f>
        <v>0</v>
      </c>
      <c r="O406">
        <f>Table2[[#This Row],[A]]/Table2[[#This Row],[GP]]</f>
        <v>0.10526315789473684</v>
      </c>
      <c r="P406">
        <f>Table2[[#This Row],[PTS]]/Table2[[#This Row],[GP]]</f>
        <v>0.10526315789473684</v>
      </c>
      <c r="Q406" s="7">
        <f>Table2[[#This Row],[PIM]]/Table2[[#This Row],[GP]]</f>
        <v>1.236842105263158</v>
      </c>
      <c r="R406" s="7">
        <f>(Table2[[#This Row],[G]]^2)/(Table2[[#This Row],[G]]^2+Table2[[#This Row],[A]]^2)</f>
        <v>0</v>
      </c>
      <c r="S406" s="7">
        <f>Table2[[#This Row],[PIM]]/Table2[[#This Row],[PTS]]</f>
        <v>11.75</v>
      </c>
      <c r="T406" s="7">
        <f>Table2[[#This Row],[PTS]]/Table2[[#This Row],[PIM]]</f>
        <v>8.5106382978723402E-2</v>
      </c>
      <c r="U406" s="7">
        <f>Table2[[#This Row],[PTS]]/Table2[[#This Row],[GP]]*Table2[[#This Row],[NHL_EQUIVALENT]]</f>
        <v>2.736842105263158E-2</v>
      </c>
      <c r="V406" s="7">
        <f>Table2[[#This Row],[G]]/Table2[[#This Row],[PTS]]</f>
        <v>0</v>
      </c>
      <c r="W406" s="7">
        <f>Table2[[#This Row],[A]]/Table2[[#This Row],[PTS]]</f>
        <v>1</v>
      </c>
      <c r="X406"/>
      <c r="Y406"/>
      <c r="Z406" t="s">
        <v>1430</v>
      </c>
      <c r="AA406" t="e" vm="15">
        <v>#VALUE!</v>
      </c>
      <c r="AB406" t="s">
        <v>541</v>
      </c>
      <c r="AC406">
        <v>39168</v>
      </c>
      <c r="AD406" t="s">
        <v>705</v>
      </c>
      <c r="AE406">
        <v>205</v>
      </c>
      <c r="AF406" t="s">
        <v>700</v>
      </c>
    </row>
    <row r="407" spans="1:32" hidden="1" x14ac:dyDescent="0.35">
      <c r="A407">
        <v>2025</v>
      </c>
      <c r="C407" t="s">
        <v>1011</v>
      </c>
      <c r="D407" s="1" t="s">
        <v>1471</v>
      </c>
      <c r="E407" s="1" t="s">
        <v>896</v>
      </c>
      <c r="F407" t="s">
        <v>427</v>
      </c>
      <c r="G407" t="s">
        <v>43</v>
      </c>
      <c r="H407">
        <v>0.27</v>
      </c>
      <c r="I407">
        <v>39</v>
      </c>
      <c r="J407">
        <v>6</v>
      </c>
      <c r="K407">
        <v>15</v>
      </c>
      <c r="L407">
        <v>21</v>
      </c>
      <c r="M407">
        <v>8</v>
      </c>
      <c r="N407">
        <f>Table2[[#This Row],[G]]/Table2[[#This Row],[GP]]</f>
        <v>0.15384615384615385</v>
      </c>
      <c r="O407">
        <f>Table2[[#This Row],[A]]/Table2[[#This Row],[GP]]</f>
        <v>0.38461538461538464</v>
      </c>
      <c r="P407">
        <f>Table2[[#This Row],[PTS]]/Table2[[#This Row],[GP]]</f>
        <v>0.53846153846153844</v>
      </c>
      <c r="Q407" s="7">
        <f>Table2[[#This Row],[PIM]]/Table2[[#This Row],[GP]]</f>
        <v>0.20512820512820512</v>
      </c>
      <c r="R407" s="7">
        <f>(Table2[[#This Row],[G]]^2)/(Table2[[#This Row],[G]]^2+Table2[[#This Row],[A]]^2)</f>
        <v>0.13793103448275862</v>
      </c>
      <c r="S407" s="7">
        <f>Table2[[#This Row],[PIM]]/Table2[[#This Row],[PTS]]</f>
        <v>0.38095238095238093</v>
      </c>
      <c r="T407" s="7">
        <f>Table2[[#This Row],[PTS]]/Table2[[#This Row],[PIM]]</f>
        <v>2.625</v>
      </c>
      <c r="U407" s="7">
        <f>Table2[[#This Row],[PTS]]/Table2[[#This Row],[GP]]*Table2[[#This Row],[NHL_EQUIVALENT]]</f>
        <v>0.14538461538461539</v>
      </c>
      <c r="V407" s="7">
        <f>Table2[[#This Row],[G]]/Table2[[#This Row],[PTS]]</f>
        <v>0.2857142857142857</v>
      </c>
      <c r="W407" s="7">
        <f>Table2[[#This Row],[A]]/Table2[[#This Row],[PTS]]</f>
        <v>0.7142857142857143</v>
      </c>
      <c r="X407"/>
      <c r="Y407"/>
      <c r="Z407" t="s">
        <v>1423</v>
      </c>
      <c r="AA407" t="e" vm="3">
        <v>#VALUE!</v>
      </c>
      <c r="AB407" t="s">
        <v>861</v>
      </c>
      <c r="AC407">
        <v>39086</v>
      </c>
      <c r="AD407" t="s">
        <v>707</v>
      </c>
      <c r="AE407">
        <v>170</v>
      </c>
      <c r="AF407" t="s">
        <v>700</v>
      </c>
    </row>
    <row r="408" spans="1:32" hidden="1" x14ac:dyDescent="0.35">
      <c r="A408">
        <v>2025</v>
      </c>
      <c r="C408" t="s">
        <v>1105</v>
      </c>
      <c r="D408" s="1" t="s">
        <v>1471</v>
      </c>
      <c r="E408" s="1" t="s">
        <v>8</v>
      </c>
      <c r="F408" t="s">
        <v>544</v>
      </c>
      <c r="G408" t="s">
        <v>126</v>
      </c>
      <c r="H408">
        <v>0.2</v>
      </c>
      <c r="I408">
        <v>6</v>
      </c>
      <c r="J408">
        <v>2.0699999999999998</v>
      </c>
      <c r="K408">
        <v>0.9</v>
      </c>
      <c r="L408" t="s">
        <v>52</v>
      </c>
      <c r="M408" t="s">
        <v>52</v>
      </c>
      <c r="N408">
        <f>Table2[[#This Row],[G]]/Table2[[#This Row],[GP]]</f>
        <v>0.34499999999999997</v>
      </c>
      <c r="O408">
        <f>Table2[[#This Row],[A]]/Table2[[#This Row],[GP]]</f>
        <v>0.15</v>
      </c>
      <c r="P408" t="e">
        <f>Table2[[#This Row],[PTS]]/Table2[[#This Row],[GP]]</f>
        <v>#VALUE!</v>
      </c>
      <c r="Q408" s="7" t="e">
        <f>Table2[[#This Row],[PIM]]/Table2[[#This Row],[GP]]</f>
        <v>#VALUE!</v>
      </c>
      <c r="R408" s="7">
        <f>(Table2[[#This Row],[G]]^2)/(Table2[[#This Row],[G]]^2+Table2[[#This Row],[A]]^2)</f>
        <v>0.8410174880763116</v>
      </c>
      <c r="S408" s="7" t="e">
        <f>Table2[[#This Row],[PIM]]/Table2[[#This Row],[PTS]]</f>
        <v>#VALUE!</v>
      </c>
      <c r="T408" s="7" t="e">
        <f>Table2[[#This Row],[PTS]]/Table2[[#This Row],[PIM]]</f>
        <v>#VALUE!</v>
      </c>
      <c r="U408" s="7" t="e">
        <f>Table2[[#This Row],[PTS]]/Table2[[#This Row],[GP]]*Table2[[#This Row],[NHL_EQUIVALENT]]</f>
        <v>#VALUE!</v>
      </c>
      <c r="V408" s="7" t="e">
        <f>Table2[[#This Row],[G]]/Table2[[#This Row],[PTS]]</f>
        <v>#VALUE!</v>
      </c>
      <c r="W408" s="7" t="e">
        <f>Table2[[#This Row],[A]]/Table2[[#This Row],[PTS]]</f>
        <v>#VALUE!</v>
      </c>
      <c r="X408"/>
      <c r="Y408"/>
      <c r="Z408" t="s">
        <v>1422</v>
      </c>
      <c r="AA408" t="e" vm="2">
        <v>#VALUE!</v>
      </c>
      <c r="AB408" t="s">
        <v>543</v>
      </c>
      <c r="AC408">
        <v>39181</v>
      </c>
      <c r="AD408" t="s">
        <v>707</v>
      </c>
      <c r="AE408">
        <v>205</v>
      </c>
      <c r="AF408" t="s">
        <v>700</v>
      </c>
    </row>
    <row r="409" spans="1:32" hidden="1" x14ac:dyDescent="0.35">
      <c r="A409">
        <v>2025</v>
      </c>
      <c r="C409" t="s">
        <v>1012</v>
      </c>
      <c r="D409" s="1" t="s">
        <v>1471</v>
      </c>
      <c r="E409" s="1" t="s">
        <v>896</v>
      </c>
      <c r="F409" t="s">
        <v>16</v>
      </c>
      <c r="G409" t="s">
        <v>17</v>
      </c>
      <c r="H409">
        <v>0.28000000000000003</v>
      </c>
      <c r="I409">
        <v>60</v>
      </c>
      <c r="J409">
        <v>2</v>
      </c>
      <c r="K409">
        <v>4</v>
      </c>
      <c r="L409">
        <v>6</v>
      </c>
      <c r="M409">
        <v>103</v>
      </c>
      <c r="N409">
        <f>Table2[[#This Row],[G]]/Table2[[#This Row],[GP]]</f>
        <v>3.3333333333333333E-2</v>
      </c>
      <c r="O409">
        <f>Table2[[#This Row],[A]]/Table2[[#This Row],[GP]]</f>
        <v>6.6666666666666666E-2</v>
      </c>
      <c r="P409">
        <f>Table2[[#This Row],[PTS]]/Table2[[#This Row],[GP]]</f>
        <v>0.1</v>
      </c>
      <c r="Q409" s="7">
        <f>Table2[[#This Row],[PIM]]/Table2[[#This Row],[GP]]</f>
        <v>1.7166666666666666</v>
      </c>
      <c r="R409" s="7">
        <f>(Table2[[#This Row],[G]]^2)/(Table2[[#This Row],[G]]^2+Table2[[#This Row],[A]]^2)</f>
        <v>0.2</v>
      </c>
      <c r="S409" s="7">
        <f>Table2[[#This Row],[PIM]]/Table2[[#This Row],[PTS]]</f>
        <v>17.166666666666668</v>
      </c>
      <c r="T409" s="7">
        <f>Table2[[#This Row],[PTS]]/Table2[[#This Row],[PIM]]</f>
        <v>5.8252427184466021E-2</v>
      </c>
      <c r="U409" s="7">
        <f>Table2[[#This Row],[PTS]]/Table2[[#This Row],[GP]]*Table2[[#This Row],[NHL_EQUIVALENT]]</f>
        <v>2.8000000000000004E-2</v>
      </c>
      <c r="V409" s="7">
        <f>Table2[[#This Row],[G]]/Table2[[#This Row],[PTS]]</f>
        <v>0.33333333333333331</v>
      </c>
      <c r="W409" s="7">
        <f>Table2[[#This Row],[A]]/Table2[[#This Row],[PTS]]</f>
        <v>0.66666666666666663</v>
      </c>
      <c r="X409"/>
      <c r="Y409"/>
      <c r="Z409" t="s">
        <v>1422</v>
      </c>
      <c r="AA409" t="e" vm="2">
        <v>#VALUE!</v>
      </c>
      <c r="AB409" t="s">
        <v>545</v>
      </c>
      <c r="AC409">
        <v>39138</v>
      </c>
      <c r="AD409" t="s">
        <v>732</v>
      </c>
      <c r="AE409">
        <v>227</v>
      </c>
      <c r="AF409" t="s">
        <v>700</v>
      </c>
    </row>
    <row r="410" spans="1:32" hidden="1" x14ac:dyDescent="0.35">
      <c r="A410">
        <v>2025</v>
      </c>
      <c r="C410" t="s">
        <v>1013</v>
      </c>
      <c r="D410" s="1" t="s">
        <v>1471</v>
      </c>
      <c r="E410" s="1" t="s">
        <v>896</v>
      </c>
      <c r="F410" t="s">
        <v>467</v>
      </c>
      <c r="G410" t="s">
        <v>20</v>
      </c>
      <c r="H410">
        <v>0.28999999999999998</v>
      </c>
      <c r="I410">
        <v>48</v>
      </c>
      <c r="J410">
        <v>20</v>
      </c>
      <c r="K410">
        <v>27</v>
      </c>
      <c r="L410">
        <v>47</v>
      </c>
      <c r="M410">
        <v>65</v>
      </c>
      <c r="N410">
        <f>Table2[[#This Row],[G]]/Table2[[#This Row],[GP]]</f>
        <v>0.41666666666666669</v>
      </c>
      <c r="O410">
        <f>Table2[[#This Row],[A]]/Table2[[#This Row],[GP]]</f>
        <v>0.5625</v>
      </c>
      <c r="P410">
        <f>Table2[[#This Row],[PTS]]/Table2[[#This Row],[GP]]</f>
        <v>0.97916666666666663</v>
      </c>
      <c r="Q410" s="7">
        <f>Table2[[#This Row],[PIM]]/Table2[[#This Row],[GP]]</f>
        <v>1.3541666666666667</v>
      </c>
      <c r="R410" s="7">
        <f>(Table2[[#This Row],[G]]^2)/(Table2[[#This Row],[G]]^2+Table2[[#This Row],[A]]^2)</f>
        <v>0.35429583702391498</v>
      </c>
      <c r="S410" s="7">
        <f>Table2[[#This Row],[PIM]]/Table2[[#This Row],[PTS]]</f>
        <v>1.3829787234042554</v>
      </c>
      <c r="T410" s="7">
        <f>Table2[[#This Row],[PTS]]/Table2[[#This Row],[PIM]]</f>
        <v>0.72307692307692306</v>
      </c>
      <c r="U410" s="7">
        <f>Table2[[#This Row],[PTS]]/Table2[[#This Row],[GP]]*Table2[[#This Row],[NHL_EQUIVALENT]]</f>
        <v>0.28395833333333331</v>
      </c>
      <c r="V410" s="7">
        <f>Table2[[#This Row],[G]]/Table2[[#This Row],[PTS]]</f>
        <v>0.42553191489361702</v>
      </c>
      <c r="W410" s="7">
        <f>Table2[[#This Row],[A]]/Table2[[#This Row],[PTS]]</f>
        <v>0.57446808510638303</v>
      </c>
      <c r="X410"/>
      <c r="Y410"/>
      <c r="Z410" t="s">
        <v>1421</v>
      </c>
      <c r="AA410" t="e" vm="1">
        <v>#VALUE!</v>
      </c>
      <c r="AB410" t="s">
        <v>546</v>
      </c>
      <c r="AC410">
        <v>38809</v>
      </c>
      <c r="AD410" t="s">
        <v>705</v>
      </c>
      <c r="AE410">
        <v>190</v>
      </c>
      <c r="AF410" t="s">
        <v>690</v>
      </c>
    </row>
    <row r="411" spans="1:32" hidden="1" x14ac:dyDescent="0.35">
      <c r="A411">
        <v>2025</v>
      </c>
      <c r="C411" t="s">
        <v>1106</v>
      </c>
      <c r="D411" s="1" t="s">
        <v>1471</v>
      </c>
      <c r="E411" s="1" t="s">
        <v>8</v>
      </c>
      <c r="F411" t="s">
        <v>210</v>
      </c>
      <c r="G411" t="s">
        <v>20</v>
      </c>
      <c r="H411">
        <v>0.28999999999999998</v>
      </c>
      <c r="I411">
        <v>38</v>
      </c>
      <c r="J411">
        <v>4.05</v>
      </c>
      <c r="K411">
        <v>0.88300000000000001</v>
      </c>
      <c r="L411" t="s">
        <v>52</v>
      </c>
      <c r="M411" t="s">
        <v>52</v>
      </c>
      <c r="N411">
        <f>Table2[[#This Row],[G]]/Table2[[#This Row],[GP]]</f>
        <v>0.10657894736842105</v>
      </c>
      <c r="O411">
        <f>Table2[[#This Row],[A]]/Table2[[#This Row],[GP]]</f>
        <v>2.3236842105263156E-2</v>
      </c>
      <c r="P411" t="e">
        <f>Table2[[#This Row],[PTS]]/Table2[[#This Row],[GP]]</f>
        <v>#VALUE!</v>
      </c>
      <c r="Q411" s="7" t="e">
        <f>Table2[[#This Row],[PIM]]/Table2[[#This Row],[GP]]</f>
        <v>#VALUE!</v>
      </c>
      <c r="R411" s="7">
        <f>(Table2[[#This Row],[G]]^2)/(Table2[[#This Row],[G]]^2+Table2[[#This Row],[A]]^2)</f>
        <v>0.95462225447525917</v>
      </c>
      <c r="S411" s="7" t="e">
        <f>Table2[[#This Row],[PIM]]/Table2[[#This Row],[PTS]]</f>
        <v>#VALUE!</v>
      </c>
      <c r="T411" s="7" t="e">
        <f>Table2[[#This Row],[PTS]]/Table2[[#This Row],[PIM]]</f>
        <v>#VALUE!</v>
      </c>
      <c r="U411" s="7" t="e">
        <f>Table2[[#This Row],[PTS]]/Table2[[#This Row],[GP]]*Table2[[#This Row],[NHL_EQUIVALENT]]</f>
        <v>#VALUE!</v>
      </c>
      <c r="V411" s="7" t="e">
        <f>Table2[[#This Row],[G]]/Table2[[#This Row],[PTS]]</f>
        <v>#VALUE!</v>
      </c>
      <c r="W411" s="7" t="e">
        <f>Table2[[#This Row],[A]]/Table2[[#This Row],[PTS]]</f>
        <v>#VALUE!</v>
      </c>
      <c r="X411"/>
      <c r="Y411"/>
      <c r="Z411" t="s">
        <v>1421</v>
      </c>
      <c r="AA411" t="e" vm="1">
        <v>#VALUE!</v>
      </c>
      <c r="AB411" t="s">
        <v>547</v>
      </c>
      <c r="AC411">
        <v>39002</v>
      </c>
      <c r="AD411" t="s">
        <v>724</v>
      </c>
      <c r="AE411">
        <v>209</v>
      </c>
      <c r="AF411" t="s">
        <v>700</v>
      </c>
    </row>
    <row r="412" spans="1:32" hidden="1" x14ac:dyDescent="0.35">
      <c r="A412">
        <v>2025</v>
      </c>
      <c r="C412" t="s">
        <v>1014</v>
      </c>
      <c r="D412" s="1" t="s">
        <v>1471</v>
      </c>
      <c r="E412" s="1" t="s">
        <v>896</v>
      </c>
      <c r="F412" t="s">
        <v>141</v>
      </c>
      <c r="G412" t="s">
        <v>101</v>
      </c>
      <c r="H412">
        <v>0.2</v>
      </c>
      <c r="I412">
        <v>34</v>
      </c>
      <c r="J412">
        <v>0</v>
      </c>
      <c r="K412">
        <v>7</v>
      </c>
      <c r="L412">
        <v>7</v>
      </c>
      <c r="M412">
        <v>4</v>
      </c>
      <c r="N412">
        <f>Table2[[#This Row],[G]]/Table2[[#This Row],[GP]]</f>
        <v>0</v>
      </c>
      <c r="O412">
        <f>Table2[[#This Row],[A]]/Table2[[#This Row],[GP]]</f>
        <v>0.20588235294117646</v>
      </c>
      <c r="P412">
        <f>Table2[[#This Row],[PTS]]/Table2[[#This Row],[GP]]</f>
        <v>0.20588235294117646</v>
      </c>
      <c r="Q412" s="7">
        <f>Table2[[#This Row],[PIM]]/Table2[[#This Row],[GP]]</f>
        <v>0.11764705882352941</v>
      </c>
      <c r="R412" s="7">
        <f>(Table2[[#This Row],[G]]^2)/(Table2[[#This Row],[G]]^2+Table2[[#This Row],[A]]^2)</f>
        <v>0</v>
      </c>
      <c r="S412" s="7">
        <f>Table2[[#This Row],[PIM]]/Table2[[#This Row],[PTS]]</f>
        <v>0.5714285714285714</v>
      </c>
      <c r="T412" s="7">
        <f>Table2[[#This Row],[PTS]]/Table2[[#This Row],[PIM]]</f>
        <v>1.75</v>
      </c>
      <c r="U412" s="7">
        <f>Table2[[#This Row],[PTS]]/Table2[[#This Row],[GP]]*Table2[[#This Row],[NHL_EQUIVALENT]]</f>
        <v>4.1176470588235294E-2</v>
      </c>
      <c r="V412" s="7">
        <f>Table2[[#This Row],[G]]/Table2[[#This Row],[PTS]]</f>
        <v>0</v>
      </c>
      <c r="W412" s="7">
        <f>Table2[[#This Row],[A]]/Table2[[#This Row],[PTS]]</f>
        <v>1</v>
      </c>
      <c r="X412"/>
      <c r="Y412"/>
      <c r="Z412" t="s">
        <v>1425</v>
      </c>
      <c r="AA412" t="e" vm="5">
        <v>#VALUE!</v>
      </c>
      <c r="AB412" t="s">
        <v>548</v>
      </c>
      <c r="AC412">
        <v>39069</v>
      </c>
      <c r="AD412" t="s">
        <v>717</v>
      </c>
      <c r="AE412">
        <v>209</v>
      </c>
      <c r="AF412" t="s">
        <v>690</v>
      </c>
    </row>
    <row r="413" spans="1:32" hidden="1" x14ac:dyDescent="0.35">
      <c r="A413">
        <v>2025</v>
      </c>
      <c r="C413" t="s">
        <v>1015</v>
      </c>
      <c r="D413" s="1" t="s">
        <v>1471</v>
      </c>
      <c r="E413" s="1" t="s">
        <v>896</v>
      </c>
      <c r="F413" t="s">
        <v>288</v>
      </c>
      <c r="G413" t="s">
        <v>101</v>
      </c>
      <c r="H413">
        <v>0.2</v>
      </c>
      <c r="I413">
        <v>36</v>
      </c>
      <c r="J413">
        <v>2</v>
      </c>
      <c r="K413">
        <v>6</v>
      </c>
      <c r="L413">
        <v>8</v>
      </c>
      <c r="M413">
        <v>14</v>
      </c>
      <c r="N413">
        <f>Table2[[#This Row],[G]]/Table2[[#This Row],[GP]]</f>
        <v>5.5555555555555552E-2</v>
      </c>
      <c r="O413">
        <f>Table2[[#This Row],[A]]/Table2[[#This Row],[GP]]</f>
        <v>0.16666666666666666</v>
      </c>
      <c r="P413">
        <f>Table2[[#This Row],[PTS]]/Table2[[#This Row],[GP]]</f>
        <v>0.22222222222222221</v>
      </c>
      <c r="Q413" s="7">
        <f>Table2[[#This Row],[PIM]]/Table2[[#This Row],[GP]]</f>
        <v>0.3888888888888889</v>
      </c>
      <c r="R413" s="7">
        <f>(Table2[[#This Row],[G]]^2)/(Table2[[#This Row],[G]]^2+Table2[[#This Row],[A]]^2)</f>
        <v>0.1</v>
      </c>
      <c r="S413" s="7">
        <f>Table2[[#This Row],[PIM]]/Table2[[#This Row],[PTS]]</f>
        <v>1.75</v>
      </c>
      <c r="T413" s="7">
        <f>Table2[[#This Row],[PTS]]/Table2[[#This Row],[PIM]]</f>
        <v>0.5714285714285714</v>
      </c>
      <c r="U413" s="7">
        <f>Table2[[#This Row],[PTS]]/Table2[[#This Row],[GP]]*Table2[[#This Row],[NHL_EQUIVALENT]]</f>
        <v>4.4444444444444446E-2</v>
      </c>
      <c r="V413" s="7">
        <f>Table2[[#This Row],[G]]/Table2[[#This Row],[PTS]]</f>
        <v>0.25</v>
      </c>
      <c r="W413" s="7">
        <f>Table2[[#This Row],[A]]/Table2[[#This Row],[PTS]]</f>
        <v>0.75</v>
      </c>
      <c r="X413"/>
      <c r="Y413"/>
      <c r="Z413" t="s">
        <v>1425</v>
      </c>
      <c r="AA413" t="e" vm="5">
        <v>#VALUE!</v>
      </c>
      <c r="AB413" t="s">
        <v>552</v>
      </c>
      <c r="AC413">
        <v>39212</v>
      </c>
      <c r="AD413" t="s">
        <v>716</v>
      </c>
      <c r="AE413">
        <v>161</v>
      </c>
      <c r="AF413" t="s">
        <v>700</v>
      </c>
    </row>
    <row r="414" spans="1:32" hidden="1" x14ac:dyDescent="0.35">
      <c r="A414">
        <v>2025</v>
      </c>
      <c r="C414" t="s">
        <v>1284</v>
      </c>
      <c r="D414" s="1" t="s">
        <v>1471</v>
      </c>
      <c r="E414" s="1" t="s">
        <v>897</v>
      </c>
      <c r="F414" t="s">
        <v>554</v>
      </c>
      <c r="G414" t="s">
        <v>31</v>
      </c>
      <c r="H414">
        <v>0.27</v>
      </c>
      <c r="I414">
        <v>58</v>
      </c>
      <c r="J414">
        <v>11</v>
      </c>
      <c r="K414">
        <v>21</v>
      </c>
      <c r="L414">
        <v>32</v>
      </c>
      <c r="M414">
        <v>42</v>
      </c>
      <c r="N414">
        <f>Table2[[#This Row],[G]]/Table2[[#This Row],[GP]]</f>
        <v>0.18965517241379309</v>
      </c>
      <c r="O414">
        <f>Table2[[#This Row],[A]]/Table2[[#This Row],[GP]]</f>
        <v>0.36206896551724138</v>
      </c>
      <c r="P414">
        <f>Table2[[#This Row],[PTS]]/Table2[[#This Row],[GP]]</f>
        <v>0.55172413793103448</v>
      </c>
      <c r="Q414" s="7">
        <f>Table2[[#This Row],[PIM]]/Table2[[#This Row],[GP]]</f>
        <v>0.72413793103448276</v>
      </c>
      <c r="R414" s="7">
        <f>(Table2[[#This Row],[G]]^2)/(Table2[[#This Row],[G]]^2+Table2[[#This Row],[A]]^2)</f>
        <v>0.21530249110320285</v>
      </c>
      <c r="S414" s="7">
        <f>Table2[[#This Row],[PIM]]/Table2[[#This Row],[PTS]]</f>
        <v>1.3125</v>
      </c>
      <c r="T414" s="7">
        <f>Table2[[#This Row],[PTS]]/Table2[[#This Row],[PIM]]</f>
        <v>0.76190476190476186</v>
      </c>
      <c r="U414" s="7">
        <f>Table2[[#This Row],[PTS]]/Table2[[#This Row],[GP]]*Table2[[#This Row],[NHL_EQUIVALENT]]</f>
        <v>0.14896551724137932</v>
      </c>
      <c r="V414" s="7">
        <f>Table2[[#This Row],[G]]/Table2[[#This Row],[PTS]]</f>
        <v>0.34375</v>
      </c>
      <c r="W414" s="7">
        <f>Table2[[#This Row],[A]]/Table2[[#This Row],[PTS]]</f>
        <v>0.65625</v>
      </c>
      <c r="X414"/>
      <c r="Y414"/>
      <c r="Z414" t="s">
        <v>1421</v>
      </c>
      <c r="AA414" t="e" vm="1">
        <v>#VALUE!</v>
      </c>
      <c r="AB414" t="s">
        <v>553</v>
      </c>
      <c r="AC414">
        <v>39043</v>
      </c>
      <c r="AD414" t="s">
        <v>716</v>
      </c>
      <c r="AE414">
        <v>181</v>
      </c>
      <c r="AF414" t="s">
        <v>690</v>
      </c>
    </row>
    <row r="415" spans="1:32" hidden="1" x14ac:dyDescent="0.35">
      <c r="A415">
        <v>2025</v>
      </c>
      <c r="C415" t="s">
        <v>1405</v>
      </c>
      <c r="D415" s="1" t="s">
        <v>1471</v>
      </c>
      <c r="E415" s="1" t="s">
        <v>897</v>
      </c>
      <c r="F415" t="s">
        <v>556</v>
      </c>
      <c r="G415" t="s">
        <v>101</v>
      </c>
      <c r="H415">
        <v>0.2</v>
      </c>
      <c r="I415">
        <v>27</v>
      </c>
      <c r="J415">
        <v>4</v>
      </c>
      <c r="K415">
        <v>7</v>
      </c>
      <c r="L415">
        <v>11</v>
      </c>
      <c r="M415">
        <v>4</v>
      </c>
      <c r="N415">
        <f>Table2[[#This Row],[G]]/Table2[[#This Row],[GP]]</f>
        <v>0.14814814814814814</v>
      </c>
      <c r="O415">
        <f>Table2[[#This Row],[A]]/Table2[[#This Row],[GP]]</f>
        <v>0.25925925925925924</v>
      </c>
      <c r="P415">
        <f>Table2[[#This Row],[PTS]]/Table2[[#This Row],[GP]]</f>
        <v>0.40740740740740738</v>
      </c>
      <c r="Q415" s="7">
        <f>Table2[[#This Row],[PIM]]/Table2[[#This Row],[GP]]</f>
        <v>0.14814814814814814</v>
      </c>
      <c r="R415" s="7">
        <f>(Table2[[#This Row],[G]]^2)/(Table2[[#This Row],[G]]^2+Table2[[#This Row],[A]]^2)</f>
        <v>0.24615384615384617</v>
      </c>
      <c r="S415" s="7">
        <f>Table2[[#This Row],[PIM]]/Table2[[#This Row],[PTS]]</f>
        <v>0.36363636363636365</v>
      </c>
      <c r="T415" s="7">
        <f>Table2[[#This Row],[PTS]]/Table2[[#This Row],[PIM]]</f>
        <v>2.75</v>
      </c>
      <c r="U415" s="7">
        <f>Table2[[#This Row],[PTS]]/Table2[[#This Row],[GP]]*Table2[[#This Row],[NHL_EQUIVALENT]]</f>
        <v>8.1481481481481488E-2</v>
      </c>
      <c r="V415" s="7">
        <f>Table2[[#This Row],[G]]/Table2[[#This Row],[PTS]]</f>
        <v>0.36363636363636365</v>
      </c>
      <c r="W415" s="7">
        <f>Table2[[#This Row],[A]]/Table2[[#This Row],[PTS]]</f>
        <v>0.63636363636363635</v>
      </c>
      <c r="X415"/>
      <c r="Y415"/>
      <c r="Z415" t="s">
        <v>1425</v>
      </c>
      <c r="AA415" t="e" vm="5">
        <v>#VALUE!</v>
      </c>
      <c r="AB415" t="s">
        <v>555</v>
      </c>
      <c r="AC415">
        <v>39321</v>
      </c>
      <c r="AD415" t="s">
        <v>699</v>
      </c>
      <c r="AE415">
        <v>196</v>
      </c>
      <c r="AF415" t="s">
        <v>690</v>
      </c>
    </row>
    <row r="416" spans="1:32" hidden="1" x14ac:dyDescent="0.35">
      <c r="A416">
        <v>2025</v>
      </c>
      <c r="C416" t="s">
        <v>1108</v>
      </c>
      <c r="D416" s="1" t="s">
        <v>1471</v>
      </c>
      <c r="E416" s="1" t="s">
        <v>8</v>
      </c>
      <c r="F416" t="s">
        <v>16</v>
      </c>
      <c r="G416" t="s">
        <v>17</v>
      </c>
      <c r="H416">
        <v>0.28000000000000003</v>
      </c>
      <c r="I416">
        <v>28</v>
      </c>
      <c r="J416">
        <v>3.21</v>
      </c>
      <c r="K416">
        <v>0.88600000000000001</v>
      </c>
      <c r="L416" t="s">
        <v>52</v>
      </c>
      <c r="M416" t="s">
        <v>52</v>
      </c>
      <c r="N416">
        <f>Table2[[#This Row],[G]]/Table2[[#This Row],[GP]]</f>
        <v>0.11464285714285714</v>
      </c>
      <c r="O416">
        <f>Table2[[#This Row],[A]]/Table2[[#This Row],[GP]]</f>
        <v>3.1642857142857146E-2</v>
      </c>
      <c r="P416" t="e">
        <f>Table2[[#This Row],[PTS]]/Table2[[#This Row],[GP]]</f>
        <v>#VALUE!</v>
      </c>
      <c r="Q416" s="7" t="e">
        <f>Table2[[#This Row],[PIM]]/Table2[[#This Row],[GP]]</f>
        <v>#VALUE!</v>
      </c>
      <c r="R416" s="7">
        <f>(Table2[[#This Row],[G]]^2)/(Table2[[#This Row],[G]]^2+Table2[[#This Row],[A]]^2)</f>
        <v>0.92921009972318758</v>
      </c>
      <c r="S416" s="7" t="e">
        <f>Table2[[#This Row],[PIM]]/Table2[[#This Row],[PTS]]</f>
        <v>#VALUE!</v>
      </c>
      <c r="T416" s="7" t="e">
        <f>Table2[[#This Row],[PTS]]/Table2[[#This Row],[PIM]]</f>
        <v>#VALUE!</v>
      </c>
      <c r="U416" s="7" t="e">
        <f>Table2[[#This Row],[PTS]]/Table2[[#This Row],[GP]]*Table2[[#This Row],[NHL_EQUIVALENT]]</f>
        <v>#VALUE!</v>
      </c>
      <c r="V416" s="7" t="e">
        <f>Table2[[#This Row],[G]]/Table2[[#This Row],[PTS]]</f>
        <v>#VALUE!</v>
      </c>
      <c r="W416" s="7" t="e">
        <f>Table2[[#This Row],[A]]/Table2[[#This Row],[PTS]]</f>
        <v>#VALUE!</v>
      </c>
      <c r="X416"/>
      <c r="Y416"/>
      <c r="Z416" t="s">
        <v>1422</v>
      </c>
      <c r="AA416" t="e" vm="2">
        <v>#VALUE!</v>
      </c>
      <c r="AB416" t="s">
        <v>558</v>
      </c>
      <c r="AC416">
        <v>39191</v>
      </c>
      <c r="AD416" t="s">
        <v>699</v>
      </c>
      <c r="AE416">
        <v>174</v>
      </c>
      <c r="AF416" t="s">
        <v>700</v>
      </c>
    </row>
    <row r="417" spans="1:32" hidden="1" x14ac:dyDescent="0.35">
      <c r="A417">
        <v>2025</v>
      </c>
      <c r="C417" t="s">
        <v>1183</v>
      </c>
      <c r="D417" s="1" t="s">
        <v>1471</v>
      </c>
      <c r="E417" s="1" t="s">
        <v>897</v>
      </c>
      <c r="F417" t="s">
        <v>247</v>
      </c>
      <c r="G417" t="s">
        <v>31</v>
      </c>
      <c r="H417">
        <v>0.27</v>
      </c>
      <c r="I417">
        <v>54</v>
      </c>
      <c r="J417">
        <v>17</v>
      </c>
      <c r="K417">
        <v>29</v>
      </c>
      <c r="L417">
        <v>46</v>
      </c>
      <c r="M417">
        <v>25</v>
      </c>
      <c r="N417">
        <f>Table2[[#This Row],[G]]/Table2[[#This Row],[GP]]</f>
        <v>0.31481481481481483</v>
      </c>
      <c r="O417">
        <f>Table2[[#This Row],[A]]/Table2[[#This Row],[GP]]</f>
        <v>0.53703703703703709</v>
      </c>
      <c r="P417">
        <f>Table2[[#This Row],[PTS]]/Table2[[#This Row],[GP]]</f>
        <v>0.85185185185185186</v>
      </c>
      <c r="Q417" s="7">
        <f>Table2[[#This Row],[PIM]]/Table2[[#This Row],[GP]]</f>
        <v>0.46296296296296297</v>
      </c>
      <c r="R417" s="7">
        <f>(Table2[[#This Row],[G]]^2)/(Table2[[#This Row],[G]]^2+Table2[[#This Row],[A]]^2)</f>
        <v>0.25575221238938051</v>
      </c>
      <c r="S417" s="7">
        <f>Table2[[#This Row],[PIM]]/Table2[[#This Row],[PTS]]</f>
        <v>0.54347826086956519</v>
      </c>
      <c r="T417" s="7">
        <f>Table2[[#This Row],[PTS]]/Table2[[#This Row],[PIM]]</f>
        <v>1.84</v>
      </c>
      <c r="U417" s="7">
        <f>Table2[[#This Row],[PTS]]/Table2[[#This Row],[GP]]*Table2[[#This Row],[NHL_EQUIVALENT]]</f>
        <v>0.23</v>
      </c>
      <c r="V417" s="7">
        <f>Table2[[#This Row],[G]]/Table2[[#This Row],[PTS]]</f>
        <v>0.36956521739130432</v>
      </c>
      <c r="W417" s="7">
        <f>Table2[[#This Row],[A]]/Table2[[#This Row],[PTS]]</f>
        <v>0.63043478260869568</v>
      </c>
      <c r="X417"/>
      <c r="Y417"/>
      <c r="Z417" t="s">
        <v>1421</v>
      </c>
      <c r="AA417" t="e" vm="1">
        <v>#VALUE!</v>
      </c>
      <c r="AB417" t="s">
        <v>559</v>
      </c>
      <c r="AC417">
        <v>39323</v>
      </c>
      <c r="AD417" t="s">
        <v>725</v>
      </c>
      <c r="AE417">
        <v>168</v>
      </c>
      <c r="AF417" t="s">
        <v>690</v>
      </c>
    </row>
    <row r="418" spans="1:32" hidden="1" x14ac:dyDescent="0.35">
      <c r="A418">
        <v>2025</v>
      </c>
      <c r="C418" t="s">
        <v>1109</v>
      </c>
      <c r="D418" s="1" t="s">
        <v>1471</v>
      </c>
      <c r="E418" s="1" t="s">
        <v>8</v>
      </c>
      <c r="F418" t="s">
        <v>561</v>
      </c>
      <c r="G418" t="s">
        <v>562</v>
      </c>
      <c r="H418">
        <v>0.18</v>
      </c>
      <c r="I418">
        <v>3</v>
      </c>
      <c r="J418">
        <v>3.66</v>
      </c>
      <c r="K418">
        <v>0.89800000000000002</v>
      </c>
      <c r="L418" t="s">
        <v>52</v>
      </c>
      <c r="M418" t="s">
        <v>52</v>
      </c>
      <c r="N418">
        <f>Table2[[#This Row],[G]]/Table2[[#This Row],[GP]]</f>
        <v>1.22</v>
      </c>
      <c r="O418">
        <f>Table2[[#This Row],[A]]/Table2[[#This Row],[GP]]</f>
        <v>0.29933333333333334</v>
      </c>
      <c r="P418" t="e">
        <f>Table2[[#This Row],[PTS]]/Table2[[#This Row],[GP]]</f>
        <v>#VALUE!</v>
      </c>
      <c r="Q418" s="7" t="e">
        <f>Table2[[#This Row],[PIM]]/Table2[[#This Row],[GP]]</f>
        <v>#VALUE!</v>
      </c>
      <c r="R418" s="7">
        <f>(Table2[[#This Row],[G]]^2)/(Table2[[#This Row],[G]]^2+Table2[[#This Row],[A]]^2)</f>
        <v>0.9432189992341925</v>
      </c>
      <c r="S418" s="7" t="e">
        <f>Table2[[#This Row],[PIM]]/Table2[[#This Row],[PTS]]</f>
        <v>#VALUE!</v>
      </c>
      <c r="T418" s="7" t="e">
        <f>Table2[[#This Row],[PTS]]/Table2[[#This Row],[PIM]]</f>
        <v>#VALUE!</v>
      </c>
      <c r="U418" s="7" t="e">
        <f>Table2[[#This Row],[PTS]]/Table2[[#This Row],[GP]]*Table2[[#This Row],[NHL_EQUIVALENT]]</f>
        <v>#VALUE!</v>
      </c>
      <c r="V418" s="7" t="e">
        <f>Table2[[#This Row],[G]]/Table2[[#This Row],[PTS]]</f>
        <v>#VALUE!</v>
      </c>
      <c r="W418" s="7" t="e">
        <f>Table2[[#This Row],[A]]/Table2[[#This Row],[PTS]]</f>
        <v>#VALUE!</v>
      </c>
      <c r="X418"/>
      <c r="Y418"/>
      <c r="Z418" t="s">
        <v>1432</v>
      </c>
      <c r="AA418" t="e" vm="12">
        <v>#VALUE!</v>
      </c>
      <c r="AB418" t="s">
        <v>864</v>
      </c>
      <c r="AC418">
        <v>39299</v>
      </c>
      <c r="AD418" t="s">
        <v>717</v>
      </c>
      <c r="AE418">
        <v>194</v>
      </c>
      <c r="AF418" t="s">
        <v>700</v>
      </c>
    </row>
    <row r="419" spans="1:32" hidden="1" x14ac:dyDescent="0.35">
      <c r="A419">
        <v>2025</v>
      </c>
      <c r="C419" t="s">
        <v>1363</v>
      </c>
      <c r="D419" s="1" t="s">
        <v>1471</v>
      </c>
      <c r="E419" s="1" t="s">
        <v>897</v>
      </c>
      <c r="F419" t="s">
        <v>564</v>
      </c>
      <c r="G419" t="s">
        <v>357</v>
      </c>
      <c r="H419">
        <v>0.54</v>
      </c>
      <c r="I419">
        <v>50</v>
      </c>
      <c r="J419">
        <v>10</v>
      </c>
      <c r="K419">
        <v>23</v>
      </c>
      <c r="L419">
        <v>33</v>
      </c>
      <c r="M419">
        <v>12</v>
      </c>
      <c r="N419">
        <f>Table2[[#This Row],[G]]/Table2[[#This Row],[GP]]</f>
        <v>0.2</v>
      </c>
      <c r="O419">
        <f>Table2[[#This Row],[A]]/Table2[[#This Row],[GP]]</f>
        <v>0.46</v>
      </c>
      <c r="P419">
        <f>Table2[[#This Row],[PTS]]/Table2[[#This Row],[GP]]</f>
        <v>0.66</v>
      </c>
      <c r="Q419" s="7">
        <f>Table2[[#This Row],[PIM]]/Table2[[#This Row],[GP]]</f>
        <v>0.24</v>
      </c>
      <c r="R419" s="7">
        <f>(Table2[[#This Row],[G]]^2)/(Table2[[#This Row],[G]]^2+Table2[[#This Row],[A]]^2)</f>
        <v>0.1589825119236884</v>
      </c>
      <c r="S419" s="7">
        <f>Table2[[#This Row],[PIM]]/Table2[[#This Row],[PTS]]</f>
        <v>0.36363636363636365</v>
      </c>
      <c r="T419" s="7">
        <f>Table2[[#This Row],[PTS]]/Table2[[#This Row],[PIM]]</f>
        <v>2.75</v>
      </c>
      <c r="U419" s="7">
        <f>Table2[[#This Row],[PTS]]/Table2[[#This Row],[GP]]*Table2[[#This Row],[NHL_EQUIVALENT]]</f>
        <v>0.35640000000000005</v>
      </c>
      <c r="V419" s="7">
        <f>Table2[[#This Row],[G]]/Table2[[#This Row],[PTS]]</f>
        <v>0.30303030303030304</v>
      </c>
      <c r="W419" s="7">
        <f>Table2[[#This Row],[A]]/Table2[[#This Row],[PTS]]</f>
        <v>0.69696969696969702</v>
      </c>
      <c r="X419"/>
      <c r="Y419"/>
      <c r="Z419" t="s">
        <v>1427</v>
      </c>
      <c r="AA419" t="e" vm="8">
        <v>#VALUE!</v>
      </c>
      <c r="AB419" t="s">
        <v>563</v>
      </c>
      <c r="AC419">
        <v>38515</v>
      </c>
      <c r="AD419" t="s">
        <v>705</v>
      </c>
      <c r="AE419">
        <v>174</v>
      </c>
      <c r="AF419" t="s">
        <v>700</v>
      </c>
    </row>
    <row r="420" spans="1:32" hidden="1" x14ac:dyDescent="0.35">
      <c r="A420">
        <v>2025</v>
      </c>
      <c r="C420" t="s">
        <v>1364</v>
      </c>
      <c r="D420" s="1" t="s">
        <v>1471</v>
      </c>
      <c r="E420" s="1" t="s">
        <v>897</v>
      </c>
      <c r="F420" t="s">
        <v>28</v>
      </c>
      <c r="G420" t="s">
        <v>15</v>
      </c>
      <c r="H420">
        <v>0.3</v>
      </c>
      <c r="I420">
        <v>45</v>
      </c>
      <c r="J420">
        <v>10</v>
      </c>
      <c r="K420">
        <v>16</v>
      </c>
      <c r="L420">
        <v>26</v>
      </c>
      <c r="M420">
        <v>20</v>
      </c>
      <c r="N420">
        <f>Table2[[#This Row],[G]]/Table2[[#This Row],[GP]]</f>
        <v>0.22222222222222221</v>
      </c>
      <c r="O420">
        <f>Table2[[#This Row],[A]]/Table2[[#This Row],[GP]]</f>
        <v>0.35555555555555557</v>
      </c>
      <c r="P420">
        <f>Table2[[#This Row],[PTS]]/Table2[[#This Row],[GP]]</f>
        <v>0.57777777777777772</v>
      </c>
      <c r="Q420" s="7">
        <f>Table2[[#This Row],[PIM]]/Table2[[#This Row],[GP]]</f>
        <v>0.44444444444444442</v>
      </c>
      <c r="R420" s="7">
        <f>(Table2[[#This Row],[G]]^2)/(Table2[[#This Row],[G]]^2+Table2[[#This Row],[A]]^2)</f>
        <v>0.2808988764044944</v>
      </c>
      <c r="S420" s="7">
        <f>Table2[[#This Row],[PIM]]/Table2[[#This Row],[PTS]]</f>
        <v>0.76923076923076927</v>
      </c>
      <c r="T420" s="7">
        <f>Table2[[#This Row],[PTS]]/Table2[[#This Row],[PIM]]</f>
        <v>1.3</v>
      </c>
      <c r="U420" s="7">
        <f>Table2[[#This Row],[PTS]]/Table2[[#This Row],[GP]]*Table2[[#This Row],[NHL_EQUIVALENT]]</f>
        <v>0.17333333333333331</v>
      </c>
      <c r="V420" s="7">
        <f>Table2[[#This Row],[G]]/Table2[[#This Row],[PTS]]</f>
        <v>0.38461538461538464</v>
      </c>
      <c r="W420" s="7">
        <f>Table2[[#This Row],[A]]/Table2[[#This Row],[PTS]]</f>
        <v>0.61538461538461542</v>
      </c>
      <c r="X420"/>
      <c r="Y420"/>
      <c r="Z420" t="s">
        <v>1421</v>
      </c>
      <c r="AA420" t="e" vm="1">
        <v>#VALUE!</v>
      </c>
      <c r="AB420" t="s">
        <v>565</v>
      </c>
      <c r="AC420">
        <v>39088</v>
      </c>
      <c r="AD420" t="s">
        <v>705</v>
      </c>
      <c r="AE420">
        <v>170</v>
      </c>
      <c r="AF420" t="s">
        <v>700</v>
      </c>
    </row>
    <row r="421" spans="1:32" hidden="1" x14ac:dyDescent="0.35">
      <c r="A421">
        <v>2025</v>
      </c>
      <c r="C421" t="s">
        <v>1018</v>
      </c>
      <c r="D421" s="1" t="s">
        <v>1471</v>
      </c>
      <c r="E421" s="1" t="s">
        <v>896</v>
      </c>
      <c r="F421" t="s">
        <v>423</v>
      </c>
      <c r="G421" t="s">
        <v>31</v>
      </c>
      <c r="H421">
        <v>0.27</v>
      </c>
      <c r="I421">
        <v>64</v>
      </c>
      <c r="J421">
        <v>4</v>
      </c>
      <c r="K421">
        <v>10</v>
      </c>
      <c r="L421">
        <v>14</v>
      </c>
      <c r="M421">
        <v>69</v>
      </c>
      <c r="N421">
        <f>Table2[[#This Row],[G]]/Table2[[#This Row],[GP]]</f>
        <v>6.25E-2</v>
      </c>
      <c r="O421">
        <f>Table2[[#This Row],[A]]/Table2[[#This Row],[GP]]</f>
        <v>0.15625</v>
      </c>
      <c r="P421">
        <f>Table2[[#This Row],[PTS]]/Table2[[#This Row],[GP]]</f>
        <v>0.21875</v>
      </c>
      <c r="Q421" s="7">
        <f>Table2[[#This Row],[PIM]]/Table2[[#This Row],[GP]]</f>
        <v>1.078125</v>
      </c>
      <c r="R421" s="7">
        <f>(Table2[[#This Row],[G]]^2)/(Table2[[#This Row],[G]]^2+Table2[[#This Row],[A]]^2)</f>
        <v>0.13793103448275862</v>
      </c>
      <c r="S421" s="7">
        <f>Table2[[#This Row],[PIM]]/Table2[[#This Row],[PTS]]</f>
        <v>4.9285714285714288</v>
      </c>
      <c r="T421" s="7">
        <f>Table2[[#This Row],[PTS]]/Table2[[#This Row],[PIM]]</f>
        <v>0.20289855072463769</v>
      </c>
      <c r="U421" s="7">
        <f>Table2[[#This Row],[PTS]]/Table2[[#This Row],[GP]]*Table2[[#This Row],[NHL_EQUIVALENT]]</f>
        <v>5.9062500000000004E-2</v>
      </c>
      <c r="V421" s="7">
        <f>Table2[[#This Row],[G]]/Table2[[#This Row],[PTS]]</f>
        <v>0.2857142857142857</v>
      </c>
      <c r="W421" s="7">
        <f>Table2[[#This Row],[A]]/Table2[[#This Row],[PTS]]</f>
        <v>0.7142857142857143</v>
      </c>
      <c r="X421"/>
      <c r="Y421"/>
      <c r="Z421" t="s">
        <v>1421</v>
      </c>
      <c r="AA421" t="e" vm="1">
        <v>#VALUE!</v>
      </c>
      <c r="AB421" t="s">
        <v>566</v>
      </c>
      <c r="AC421">
        <v>39305</v>
      </c>
      <c r="AD421" t="s">
        <v>724</v>
      </c>
      <c r="AE421">
        <v>192</v>
      </c>
      <c r="AF421" t="s">
        <v>700</v>
      </c>
    </row>
    <row r="422" spans="1:32" hidden="1" x14ac:dyDescent="0.35">
      <c r="A422">
        <v>2025</v>
      </c>
      <c r="C422" t="s">
        <v>1184</v>
      </c>
      <c r="D422" s="1" t="s">
        <v>1471</v>
      </c>
      <c r="E422" s="1" t="s">
        <v>897</v>
      </c>
      <c r="F422" t="s">
        <v>78</v>
      </c>
      <c r="G422" t="s">
        <v>20</v>
      </c>
      <c r="H422">
        <v>0.28999999999999998</v>
      </c>
      <c r="I422">
        <v>27</v>
      </c>
      <c r="J422">
        <v>10</v>
      </c>
      <c r="K422">
        <v>10</v>
      </c>
      <c r="L422">
        <v>20</v>
      </c>
      <c r="M422">
        <v>8</v>
      </c>
      <c r="N422">
        <f>Table2[[#This Row],[G]]/Table2[[#This Row],[GP]]</f>
        <v>0.37037037037037035</v>
      </c>
      <c r="O422">
        <f>Table2[[#This Row],[A]]/Table2[[#This Row],[GP]]</f>
        <v>0.37037037037037035</v>
      </c>
      <c r="P422">
        <f>Table2[[#This Row],[PTS]]/Table2[[#This Row],[GP]]</f>
        <v>0.7407407407407407</v>
      </c>
      <c r="Q422" s="7">
        <f>Table2[[#This Row],[PIM]]/Table2[[#This Row],[GP]]</f>
        <v>0.29629629629629628</v>
      </c>
      <c r="R422" s="7">
        <f>(Table2[[#This Row],[G]]^2)/(Table2[[#This Row],[G]]^2+Table2[[#This Row],[A]]^2)</f>
        <v>0.5</v>
      </c>
      <c r="S422" s="7">
        <f>Table2[[#This Row],[PIM]]/Table2[[#This Row],[PTS]]</f>
        <v>0.4</v>
      </c>
      <c r="T422" s="7">
        <f>Table2[[#This Row],[PTS]]/Table2[[#This Row],[PIM]]</f>
        <v>2.5</v>
      </c>
      <c r="U422" s="7">
        <f>Table2[[#This Row],[PTS]]/Table2[[#This Row],[GP]]*Table2[[#This Row],[NHL_EQUIVALENT]]</f>
        <v>0.21481481481481479</v>
      </c>
      <c r="V422" s="7">
        <f>Table2[[#This Row],[G]]/Table2[[#This Row],[PTS]]</f>
        <v>0.5</v>
      </c>
      <c r="W422" s="7">
        <f>Table2[[#This Row],[A]]/Table2[[#This Row],[PTS]]</f>
        <v>0.5</v>
      </c>
      <c r="X422"/>
      <c r="Y422"/>
      <c r="Z422" t="s">
        <v>1421</v>
      </c>
      <c r="AA422" t="e" vm="1">
        <v>#VALUE!</v>
      </c>
      <c r="AB422" t="s">
        <v>868</v>
      </c>
      <c r="AC422">
        <v>38426</v>
      </c>
      <c r="AD422" t="s">
        <v>716</v>
      </c>
      <c r="AE422">
        <v>181</v>
      </c>
      <c r="AF422" t="s">
        <v>700</v>
      </c>
    </row>
    <row r="423" spans="1:32" hidden="1" x14ac:dyDescent="0.35">
      <c r="A423">
        <v>2025</v>
      </c>
      <c r="C423" t="s">
        <v>1110</v>
      </c>
      <c r="D423" s="1" t="s">
        <v>1471</v>
      </c>
      <c r="E423" s="1" t="s">
        <v>8</v>
      </c>
      <c r="F423" t="s">
        <v>568</v>
      </c>
      <c r="G423" t="s">
        <v>357</v>
      </c>
      <c r="H423">
        <v>0.54</v>
      </c>
      <c r="I423">
        <v>40</v>
      </c>
      <c r="J423">
        <v>2.35</v>
      </c>
      <c r="K423">
        <v>0.91200000000000003</v>
      </c>
      <c r="L423" t="s">
        <v>52</v>
      </c>
      <c r="M423" t="s">
        <v>52</v>
      </c>
      <c r="N423">
        <f>Table2[[#This Row],[G]]/Table2[[#This Row],[GP]]</f>
        <v>5.8750000000000004E-2</v>
      </c>
      <c r="O423">
        <f>Table2[[#This Row],[A]]/Table2[[#This Row],[GP]]</f>
        <v>2.2800000000000001E-2</v>
      </c>
      <c r="P423" t="e">
        <f>Table2[[#This Row],[PTS]]/Table2[[#This Row],[GP]]</f>
        <v>#VALUE!</v>
      </c>
      <c r="Q423" s="7" t="e">
        <f>Table2[[#This Row],[PIM]]/Table2[[#This Row],[GP]]</f>
        <v>#VALUE!</v>
      </c>
      <c r="R423" s="7">
        <f>(Table2[[#This Row],[G]]^2)/(Table2[[#This Row],[G]]^2+Table2[[#This Row],[A]]^2)</f>
        <v>0.86910417667310225</v>
      </c>
      <c r="S423" s="7" t="e">
        <f>Table2[[#This Row],[PIM]]/Table2[[#This Row],[PTS]]</f>
        <v>#VALUE!</v>
      </c>
      <c r="T423" s="7" t="e">
        <f>Table2[[#This Row],[PTS]]/Table2[[#This Row],[PIM]]</f>
        <v>#VALUE!</v>
      </c>
      <c r="U423" s="7" t="e">
        <f>Table2[[#This Row],[PTS]]/Table2[[#This Row],[GP]]*Table2[[#This Row],[NHL_EQUIVALENT]]</f>
        <v>#VALUE!</v>
      </c>
      <c r="V423" s="7" t="e">
        <f>Table2[[#This Row],[G]]/Table2[[#This Row],[PTS]]</f>
        <v>#VALUE!</v>
      </c>
      <c r="W423" s="7" t="e">
        <f>Table2[[#This Row],[A]]/Table2[[#This Row],[PTS]]</f>
        <v>#VALUE!</v>
      </c>
      <c r="X423"/>
      <c r="Y423"/>
      <c r="Z423" t="s">
        <v>1427</v>
      </c>
      <c r="AA423" t="e" vm="8">
        <v>#VALUE!</v>
      </c>
      <c r="AB423" t="s">
        <v>869</v>
      </c>
      <c r="AC423">
        <v>38832</v>
      </c>
      <c r="AD423" t="s">
        <v>705</v>
      </c>
      <c r="AE423">
        <v>176</v>
      </c>
      <c r="AF423" t="s">
        <v>700</v>
      </c>
    </row>
    <row r="424" spans="1:32" hidden="1" x14ac:dyDescent="0.35">
      <c r="A424">
        <v>2025</v>
      </c>
      <c r="C424" t="s">
        <v>1365</v>
      </c>
      <c r="D424" s="1" t="s">
        <v>1471</v>
      </c>
      <c r="E424" s="1" t="s">
        <v>897</v>
      </c>
      <c r="F424" t="s">
        <v>570</v>
      </c>
      <c r="G424" t="s">
        <v>131</v>
      </c>
      <c r="H424">
        <v>0.1</v>
      </c>
      <c r="I424">
        <v>30</v>
      </c>
      <c r="J424">
        <v>16</v>
      </c>
      <c r="K424">
        <v>23</v>
      </c>
      <c r="L424">
        <v>39</v>
      </c>
      <c r="M424" t="s">
        <v>52</v>
      </c>
      <c r="N424">
        <f>Table2[[#This Row],[G]]/Table2[[#This Row],[GP]]</f>
        <v>0.53333333333333333</v>
      </c>
      <c r="O424">
        <f>Table2[[#This Row],[A]]/Table2[[#This Row],[GP]]</f>
        <v>0.76666666666666672</v>
      </c>
      <c r="P424">
        <f>Table2[[#This Row],[PTS]]/Table2[[#This Row],[GP]]</f>
        <v>1.3</v>
      </c>
      <c r="Q424" s="7" t="e">
        <f>Table2[[#This Row],[PIM]]/Table2[[#This Row],[GP]]</f>
        <v>#VALUE!</v>
      </c>
      <c r="R424" s="7">
        <f>(Table2[[#This Row],[G]]^2)/(Table2[[#This Row],[G]]^2+Table2[[#This Row],[A]]^2)</f>
        <v>0.32611464968152865</v>
      </c>
      <c r="S424" s="7" t="e">
        <f>Table2[[#This Row],[PIM]]/Table2[[#This Row],[PTS]]</f>
        <v>#VALUE!</v>
      </c>
      <c r="T424" s="7" t="e">
        <f>Table2[[#This Row],[PTS]]/Table2[[#This Row],[PIM]]</f>
        <v>#VALUE!</v>
      </c>
      <c r="U424" s="7">
        <f>Table2[[#This Row],[PTS]]/Table2[[#This Row],[GP]]*Table2[[#This Row],[NHL_EQUIVALENT]]</f>
        <v>0.13</v>
      </c>
      <c r="V424" s="7">
        <f>Table2[[#This Row],[G]]/Table2[[#This Row],[PTS]]</f>
        <v>0.41025641025641024</v>
      </c>
      <c r="W424" s="7">
        <f>Table2[[#This Row],[A]]/Table2[[#This Row],[PTS]]</f>
        <v>0.58974358974358976</v>
      </c>
      <c r="X424"/>
      <c r="Y424"/>
      <c r="Z424" t="s">
        <v>1421</v>
      </c>
      <c r="AA424" t="e" vm="1">
        <v>#VALUE!</v>
      </c>
      <c r="AB424" t="s">
        <v>569</v>
      </c>
      <c r="AC424">
        <v>39323</v>
      </c>
      <c r="AD424" t="s">
        <v>725</v>
      </c>
      <c r="AE424">
        <v>181</v>
      </c>
      <c r="AF424" t="s">
        <v>700</v>
      </c>
    </row>
    <row r="425" spans="1:32" hidden="1" x14ac:dyDescent="0.35">
      <c r="A425">
        <v>2025</v>
      </c>
      <c r="C425" t="s">
        <v>1185</v>
      </c>
      <c r="D425" s="1" t="s">
        <v>1471</v>
      </c>
      <c r="E425" s="1" t="s">
        <v>897</v>
      </c>
      <c r="F425" t="s">
        <v>380</v>
      </c>
      <c r="G425" t="s">
        <v>23</v>
      </c>
      <c r="H425">
        <v>0.27</v>
      </c>
      <c r="I425">
        <v>61</v>
      </c>
      <c r="J425">
        <v>27</v>
      </c>
      <c r="K425">
        <v>33</v>
      </c>
      <c r="L425">
        <v>60</v>
      </c>
      <c r="M425">
        <v>26</v>
      </c>
      <c r="N425">
        <f>Table2[[#This Row],[G]]/Table2[[#This Row],[GP]]</f>
        <v>0.44262295081967212</v>
      </c>
      <c r="O425">
        <f>Table2[[#This Row],[A]]/Table2[[#This Row],[GP]]</f>
        <v>0.54098360655737709</v>
      </c>
      <c r="P425">
        <f>Table2[[#This Row],[PTS]]/Table2[[#This Row],[GP]]</f>
        <v>0.98360655737704916</v>
      </c>
      <c r="Q425" s="7">
        <f>Table2[[#This Row],[PIM]]/Table2[[#This Row],[GP]]</f>
        <v>0.42622950819672129</v>
      </c>
      <c r="R425" s="7">
        <f>(Table2[[#This Row],[G]]^2)/(Table2[[#This Row],[G]]^2+Table2[[#This Row],[A]]^2)</f>
        <v>0.40099009900990101</v>
      </c>
      <c r="S425" s="7">
        <f>Table2[[#This Row],[PIM]]/Table2[[#This Row],[PTS]]</f>
        <v>0.43333333333333335</v>
      </c>
      <c r="T425" s="7">
        <f>Table2[[#This Row],[PTS]]/Table2[[#This Row],[PIM]]</f>
        <v>2.3076923076923075</v>
      </c>
      <c r="U425" s="7">
        <f>Table2[[#This Row],[PTS]]/Table2[[#This Row],[GP]]*Table2[[#This Row],[NHL_EQUIVALENT]]</f>
        <v>0.26557377049180331</v>
      </c>
      <c r="V425" s="7">
        <f>Table2[[#This Row],[G]]/Table2[[#This Row],[PTS]]</f>
        <v>0.45</v>
      </c>
      <c r="W425" s="7">
        <f>Table2[[#This Row],[A]]/Table2[[#This Row],[PTS]]</f>
        <v>0.55000000000000004</v>
      </c>
      <c r="X425"/>
      <c r="Y425"/>
      <c r="Z425" t="s">
        <v>1422</v>
      </c>
      <c r="AA425" t="e" vm="2">
        <v>#VALUE!</v>
      </c>
      <c r="AB425" t="s">
        <v>571</v>
      </c>
      <c r="AC425">
        <v>38650</v>
      </c>
      <c r="AD425" t="s">
        <v>716</v>
      </c>
      <c r="AE425">
        <v>185</v>
      </c>
      <c r="AF425" t="s">
        <v>700</v>
      </c>
    </row>
    <row r="426" spans="1:32" hidden="1" x14ac:dyDescent="0.35">
      <c r="A426">
        <v>2025</v>
      </c>
      <c r="C426" t="s">
        <v>1019</v>
      </c>
      <c r="D426" s="1" t="s">
        <v>1471</v>
      </c>
      <c r="E426" s="1" t="s">
        <v>896</v>
      </c>
      <c r="F426" t="s">
        <v>148</v>
      </c>
      <c r="G426" t="s">
        <v>15</v>
      </c>
      <c r="H426">
        <v>0.3</v>
      </c>
      <c r="I426">
        <v>68</v>
      </c>
      <c r="J426">
        <v>7</v>
      </c>
      <c r="K426">
        <v>21</v>
      </c>
      <c r="L426">
        <v>28</v>
      </c>
      <c r="M426">
        <v>44</v>
      </c>
      <c r="N426">
        <f>Table2[[#This Row],[G]]/Table2[[#This Row],[GP]]</f>
        <v>0.10294117647058823</v>
      </c>
      <c r="O426">
        <f>Table2[[#This Row],[A]]/Table2[[#This Row],[GP]]</f>
        <v>0.30882352941176472</v>
      </c>
      <c r="P426">
        <f>Table2[[#This Row],[PTS]]/Table2[[#This Row],[GP]]</f>
        <v>0.41176470588235292</v>
      </c>
      <c r="Q426" s="7">
        <f>Table2[[#This Row],[PIM]]/Table2[[#This Row],[GP]]</f>
        <v>0.6470588235294118</v>
      </c>
      <c r="R426" s="7">
        <f>(Table2[[#This Row],[G]]^2)/(Table2[[#This Row],[G]]^2+Table2[[#This Row],[A]]^2)</f>
        <v>0.1</v>
      </c>
      <c r="S426" s="7">
        <f>Table2[[#This Row],[PIM]]/Table2[[#This Row],[PTS]]</f>
        <v>1.5714285714285714</v>
      </c>
      <c r="T426" s="7">
        <f>Table2[[#This Row],[PTS]]/Table2[[#This Row],[PIM]]</f>
        <v>0.63636363636363635</v>
      </c>
      <c r="U426" s="7">
        <f>Table2[[#This Row],[PTS]]/Table2[[#This Row],[GP]]*Table2[[#This Row],[NHL_EQUIVALENT]]</f>
        <v>0.12352941176470587</v>
      </c>
      <c r="V426" s="7">
        <f>Table2[[#This Row],[G]]/Table2[[#This Row],[PTS]]</f>
        <v>0.25</v>
      </c>
      <c r="W426" s="7">
        <f>Table2[[#This Row],[A]]/Table2[[#This Row],[PTS]]</f>
        <v>0.75</v>
      </c>
      <c r="X426"/>
      <c r="Y426"/>
      <c r="Z426" t="s">
        <v>1421</v>
      </c>
      <c r="AA426" t="e" vm="1">
        <v>#VALUE!</v>
      </c>
      <c r="AB426" t="s">
        <v>572</v>
      </c>
      <c r="AC426">
        <v>39042</v>
      </c>
      <c r="AD426" t="s">
        <v>705</v>
      </c>
      <c r="AE426">
        <v>181</v>
      </c>
      <c r="AF426" t="s">
        <v>700</v>
      </c>
    </row>
    <row r="427" spans="1:32" hidden="1" x14ac:dyDescent="0.35">
      <c r="A427">
        <v>2025</v>
      </c>
      <c r="C427" t="s">
        <v>1366</v>
      </c>
      <c r="D427" s="1" t="s">
        <v>1471</v>
      </c>
      <c r="E427" s="1" t="s">
        <v>897</v>
      </c>
      <c r="F427" t="s">
        <v>575</v>
      </c>
      <c r="G427" t="s">
        <v>193</v>
      </c>
      <c r="H427">
        <v>0.18</v>
      </c>
      <c r="I427">
        <v>30</v>
      </c>
      <c r="J427">
        <v>17</v>
      </c>
      <c r="K427">
        <v>20</v>
      </c>
      <c r="L427">
        <v>37</v>
      </c>
      <c r="M427">
        <v>8</v>
      </c>
      <c r="N427">
        <f>Table2[[#This Row],[G]]/Table2[[#This Row],[GP]]</f>
        <v>0.56666666666666665</v>
      </c>
      <c r="O427">
        <f>Table2[[#This Row],[A]]/Table2[[#This Row],[GP]]</f>
        <v>0.66666666666666663</v>
      </c>
      <c r="P427">
        <f>Table2[[#This Row],[PTS]]/Table2[[#This Row],[GP]]</f>
        <v>1.2333333333333334</v>
      </c>
      <c r="Q427" s="7">
        <f>Table2[[#This Row],[PIM]]/Table2[[#This Row],[GP]]</f>
        <v>0.26666666666666666</v>
      </c>
      <c r="R427" s="7">
        <f>(Table2[[#This Row],[G]]^2)/(Table2[[#This Row],[G]]^2+Table2[[#This Row],[A]]^2)</f>
        <v>0.41944847605224966</v>
      </c>
      <c r="S427" s="7">
        <f>Table2[[#This Row],[PIM]]/Table2[[#This Row],[PTS]]</f>
        <v>0.21621621621621623</v>
      </c>
      <c r="T427" s="7">
        <f>Table2[[#This Row],[PTS]]/Table2[[#This Row],[PIM]]</f>
        <v>4.625</v>
      </c>
      <c r="U427" s="7">
        <f>Table2[[#This Row],[PTS]]/Table2[[#This Row],[GP]]*Table2[[#This Row],[NHL_EQUIVALENT]]</f>
        <v>0.222</v>
      </c>
      <c r="V427" s="7">
        <f>Table2[[#This Row],[G]]/Table2[[#This Row],[PTS]]</f>
        <v>0.45945945945945948</v>
      </c>
      <c r="W427" s="7">
        <f>Table2[[#This Row],[A]]/Table2[[#This Row],[PTS]]</f>
        <v>0.54054054054054057</v>
      </c>
      <c r="X427"/>
      <c r="Y427"/>
      <c r="Z427" t="s">
        <v>1424</v>
      </c>
      <c r="AA427" t="e" vm="4">
        <v>#VALUE!</v>
      </c>
      <c r="AB427" t="s">
        <v>870</v>
      </c>
      <c r="AC427">
        <v>39234</v>
      </c>
      <c r="AD427" t="s">
        <v>705</v>
      </c>
      <c r="AE427">
        <v>185</v>
      </c>
      <c r="AF427" t="s">
        <v>700</v>
      </c>
    </row>
    <row r="428" spans="1:32" hidden="1" x14ac:dyDescent="0.35">
      <c r="A428">
        <v>2025</v>
      </c>
      <c r="C428" t="s">
        <v>1367</v>
      </c>
      <c r="D428" s="1" t="s">
        <v>1471</v>
      </c>
      <c r="E428" s="1" t="s">
        <v>897</v>
      </c>
      <c r="F428" t="s">
        <v>22</v>
      </c>
      <c r="G428" t="s">
        <v>23</v>
      </c>
      <c r="H428">
        <v>0.27</v>
      </c>
      <c r="I428">
        <v>49</v>
      </c>
      <c r="J428">
        <v>19</v>
      </c>
      <c r="K428">
        <v>23</v>
      </c>
      <c r="L428">
        <v>42</v>
      </c>
      <c r="M428">
        <v>48</v>
      </c>
      <c r="N428">
        <f>Table2[[#This Row],[G]]/Table2[[#This Row],[GP]]</f>
        <v>0.38775510204081631</v>
      </c>
      <c r="O428">
        <f>Table2[[#This Row],[A]]/Table2[[#This Row],[GP]]</f>
        <v>0.46938775510204084</v>
      </c>
      <c r="P428">
        <f>Table2[[#This Row],[PTS]]/Table2[[#This Row],[GP]]</f>
        <v>0.8571428571428571</v>
      </c>
      <c r="Q428" s="7">
        <f>Table2[[#This Row],[PIM]]/Table2[[#This Row],[GP]]</f>
        <v>0.97959183673469385</v>
      </c>
      <c r="R428" s="7">
        <f>(Table2[[#This Row],[G]]^2)/(Table2[[#This Row],[G]]^2+Table2[[#This Row],[A]]^2)</f>
        <v>0.40561797752808987</v>
      </c>
      <c r="S428" s="7">
        <f>Table2[[#This Row],[PIM]]/Table2[[#This Row],[PTS]]</f>
        <v>1.1428571428571428</v>
      </c>
      <c r="T428" s="7">
        <f>Table2[[#This Row],[PTS]]/Table2[[#This Row],[PIM]]</f>
        <v>0.875</v>
      </c>
      <c r="U428" s="7">
        <f>Table2[[#This Row],[PTS]]/Table2[[#This Row],[GP]]*Table2[[#This Row],[NHL_EQUIVALENT]]</f>
        <v>0.23142857142857143</v>
      </c>
      <c r="V428" s="7">
        <f>Table2[[#This Row],[G]]/Table2[[#This Row],[PTS]]</f>
        <v>0.45238095238095238</v>
      </c>
      <c r="W428" s="7">
        <f>Table2[[#This Row],[A]]/Table2[[#This Row],[PTS]]</f>
        <v>0.54761904761904767</v>
      </c>
      <c r="X428"/>
      <c r="Y428"/>
      <c r="Z428" t="s">
        <v>1422</v>
      </c>
      <c r="AA428" t="e" vm="2">
        <v>#VALUE!</v>
      </c>
      <c r="AB428" t="s">
        <v>576</v>
      </c>
      <c r="AC428">
        <v>39052</v>
      </c>
      <c r="AD428" t="s">
        <v>725</v>
      </c>
      <c r="AE428">
        <v>176</v>
      </c>
      <c r="AF428" t="s">
        <v>690</v>
      </c>
    </row>
    <row r="429" spans="1:32" hidden="1" x14ac:dyDescent="0.35">
      <c r="A429">
        <v>2025</v>
      </c>
      <c r="C429" t="s">
        <v>1021</v>
      </c>
      <c r="D429" s="1" t="s">
        <v>1471</v>
      </c>
      <c r="E429" s="1" t="s">
        <v>896</v>
      </c>
      <c r="F429" t="s">
        <v>180</v>
      </c>
      <c r="G429" t="s">
        <v>20</v>
      </c>
      <c r="H429">
        <v>0.28999999999999998</v>
      </c>
      <c r="I429">
        <v>64</v>
      </c>
      <c r="J429">
        <v>4</v>
      </c>
      <c r="K429">
        <v>18</v>
      </c>
      <c r="L429">
        <v>22</v>
      </c>
      <c r="M429">
        <v>42</v>
      </c>
      <c r="N429">
        <f>Table2[[#This Row],[G]]/Table2[[#This Row],[GP]]</f>
        <v>6.25E-2</v>
      </c>
      <c r="O429">
        <f>Table2[[#This Row],[A]]/Table2[[#This Row],[GP]]</f>
        <v>0.28125</v>
      </c>
      <c r="P429">
        <f>Table2[[#This Row],[PTS]]/Table2[[#This Row],[GP]]</f>
        <v>0.34375</v>
      </c>
      <c r="Q429" s="7">
        <f>Table2[[#This Row],[PIM]]/Table2[[#This Row],[GP]]</f>
        <v>0.65625</v>
      </c>
      <c r="R429" s="7">
        <f>(Table2[[#This Row],[G]]^2)/(Table2[[#This Row],[G]]^2+Table2[[#This Row],[A]]^2)</f>
        <v>4.7058823529411764E-2</v>
      </c>
      <c r="S429" s="7">
        <f>Table2[[#This Row],[PIM]]/Table2[[#This Row],[PTS]]</f>
        <v>1.9090909090909092</v>
      </c>
      <c r="T429" s="7">
        <f>Table2[[#This Row],[PTS]]/Table2[[#This Row],[PIM]]</f>
        <v>0.52380952380952384</v>
      </c>
      <c r="U429" s="7">
        <f>Table2[[#This Row],[PTS]]/Table2[[#This Row],[GP]]*Table2[[#This Row],[NHL_EQUIVALENT]]</f>
        <v>9.9687499999999998E-2</v>
      </c>
      <c r="V429" s="7">
        <f>Table2[[#This Row],[G]]/Table2[[#This Row],[PTS]]</f>
        <v>0.18181818181818182</v>
      </c>
      <c r="W429" s="7">
        <f>Table2[[#This Row],[A]]/Table2[[#This Row],[PTS]]</f>
        <v>0.81818181818181823</v>
      </c>
      <c r="X429"/>
      <c r="Y429"/>
      <c r="Z429" t="s">
        <v>1421</v>
      </c>
      <c r="AA429" t="e" vm="1">
        <v>#VALUE!</v>
      </c>
      <c r="AB429" t="s">
        <v>577</v>
      </c>
      <c r="AC429">
        <v>39270</v>
      </c>
      <c r="AD429" t="s">
        <v>725</v>
      </c>
      <c r="AE429">
        <v>168</v>
      </c>
      <c r="AF429" t="s">
        <v>690</v>
      </c>
    </row>
    <row r="430" spans="1:32" hidden="1" x14ac:dyDescent="0.35">
      <c r="A430">
        <v>2025</v>
      </c>
      <c r="C430" t="s">
        <v>1022</v>
      </c>
      <c r="D430" s="1" t="s">
        <v>1471</v>
      </c>
      <c r="E430" s="1" t="s">
        <v>896</v>
      </c>
      <c r="F430" t="s">
        <v>531</v>
      </c>
      <c r="G430" t="s">
        <v>128</v>
      </c>
      <c r="H430">
        <v>0.22</v>
      </c>
      <c r="I430">
        <v>44</v>
      </c>
      <c r="J430">
        <v>1</v>
      </c>
      <c r="K430">
        <v>9</v>
      </c>
      <c r="L430">
        <v>10</v>
      </c>
      <c r="M430">
        <v>26</v>
      </c>
      <c r="N430">
        <f>Table2[[#This Row],[G]]/Table2[[#This Row],[GP]]</f>
        <v>2.2727272727272728E-2</v>
      </c>
      <c r="O430">
        <f>Table2[[#This Row],[A]]/Table2[[#This Row],[GP]]</f>
        <v>0.20454545454545456</v>
      </c>
      <c r="P430">
        <f>Table2[[#This Row],[PTS]]/Table2[[#This Row],[GP]]</f>
        <v>0.22727272727272727</v>
      </c>
      <c r="Q430" s="7">
        <f>Table2[[#This Row],[PIM]]/Table2[[#This Row],[GP]]</f>
        <v>0.59090909090909094</v>
      </c>
      <c r="R430" s="7">
        <f>(Table2[[#This Row],[G]]^2)/(Table2[[#This Row],[G]]^2+Table2[[#This Row],[A]]^2)</f>
        <v>1.2195121951219513E-2</v>
      </c>
      <c r="S430" s="7">
        <f>Table2[[#This Row],[PIM]]/Table2[[#This Row],[PTS]]</f>
        <v>2.6</v>
      </c>
      <c r="T430" s="7">
        <f>Table2[[#This Row],[PTS]]/Table2[[#This Row],[PIM]]</f>
        <v>0.38461538461538464</v>
      </c>
      <c r="U430" s="7">
        <f>Table2[[#This Row],[PTS]]/Table2[[#This Row],[GP]]*Table2[[#This Row],[NHL_EQUIVALENT]]</f>
        <v>4.9999999999999996E-2</v>
      </c>
      <c r="V430" s="7">
        <f>Table2[[#This Row],[G]]/Table2[[#This Row],[PTS]]</f>
        <v>0.1</v>
      </c>
      <c r="W430" s="7">
        <f>Table2[[#This Row],[A]]/Table2[[#This Row],[PTS]]</f>
        <v>0.9</v>
      </c>
      <c r="X430"/>
      <c r="Y430"/>
      <c r="Z430" t="s">
        <v>1427</v>
      </c>
      <c r="AA430" t="e" vm="8">
        <v>#VALUE!</v>
      </c>
      <c r="AB430" t="s">
        <v>578</v>
      </c>
      <c r="AC430">
        <v>39291</v>
      </c>
      <c r="AD430" t="s">
        <v>716</v>
      </c>
      <c r="AE430">
        <v>168</v>
      </c>
      <c r="AF430" t="s">
        <v>700</v>
      </c>
    </row>
    <row r="431" spans="1:32" hidden="1" x14ac:dyDescent="0.35">
      <c r="A431">
        <v>2025</v>
      </c>
      <c r="C431" t="s">
        <v>1023</v>
      </c>
      <c r="D431" s="1" t="s">
        <v>1471</v>
      </c>
      <c r="E431" s="1" t="s">
        <v>896</v>
      </c>
      <c r="F431" t="s">
        <v>580</v>
      </c>
      <c r="G431" t="s">
        <v>384</v>
      </c>
      <c r="H431">
        <v>0.14000000000000001</v>
      </c>
      <c r="I431">
        <v>5</v>
      </c>
      <c r="J431">
        <v>2</v>
      </c>
      <c r="K431">
        <v>5</v>
      </c>
      <c r="L431">
        <v>7</v>
      </c>
      <c r="M431">
        <v>4</v>
      </c>
      <c r="N431">
        <f>Table2[[#This Row],[G]]/Table2[[#This Row],[GP]]</f>
        <v>0.4</v>
      </c>
      <c r="O431">
        <f>Table2[[#This Row],[A]]/Table2[[#This Row],[GP]]</f>
        <v>1</v>
      </c>
      <c r="P431">
        <f>Table2[[#This Row],[PTS]]/Table2[[#This Row],[GP]]</f>
        <v>1.4</v>
      </c>
      <c r="Q431" s="7">
        <f>Table2[[#This Row],[PIM]]/Table2[[#This Row],[GP]]</f>
        <v>0.8</v>
      </c>
      <c r="R431" s="7">
        <f>(Table2[[#This Row],[G]]^2)/(Table2[[#This Row],[G]]^2+Table2[[#This Row],[A]]^2)</f>
        <v>0.13793103448275862</v>
      </c>
      <c r="S431" s="7">
        <f>Table2[[#This Row],[PIM]]/Table2[[#This Row],[PTS]]</f>
        <v>0.5714285714285714</v>
      </c>
      <c r="T431" s="7">
        <f>Table2[[#This Row],[PTS]]/Table2[[#This Row],[PIM]]</f>
        <v>1.75</v>
      </c>
      <c r="U431" s="7">
        <f>Table2[[#This Row],[PTS]]/Table2[[#This Row],[GP]]*Table2[[#This Row],[NHL_EQUIVALENT]]</f>
        <v>0.19600000000000001</v>
      </c>
      <c r="V431" s="7">
        <f>Table2[[#This Row],[G]]/Table2[[#This Row],[PTS]]</f>
        <v>0.2857142857142857</v>
      </c>
      <c r="W431" s="7">
        <f>Table2[[#This Row],[A]]/Table2[[#This Row],[PTS]]</f>
        <v>0.7142857142857143</v>
      </c>
      <c r="X431"/>
      <c r="Y431"/>
      <c r="Z431" t="s">
        <v>1429</v>
      </c>
      <c r="AA431" t="e" vm="7">
        <v>#VALUE!</v>
      </c>
      <c r="AB431" t="s">
        <v>579</v>
      </c>
      <c r="AC431">
        <v>39299</v>
      </c>
      <c r="AD431" t="s">
        <v>717</v>
      </c>
      <c r="AE431">
        <v>203</v>
      </c>
      <c r="AF431" t="s">
        <v>690</v>
      </c>
    </row>
    <row r="432" spans="1:32" hidden="1" x14ac:dyDescent="0.35">
      <c r="A432">
        <v>2025</v>
      </c>
      <c r="C432" t="s">
        <v>1404</v>
      </c>
      <c r="D432" s="1" t="s">
        <v>1471</v>
      </c>
      <c r="E432" s="1" t="s">
        <v>897</v>
      </c>
      <c r="F432" t="s">
        <v>581</v>
      </c>
      <c r="G432" t="s">
        <v>193</v>
      </c>
      <c r="H432">
        <v>0.18</v>
      </c>
      <c r="I432">
        <v>46</v>
      </c>
      <c r="J432">
        <v>7</v>
      </c>
      <c r="K432">
        <v>11</v>
      </c>
      <c r="L432">
        <v>18</v>
      </c>
      <c r="M432">
        <v>10</v>
      </c>
      <c r="N432">
        <f>Table2[[#This Row],[G]]/Table2[[#This Row],[GP]]</f>
        <v>0.15217391304347827</v>
      </c>
      <c r="O432">
        <f>Table2[[#This Row],[A]]/Table2[[#This Row],[GP]]</f>
        <v>0.2391304347826087</v>
      </c>
      <c r="P432">
        <f>Table2[[#This Row],[PTS]]/Table2[[#This Row],[GP]]</f>
        <v>0.39130434782608697</v>
      </c>
      <c r="Q432" s="7">
        <f>Table2[[#This Row],[PIM]]/Table2[[#This Row],[GP]]</f>
        <v>0.21739130434782608</v>
      </c>
      <c r="R432" s="7">
        <f>(Table2[[#This Row],[G]]^2)/(Table2[[#This Row],[G]]^2+Table2[[#This Row],[A]]^2)</f>
        <v>0.28823529411764703</v>
      </c>
      <c r="S432" s="7">
        <f>Table2[[#This Row],[PIM]]/Table2[[#This Row],[PTS]]</f>
        <v>0.55555555555555558</v>
      </c>
      <c r="T432" s="7">
        <f>Table2[[#This Row],[PTS]]/Table2[[#This Row],[PIM]]</f>
        <v>1.8</v>
      </c>
      <c r="U432" s="7">
        <f>Table2[[#This Row],[PTS]]/Table2[[#This Row],[GP]]*Table2[[#This Row],[NHL_EQUIVALENT]]</f>
        <v>7.0434782608695651E-2</v>
      </c>
      <c r="V432" s="7">
        <f>Table2[[#This Row],[G]]/Table2[[#This Row],[PTS]]</f>
        <v>0.3888888888888889</v>
      </c>
      <c r="W432" s="7">
        <f>Table2[[#This Row],[A]]/Table2[[#This Row],[PTS]]</f>
        <v>0.61111111111111116</v>
      </c>
      <c r="X432"/>
      <c r="Y432"/>
      <c r="Z432" t="s">
        <v>1424</v>
      </c>
      <c r="AA432" t="e" vm="4">
        <v>#VALUE!</v>
      </c>
      <c r="AB432" t="s">
        <v>871</v>
      </c>
      <c r="AC432">
        <v>39132</v>
      </c>
      <c r="AD432" t="s">
        <v>707</v>
      </c>
      <c r="AE432">
        <v>179</v>
      </c>
      <c r="AF432" t="s">
        <v>700</v>
      </c>
    </row>
    <row r="433" spans="1:32" hidden="1" x14ac:dyDescent="0.35">
      <c r="A433">
        <v>2025</v>
      </c>
      <c r="C433" t="s">
        <v>1111</v>
      </c>
      <c r="D433" s="1" t="s">
        <v>1471</v>
      </c>
      <c r="E433" s="1" t="s">
        <v>8</v>
      </c>
      <c r="F433" t="s">
        <v>182</v>
      </c>
      <c r="G433" t="s">
        <v>15</v>
      </c>
      <c r="H433">
        <v>0.3</v>
      </c>
      <c r="I433">
        <v>29</v>
      </c>
      <c r="J433">
        <v>3.67</v>
      </c>
      <c r="K433">
        <v>0.90200000000000002</v>
      </c>
      <c r="L433" t="s">
        <v>52</v>
      </c>
      <c r="M433" t="s">
        <v>52</v>
      </c>
      <c r="N433">
        <f>Table2[[#This Row],[G]]/Table2[[#This Row],[GP]]</f>
        <v>0.12655172413793103</v>
      </c>
      <c r="O433">
        <f>Table2[[#This Row],[A]]/Table2[[#This Row],[GP]]</f>
        <v>3.1103448275862068E-2</v>
      </c>
      <c r="P433" t="e">
        <f>Table2[[#This Row],[PTS]]/Table2[[#This Row],[GP]]</f>
        <v>#VALUE!</v>
      </c>
      <c r="Q433" s="7" t="e">
        <f>Table2[[#This Row],[PIM]]/Table2[[#This Row],[GP]]</f>
        <v>#VALUE!</v>
      </c>
      <c r="R433" s="7">
        <f>(Table2[[#This Row],[G]]^2)/(Table2[[#This Row],[G]]^2+Table2[[#This Row],[A]]^2)</f>
        <v>0.94303491880695434</v>
      </c>
      <c r="S433" s="7" t="e">
        <f>Table2[[#This Row],[PIM]]/Table2[[#This Row],[PTS]]</f>
        <v>#VALUE!</v>
      </c>
      <c r="T433" s="7" t="e">
        <f>Table2[[#This Row],[PTS]]/Table2[[#This Row],[PIM]]</f>
        <v>#VALUE!</v>
      </c>
      <c r="U433" s="7" t="e">
        <f>Table2[[#This Row],[PTS]]/Table2[[#This Row],[GP]]*Table2[[#This Row],[NHL_EQUIVALENT]]</f>
        <v>#VALUE!</v>
      </c>
      <c r="V433" s="7" t="e">
        <f>Table2[[#This Row],[G]]/Table2[[#This Row],[PTS]]</f>
        <v>#VALUE!</v>
      </c>
      <c r="W433" s="7" t="e">
        <f>Table2[[#This Row],[A]]/Table2[[#This Row],[PTS]]</f>
        <v>#VALUE!</v>
      </c>
      <c r="X433"/>
      <c r="Y433"/>
      <c r="Z433" t="s">
        <v>1421</v>
      </c>
      <c r="AA433" t="e" vm="1">
        <v>#VALUE!</v>
      </c>
      <c r="AB433" t="s">
        <v>582</v>
      </c>
      <c r="AC433">
        <v>39018</v>
      </c>
      <c r="AD433" t="s">
        <v>705</v>
      </c>
      <c r="AE433">
        <v>196</v>
      </c>
      <c r="AF433" t="s">
        <v>700</v>
      </c>
    </row>
    <row r="434" spans="1:32" hidden="1" x14ac:dyDescent="0.35">
      <c r="A434">
        <v>2025</v>
      </c>
      <c r="C434" t="s">
        <v>1368</v>
      </c>
      <c r="D434" s="1" t="s">
        <v>1471</v>
      </c>
      <c r="E434" s="1" t="s">
        <v>897</v>
      </c>
      <c r="F434" t="s">
        <v>583</v>
      </c>
      <c r="G434" t="s">
        <v>128</v>
      </c>
      <c r="H434">
        <v>0.22</v>
      </c>
      <c r="I434">
        <v>42</v>
      </c>
      <c r="J434">
        <v>19</v>
      </c>
      <c r="K434">
        <v>24</v>
      </c>
      <c r="L434">
        <v>43</v>
      </c>
      <c r="M434">
        <v>10</v>
      </c>
      <c r="N434">
        <f>Table2[[#This Row],[G]]/Table2[[#This Row],[GP]]</f>
        <v>0.45238095238095238</v>
      </c>
      <c r="O434">
        <f>Table2[[#This Row],[A]]/Table2[[#This Row],[GP]]</f>
        <v>0.5714285714285714</v>
      </c>
      <c r="P434">
        <f>Table2[[#This Row],[PTS]]/Table2[[#This Row],[GP]]</f>
        <v>1.0238095238095237</v>
      </c>
      <c r="Q434" s="7">
        <f>Table2[[#This Row],[PIM]]/Table2[[#This Row],[GP]]</f>
        <v>0.23809523809523808</v>
      </c>
      <c r="R434" s="7">
        <f>(Table2[[#This Row],[G]]^2)/(Table2[[#This Row],[G]]^2+Table2[[#This Row],[A]]^2)</f>
        <v>0.38527214514407682</v>
      </c>
      <c r="S434" s="7">
        <f>Table2[[#This Row],[PIM]]/Table2[[#This Row],[PTS]]</f>
        <v>0.23255813953488372</v>
      </c>
      <c r="T434" s="7">
        <f>Table2[[#This Row],[PTS]]/Table2[[#This Row],[PIM]]</f>
        <v>4.3</v>
      </c>
      <c r="U434" s="7">
        <f>Table2[[#This Row],[PTS]]/Table2[[#This Row],[GP]]*Table2[[#This Row],[NHL_EQUIVALENT]]</f>
        <v>0.22523809523809521</v>
      </c>
      <c r="V434" s="7">
        <f>Table2[[#This Row],[G]]/Table2[[#This Row],[PTS]]</f>
        <v>0.44186046511627908</v>
      </c>
      <c r="W434" s="7">
        <f>Table2[[#This Row],[A]]/Table2[[#This Row],[PTS]]</f>
        <v>0.55813953488372092</v>
      </c>
      <c r="X434"/>
      <c r="Y434"/>
      <c r="Z434" t="s">
        <v>1427</v>
      </c>
      <c r="AA434" t="e" vm="8">
        <v>#VALUE!</v>
      </c>
      <c r="AB434" t="s">
        <v>872</v>
      </c>
      <c r="AC434">
        <v>38955</v>
      </c>
      <c r="AD434" t="s">
        <v>707</v>
      </c>
      <c r="AE434">
        <v>187</v>
      </c>
      <c r="AF434" t="s">
        <v>700</v>
      </c>
    </row>
    <row r="435" spans="1:32" hidden="1" x14ac:dyDescent="0.35">
      <c r="A435">
        <v>2025</v>
      </c>
      <c r="C435" t="s">
        <v>1024</v>
      </c>
      <c r="D435" s="1" t="s">
        <v>1471</v>
      </c>
      <c r="E435" s="1" t="s">
        <v>896</v>
      </c>
      <c r="F435" t="s">
        <v>583</v>
      </c>
      <c r="G435" t="s">
        <v>128</v>
      </c>
      <c r="H435">
        <v>0.22</v>
      </c>
      <c r="I435">
        <v>34</v>
      </c>
      <c r="J435">
        <v>3</v>
      </c>
      <c r="K435">
        <v>1</v>
      </c>
      <c r="L435">
        <v>4</v>
      </c>
      <c r="M435">
        <v>36</v>
      </c>
      <c r="N435">
        <f>Table2[[#This Row],[G]]/Table2[[#This Row],[GP]]</f>
        <v>8.8235294117647065E-2</v>
      </c>
      <c r="O435">
        <f>Table2[[#This Row],[A]]/Table2[[#This Row],[GP]]</f>
        <v>2.9411764705882353E-2</v>
      </c>
      <c r="P435">
        <f>Table2[[#This Row],[PTS]]/Table2[[#This Row],[GP]]</f>
        <v>0.11764705882352941</v>
      </c>
      <c r="Q435" s="7">
        <f>Table2[[#This Row],[PIM]]/Table2[[#This Row],[GP]]</f>
        <v>1.0588235294117647</v>
      </c>
      <c r="R435" s="7">
        <f>(Table2[[#This Row],[G]]^2)/(Table2[[#This Row],[G]]^2+Table2[[#This Row],[A]]^2)</f>
        <v>0.9</v>
      </c>
      <c r="S435" s="7">
        <f>Table2[[#This Row],[PIM]]/Table2[[#This Row],[PTS]]</f>
        <v>9</v>
      </c>
      <c r="T435" s="7">
        <f>Table2[[#This Row],[PTS]]/Table2[[#This Row],[PIM]]</f>
        <v>0.1111111111111111</v>
      </c>
      <c r="U435" s="7">
        <f>Table2[[#This Row],[PTS]]/Table2[[#This Row],[GP]]*Table2[[#This Row],[NHL_EQUIVALENT]]</f>
        <v>2.5882352941176471E-2</v>
      </c>
      <c r="V435" s="7">
        <f>Table2[[#This Row],[G]]/Table2[[#This Row],[PTS]]</f>
        <v>0.75</v>
      </c>
      <c r="W435" s="7">
        <f>Table2[[#This Row],[A]]/Table2[[#This Row],[PTS]]</f>
        <v>0.25</v>
      </c>
      <c r="X435"/>
      <c r="Y435"/>
      <c r="Z435" t="s">
        <v>1427</v>
      </c>
      <c r="AA435" t="e" vm="8">
        <v>#VALUE!</v>
      </c>
      <c r="AB435" t="s">
        <v>584</v>
      </c>
      <c r="AC435">
        <v>39148</v>
      </c>
      <c r="AD435" t="s">
        <v>707</v>
      </c>
      <c r="AE435">
        <v>187</v>
      </c>
      <c r="AF435" t="s">
        <v>700</v>
      </c>
    </row>
    <row r="436" spans="1:32" hidden="1" x14ac:dyDescent="0.35">
      <c r="A436">
        <v>2025</v>
      </c>
      <c r="C436" t="s">
        <v>1403</v>
      </c>
      <c r="D436" s="1" t="s">
        <v>1471</v>
      </c>
      <c r="E436" s="1" t="s">
        <v>897</v>
      </c>
      <c r="F436" t="s">
        <v>586</v>
      </c>
      <c r="G436" t="s">
        <v>101</v>
      </c>
      <c r="H436">
        <v>0.2</v>
      </c>
      <c r="I436">
        <v>52</v>
      </c>
      <c r="J436">
        <v>17</v>
      </c>
      <c r="K436">
        <v>33</v>
      </c>
      <c r="L436">
        <v>50</v>
      </c>
      <c r="M436">
        <v>17</v>
      </c>
      <c r="N436">
        <f>Table2[[#This Row],[G]]/Table2[[#This Row],[GP]]</f>
        <v>0.32692307692307693</v>
      </c>
      <c r="O436">
        <f>Table2[[#This Row],[A]]/Table2[[#This Row],[GP]]</f>
        <v>0.63461538461538458</v>
      </c>
      <c r="P436">
        <f>Table2[[#This Row],[PTS]]/Table2[[#This Row],[GP]]</f>
        <v>0.96153846153846156</v>
      </c>
      <c r="Q436" s="7">
        <f>Table2[[#This Row],[PIM]]/Table2[[#This Row],[GP]]</f>
        <v>0.32692307692307693</v>
      </c>
      <c r="R436" s="7">
        <f>(Table2[[#This Row],[G]]^2)/(Table2[[#This Row],[G]]^2+Table2[[#This Row],[A]]^2)</f>
        <v>0.20972423802612483</v>
      </c>
      <c r="S436" s="7">
        <f>Table2[[#This Row],[PIM]]/Table2[[#This Row],[PTS]]</f>
        <v>0.34</v>
      </c>
      <c r="T436" s="7">
        <f>Table2[[#This Row],[PTS]]/Table2[[#This Row],[PIM]]</f>
        <v>2.9411764705882355</v>
      </c>
      <c r="U436" s="7">
        <f>Table2[[#This Row],[PTS]]/Table2[[#This Row],[GP]]*Table2[[#This Row],[NHL_EQUIVALENT]]</f>
        <v>0.19230769230769232</v>
      </c>
      <c r="V436" s="7">
        <f>Table2[[#This Row],[G]]/Table2[[#This Row],[PTS]]</f>
        <v>0.34</v>
      </c>
      <c r="W436" s="7">
        <f>Table2[[#This Row],[A]]/Table2[[#This Row],[PTS]]</f>
        <v>0.66</v>
      </c>
      <c r="X436"/>
      <c r="Y436"/>
      <c r="Z436" t="s">
        <v>1425</v>
      </c>
      <c r="AA436" t="e" vm="5">
        <v>#VALUE!</v>
      </c>
      <c r="AB436" t="s">
        <v>585</v>
      </c>
      <c r="AC436">
        <v>39014</v>
      </c>
      <c r="AD436" t="s">
        <v>725</v>
      </c>
      <c r="AE436">
        <v>165</v>
      </c>
      <c r="AF436" t="s">
        <v>690</v>
      </c>
    </row>
    <row r="437" spans="1:32" hidden="1" x14ac:dyDescent="0.35">
      <c r="A437">
        <v>2025</v>
      </c>
      <c r="C437" t="s">
        <v>1112</v>
      </c>
      <c r="D437" s="1" t="s">
        <v>1471</v>
      </c>
      <c r="E437" s="1" t="s">
        <v>8</v>
      </c>
      <c r="F437" t="s">
        <v>172</v>
      </c>
      <c r="G437" t="s">
        <v>101</v>
      </c>
      <c r="H437">
        <v>0.2</v>
      </c>
      <c r="I437">
        <v>29</v>
      </c>
      <c r="J437">
        <v>2.62</v>
      </c>
      <c r="K437">
        <v>0.92500000000000004</v>
      </c>
      <c r="L437" t="s">
        <v>52</v>
      </c>
      <c r="M437" t="s">
        <v>52</v>
      </c>
      <c r="N437">
        <f>Table2[[#This Row],[G]]/Table2[[#This Row],[GP]]</f>
        <v>9.0344827586206905E-2</v>
      </c>
      <c r="O437">
        <f>Table2[[#This Row],[A]]/Table2[[#This Row],[GP]]</f>
        <v>3.1896551724137932E-2</v>
      </c>
      <c r="P437" t="e">
        <f>Table2[[#This Row],[PTS]]/Table2[[#This Row],[GP]]</f>
        <v>#VALUE!</v>
      </c>
      <c r="Q437" s="7" t="e">
        <f>Table2[[#This Row],[PIM]]/Table2[[#This Row],[GP]]</f>
        <v>#VALUE!</v>
      </c>
      <c r="R437" s="7">
        <f>(Table2[[#This Row],[G]]^2)/(Table2[[#This Row],[G]]^2+Table2[[#This Row],[A]]^2)</f>
        <v>0.88916810502556665</v>
      </c>
      <c r="S437" s="7" t="e">
        <f>Table2[[#This Row],[PIM]]/Table2[[#This Row],[PTS]]</f>
        <v>#VALUE!</v>
      </c>
      <c r="T437" s="7" t="e">
        <f>Table2[[#This Row],[PTS]]/Table2[[#This Row],[PIM]]</f>
        <v>#VALUE!</v>
      </c>
      <c r="U437" s="7" t="e">
        <f>Table2[[#This Row],[PTS]]/Table2[[#This Row],[GP]]*Table2[[#This Row],[NHL_EQUIVALENT]]</f>
        <v>#VALUE!</v>
      </c>
      <c r="V437" s="7" t="e">
        <f>Table2[[#This Row],[G]]/Table2[[#This Row],[PTS]]</f>
        <v>#VALUE!</v>
      </c>
      <c r="W437" s="7" t="e">
        <f>Table2[[#This Row],[A]]/Table2[[#This Row],[PTS]]</f>
        <v>#VALUE!</v>
      </c>
      <c r="X437"/>
      <c r="Y437"/>
      <c r="Z437" t="s">
        <v>1425</v>
      </c>
      <c r="AA437" t="e" vm="5">
        <v>#VALUE!</v>
      </c>
      <c r="AB437" t="s">
        <v>587</v>
      </c>
      <c r="AC437">
        <v>39116</v>
      </c>
      <c r="AD437" t="s">
        <v>716</v>
      </c>
      <c r="AE437">
        <v>196</v>
      </c>
      <c r="AF437" t="s">
        <v>700</v>
      </c>
    </row>
    <row r="438" spans="1:32" hidden="1" x14ac:dyDescent="0.35">
      <c r="A438">
        <v>2025</v>
      </c>
      <c r="C438" t="s">
        <v>1113</v>
      </c>
      <c r="D438" s="1" t="s">
        <v>1471</v>
      </c>
      <c r="E438" s="1" t="s">
        <v>8</v>
      </c>
      <c r="F438" t="s">
        <v>374</v>
      </c>
      <c r="G438" t="s">
        <v>128</v>
      </c>
      <c r="H438">
        <v>0.22</v>
      </c>
      <c r="I438">
        <v>16</v>
      </c>
      <c r="J438">
        <v>1.94</v>
      </c>
      <c r="K438">
        <v>0.91800000000000004</v>
      </c>
      <c r="L438" t="s">
        <v>52</v>
      </c>
      <c r="M438" t="s">
        <v>52</v>
      </c>
      <c r="N438">
        <f>Table2[[#This Row],[G]]/Table2[[#This Row],[GP]]</f>
        <v>0.12125</v>
      </c>
      <c r="O438">
        <f>Table2[[#This Row],[A]]/Table2[[#This Row],[GP]]</f>
        <v>5.7375000000000002E-2</v>
      </c>
      <c r="P438" t="e">
        <f>Table2[[#This Row],[PTS]]/Table2[[#This Row],[GP]]</f>
        <v>#VALUE!</v>
      </c>
      <c r="Q438" s="7" t="e">
        <f>Table2[[#This Row],[PIM]]/Table2[[#This Row],[GP]]</f>
        <v>#VALUE!</v>
      </c>
      <c r="R438" s="7">
        <f>(Table2[[#This Row],[G]]^2)/(Table2[[#This Row],[G]]^2+Table2[[#This Row],[A]]^2)</f>
        <v>0.81705064602489963</v>
      </c>
      <c r="S438" s="7" t="e">
        <f>Table2[[#This Row],[PIM]]/Table2[[#This Row],[PTS]]</f>
        <v>#VALUE!</v>
      </c>
      <c r="T438" s="7" t="e">
        <f>Table2[[#This Row],[PTS]]/Table2[[#This Row],[PIM]]</f>
        <v>#VALUE!</v>
      </c>
      <c r="U438" s="7" t="e">
        <f>Table2[[#This Row],[PTS]]/Table2[[#This Row],[GP]]*Table2[[#This Row],[NHL_EQUIVALENT]]</f>
        <v>#VALUE!</v>
      </c>
      <c r="V438" s="7" t="e">
        <f>Table2[[#This Row],[G]]/Table2[[#This Row],[PTS]]</f>
        <v>#VALUE!</v>
      </c>
      <c r="W438" s="7" t="e">
        <f>Table2[[#This Row],[A]]/Table2[[#This Row],[PTS]]</f>
        <v>#VALUE!</v>
      </c>
      <c r="X438"/>
      <c r="Y438"/>
      <c r="Z438" t="s">
        <v>1427</v>
      </c>
      <c r="AA438" t="e" vm="8">
        <v>#VALUE!</v>
      </c>
      <c r="AB438" t="s">
        <v>873</v>
      </c>
      <c r="AC438">
        <v>39141</v>
      </c>
      <c r="AD438" t="s">
        <v>705</v>
      </c>
      <c r="AE438">
        <v>176</v>
      </c>
      <c r="AF438" t="s">
        <v>700</v>
      </c>
    </row>
    <row r="439" spans="1:32" hidden="1" x14ac:dyDescent="0.35">
      <c r="A439">
        <v>2025</v>
      </c>
      <c r="C439" t="s">
        <v>1286</v>
      </c>
      <c r="D439" s="1" t="s">
        <v>1471</v>
      </c>
      <c r="E439" s="1" t="s">
        <v>897</v>
      </c>
      <c r="F439" t="s">
        <v>217</v>
      </c>
      <c r="G439" t="s">
        <v>20</v>
      </c>
      <c r="H439">
        <v>0.28999999999999998</v>
      </c>
      <c r="I439">
        <v>52</v>
      </c>
      <c r="J439">
        <v>10</v>
      </c>
      <c r="K439">
        <v>17</v>
      </c>
      <c r="L439">
        <v>27</v>
      </c>
      <c r="M439">
        <v>44</v>
      </c>
      <c r="N439">
        <f>Table2[[#This Row],[G]]/Table2[[#This Row],[GP]]</f>
        <v>0.19230769230769232</v>
      </c>
      <c r="O439">
        <f>Table2[[#This Row],[A]]/Table2[[#This Row],[GP]]</f>
        <v>0.32692307692307693</v>
      </c>
      <c r="P439">
        <f>Table2[[#This Row],[PTS]]/Table2[[#This Row],[GP]]</f>
        <v>0.51923076923076927</v>
      </c>
      <c r="Q439" s="7">
        <f>Table2[[#This Row],[PIM]]/Table2[[#This Row],[GP]]</f>
        <v>0.84615384615384615</v>
      </c>
      <c r="R439" s="7">
        <f>(Table2[[#This Row],[G]]^2)/(Table2[[#This Row],[G]]^2+Table2[[#This Row],[A]]^2)</f>
        <v>0.25706940874035988</v>
      </c>
      <c r="S439" s="7">
        <f>Table2[[#This Row],[PIM]]/Table2[[#This Row],[PTS]]</f>
        <v>1.6296296296296295</v>
      </c>
      <c r="T439" s="7">
        <f>Table2[[#This Row],[PTS]]/Table2[[#This Row],[PIM]]</f>
        <v>0.61363636363636365</v>
      </c>
      <c r="U439" s="7">
        <f>Table2[[#This Row],[PTS]]/Table2[[#This Row],[GP]]*Table2[[#This Row],[NHL_EQUIVALENT]]</f>
        <v>0.15057692307692308</v>
      </c>
      <c r="V439" s="7">
        <f>Table2[[#This Row],[G]]/Table2[[#This Row],[PTS]]</f>
        <v>0.37037037037037035</v>
      </c>
      <c r="W439" s="7">
        <f>Table2[[#This Row],[A]]/Table2[[#This Row],[PTS]]</f>
        <v>0.62962962962962965</v>
      </c>
      <c r="X439"/>
      <c r="Y439"/>
      <c r="Z439" t="s">
        <v>1436</v>
      </c>
      <c r="AA439" t="e" vm="19">
        <v>#VALUE!</v>
      </c>
      <c r="AB439" t="s">
        <v>588</v>
      </c>
      <c r="AC439">
        <v>38920</v>
      </c>
      <c r="AD439" t="s">
        <v>717</v>
      </c>
      <c r="AE439">
        <v>203</v>
      </c>
      <c r="AF439" t="s">
        <v>700</v>
      </c>
    </row>
    <row r="440" spans="1:32" hidden="1" x14ac:dyDescent="0.35">
      <c r="A440">
        <v>2025</v>
      </c>
      <c r="C440" t="s">
        <v>1369</v>
      </c>
      <c r="D440" s="1" t="s">
        <v>1471</v>
      </c>
      <c r="E440" s="1" t="s">
        <v>897</v>
      </c>
      <c r="F440" t="s">
        <v>39</v>
      </c>
      <c r="G440" t="s">
        <v>20</v>
      </c>
      <c r="H440">
        <v>0.28999999999999998</v>
      </c>
      <c r="I440">
        <v>66</v>
      </c>
      <c r="J440">
        <v>15</v>
      </c>
      <c r="K440">
        <v>40</v>
      </c>
      <c r="L440">
        <v>55</v>
      </c>
      <c r="M440">
        <v>27</v>
      </c>
      <c r="N440">
        <f>Table2[[#This Row],[G]]/Table2[[#This Row],[GP]]</f>
        <v>0.22727272727272727</v>
      </c>
      <c r="O440">
        <f>Table2[[#This Row],[A]]/Table2[[#This Row],[GP]]</f>
        <v>0.60606060606060608</v>
      </c>
      <c r="P440">
        <f>Table2[[#This Row],[PTS]]/Table2[[#This Row],[GP]]</f>
        <v>0.83333333333333337</v>
      </c>
      <c r="Q440" s="7">
        <f>Table2[[#This Row],[PIM]]/Table2[[#This Row],[GP]]</f>
        <v>0.40909090909090912</v>
      </c>
      <c r="R440" s="7">
        <f>(Table2[[#This Row],[G]]^2)/(Table2[[#This Row],[G]]^2+Table2[[#This Row],[A]]^2)</f>
        <v>0.12328767123287671</v>
      </c>
      <c r="S440" s="7">
        <f>Table2[[#This Row],[PIM]]/Table2[[#This Row],[PTS]]</f>
        <v>0.49090909090909091</v>
      </c>
      <c r="T440" s="7">
        <f>Table2[[#This Row],[PTS]]/Table2[[#This Row],[PIM]]</f>
        <v>2.0370370370370372</v>
      </c>
      <c r="U440" s="7">
        <f>Table2[[#This Row],[PTS]]/Table2[[#This Row],[GP]]*Table2[[#This Row],[NHL_EQUIVALENT]]</f>
        <v>0.24166666666666667</v>
      </c>
      <c r="V440" s="7">
        <f>Table2[[#This Row],[G]]/Table2[[#This Row],[PTS]]</f>
        <v>0.27272727272727271</v>
      </c>
      <c r="W440" s="7">
        <f>Table2[[#This Row],[A]]/Table2[[#This Row],[PTS]]</f>
        <v>0.72727272727272729</v>
      </c>
      <c r="X440"/>
      <c r="Y440"/>
      <c r="Z440" t="s">
        <v>1421</v>
      </c>
      <c r="AA440" t="e" vm="1">
        <v>#VALUE!</v>
      </c>
      <c r="AB440" t="s">
        <v>589</v>
      </c>
      <c r="AC440">
        <v>39140</v>
      </c>
      <c r="AD440" t="s">
        <v>725</v>
      </c>
      <c r="AE440">
        <v>174</v>
      </c>
      <c r="AF440" t="s">
        <v>690</v>
      </c>
    </row>
    <row r="441" spans="1:32" hidden="1" x14ac:dyDescent="0.35">
      <c r="A441">
        <v>2025</v>
      </c>
      <c r="C441" t="s">
        <v>1187</v>
      </c>
      <c r="D441" s="1" t="s">
        <v>1471</v>
      </c>
      <c r="E441" s="1" t="s">
        <v>897</v>
      </c>
      <c r="F441" t="s">
        <v>261</v>
      </c>
      <c r="G441" t="s">
        <v>31</v>
      </c>
      <c r="H441">
        <v>0.27</v>
      </c>
      <c r="I441">
        <v>24</v>
      </c>
      <c r="J441">
        <v>2</v>
      </c>
      <c r="K441">
        <v>2</v>
      </c>
      <c r="L441">
        <v>4</v>
      </c>
      <c r="M441">
        <v>8</v>
      </c>
      <c r="N441">
        <f>Table2[[#This Row],[G]]/Table2[[#This Row],[GP]]</f>
        <v>8.3333333333333329E-2</v>
      </c>
      <c r="O441">
        <f>Table2[[#This Row],[A]]/Table2[[#This Row],[GP]]</f>
        <v>8.3333333333333329E-2</v>
      </c>
      <c r="P441">
        <f>Table2[[#This Row],[PTS]]/Table2[[#This Row],[GP]]</f>
        <v>0.16666666666666666</v>
      </c>
      <c r="Q441" s="7">
        <f>Table2[[#This Row],[PIM]]/Table2[[#This Row],[GP]]</f>
        <v>0.33333333333333331</v>
      </c>
      <c r="R441" s="7">
        <f>(Table2[[#This Row],[G]]^2)/(Table2[[#This Row],[G]]^2+Table2[[#This Row],[A]]^2)</f>
        <v>0.5</v>
      </c>
      <c r="S441" s="7">
        <f>Table2[[#This Row],[PIM]]/Table2[[#This Row],[PTS]]</f>
        <v>2</v>
      </c>
      <c r="T441" s="7">
        <f>Table2[[#This Row],[PTS]]/Table2[[#This Row],[PIM]]</f>
        <v>0.5</v>
      </c>
      <c r="U441" s="7">
        <f>Table2[[#This Row],[PTS]]/Table2[[#This Row],[GP]]*Table2[[#This Row],[NHL_EQUIVALENT]]</f>
        <v>4.4999999999999998E-2</v>
      </c>
      <c r="V441" s="7">
        <f>Table2[[#This Row],[G]]/Table2[[#This Row],[PTS]]</f>
        <v>0.5</v>
      </c>
      <c r="W441" s="7">
        <f>Table2[[#This Row],[A]]/Table2[[#This Row],[PTS]]</f>
        <v>0.5</v>
      </c>
      <c r="X441"/>
      <c r="Y441"/>
      <c r="Z441" t="s">
        <v>1426</v>
      </c>
      <c r="AA441" t="e" vm="9">
        <v>#VALUE!</v>
      </c>
      <c r="AB441" t="s">
        <v>590</v>
      </c>
      <c r="AC441">
        <v>39197</v>
      </c>
      <c r="AD441" t="s">
        <v>717</v>
      </c>
      <c r="AE441">
        <v>209</v>
      </c>
      <c r="AF441" t="s">
        <v>700</v>
      </c>
    </row>
    <row r="442" spans="1:32" hidden="1" x14ac:dyDescent="0.35">
      <c r="A442">
        <v>2025</v>
      </c>
      <c r="C442" t="s">
        <v>1025</v>
      </c>
      <c r="D442" s="1" t="s">
        <v>1471</v>
      </c>
      <c r="E442" s="1" t="s">
        <v>896</v>
      </c>
      <c r="F442" t="s">
        <v>59</v>
      </c>
      <c r="G442" t="s">
        <v>20</v>
      </c>
      <c r="H442">
        <v>0.28999999999999998</v>
      </c>
      <c r="I442">
        <v>68</v>
      </c>
      <c r="J442">
        <v>10</v>
      </c>
      <c r="K442">
        <v>13</v>
      </c>
      <c r="L442">
        <v>23</v>
      </c>
      <c r="M442">
        <v>48</v>
      </c>
      <c r="N442">
        <f>Table2[[#This Row],[G]]/Table2[[#This Row],[GP]]</f>
        <v>0.14705882352941177</v>
      </c>
      <c r="O442">
        <f>Table2[[#This Row],[A]]/Table2[[#This Row],[GP]]</f>
        <v>0.19117647058823528</v>
      </c>
      <c r="P442">
        <f>Table2[[#This Row],[PTS]]/Table2[[#This Row],[GP]]</f>
        <v>0.33823529411764708</v>
      </c>
      <c r="Q442" s="7">
        <f>Table2[[#This Row],[PIM]]/Table2[[#This Row],[GP]]</f>
        <v>0.70588235294117652</v>
      </c>
      <c r="R442" s="7">
        <f>(Table2[[#This Row],[G]]^2)/(Table2[[#This Row],[G]]^2+Table2[[#This Row],[A]]^2)</f>
        <v>0.37174721189591076</v>
      </c>
      <c r="S442" s="7">
        <f>Table2[[#This Row],[PIM]]/Table2[[#This Row],[PTS]]</f>
        <v>2.0869565217391304</v>
      </c>
      <c r="T442" s="7">
        <f>Table2[[#This Row],[PTS]]/Table2[[#This Row],[PIM]]</f>
        <v>0.47916666666666669</v>
      </c>
      <c r="U442" s="7">
        <f>Table2[[#This Row],[PTS]]/Table2[[#This Row],[GP]]*Table2[[#This Row],[NHL_EQUIVALENT]]</f>
        <v>9.8088235294117643E-2</v>
      </c>
      <c r="V442" s="7">
        <f>Table2[[#This Row],[G]]/Table2[[#This Row],[PTS]]</f>
        <v>0.43478260869565216</v>
      </c>
      <c r="W442" s="7">
        <f>Table2[[#This Row],[A]]/Table2[[#This Row],[PTS]]</f>
        <v>0.56521739130434778</v>
      </c>
      <c r="X442"/>
      <c r="Y442"/>
      <c r="Z442" t="s">
        <v>1421</v>
      </c>
      <c r="AA442" t="e" vm="1">
        <v>#VALUE!</v>
      </c>
      <c r="AB442" t="s">
        <v>591</v>
      </c>
      <c r="AC442">
        <v>39161</v>
      </c>
      <c r="AD442" t="s">
        <v>716</v>
      </c>
      <c r="AE442">
        <v>179</v>
      </c>
      <c r="AF442" t="s">
        <v>690</v>
      </c>
    </row>
    <row r="443" spans="1:32" hidden="1" x14ac:dyDescent="0.35">
      <c r="A443">
        <v>2025</v>
      </c>
      <c r="C443" t="s">
        <v>1287</v>
      </c>
      <c r="D443" s="1" t="s">
        <v>1471</v>
      </c>
      <c r="E443" s="1" t="s">
        <v>897</v>
      </c>
      <c r="F443" t="s">
        <v>593</v>
      </c>
      <c r="G443" t="s">
        <v>131</v>
      </c>
      <c r="H443">
        <v>0.1</v>
      </c>
      <c r="I443">
        <v>62</v>
      </c>
      <c r="J443">
        <v>55</v>
      </c>
      <c r="K443">
        <v>45</v>
      </c>
      <c r="L443">
        <v>100</v>
      </c>
      <c r="M443">
        <v>2</v>
      </c>
      <c r="N443">
        <f>Table2[[#This Row],[G]]/Table2[[#This Row],[GP]]</f>
        <v>0.88709677419354838</v>
      </c>
      <c r="O443">
        <f>Table2[[#This Row],[A]]/Table2[[#This Row],[GP]]</f>
        <v>0.72580645161290325</v>
      </c>
      <c r="P443">
        <f>Table2[[#This Row],[PTS]]/Table2[[#This Row],[GP]]</f>
        <v>1.6129032258064515</v>
      </c>
      <c r="Q443" s="7">
        <f>Table2[[#This Row],[PIM]]/Table2[[#This Row],[GP]]</f>
        <v>3.2258064516129031E-2</v>
      </c>
      <c r="R443" s="7">
        <f>(Table2[[#This Row],[G]]^2)/(Table2[[#This Row],[G]]^2+Table2[[#This Row],[A]]^2)</f>
        <v>0.59900990099009899</v>
      </c>
      <c r="S443" s="7">
        <f>Table2[[#This Row],[PIM]]/Table2[[#This Row],[PTS]]</f>
        <v>0.02</v>
      </c>
      <c r="T443" s="7">
        <f>Table2[[#This Row],[PTS]]/Table2[[#This Row],[PIM]]</f>
        <v>50</v>
      </c>
      <c r="U443" s="7">
        <f>Table2[[#This Row],[PTS]]/Table2[[#This Row],[GP]]*Table2[[#This Row],[NHL_EQUIVALENT]]</f>
        <v>0.16129032258064516</v>
      </c>
      <c r="V443" s="7">
        <f>Table2[[#This Row],[G]]/Table2[[#This Row],[PTS]]</f>
        <v>0.55000000000000004</v>
      </c>
      <c r="W443" s="7">
        <f>Table2[[#This Row],[A]]/Table2[[#This Row],[PTS]]</f>
        <v>0.45</v>
      </c>
      <c r="X443"/>
      <c r="Y443"/>
      <c r="Z443" t="s">
        <v>1422</v>
      </c>
      <c r="AA443" t="e" vm="2">
        <v>#VALUE!</v>
      </c>
      <c r="AB443" t="s">
        <v>592</v>
      </c>
      <c r="AC443">
        <v>39212</v>
      </c>
      <c r="AD443" t="s">
        <v>705</v>
      </c>
      <c r="AE443">
        <v>174</v>
      </c>
      <c r="AF443" t="s">
        <v>690</v>
      </c>
    </row>
    <row r="444" spans="1:32" hidden="1" x14ac:dyDescent="0.35">
      <c r="A444">
        <v>2025</v>
      </c>
      <c r="C444" t="s">
        <v>1026</v>
      </c>
      <c r="D444" s="1" t="s">
        <v>1471</v>
      </c>
      <c r="E444" s="1" t="s">
        <v>896</v>
      </c>
      <c r="F444" t="s">
        <v>16</v>
      </c>
      <c r="G444" t="s">
        <v>17</v>
      </c>
      <c r="H444">
        <v>0.28000000000000003</v>
      </c>
      <c r="I444">
        <v>66</v>
      </c>
      <c r="J444">
        <v>9</v>
      </c>
      <c r="K444">
        <v>28</v>
      </c>
      <c r="L444">
        <v>37</v>
      </c>
      <c r="M444">
        <v>28</v>
      </c>
      <c r="N444">
        <f>Table2[[#This Row],[G]]/Table2[[#This Row],[GP]]</f>
        <v>0.13636363636363635</v>
      </c>
      <c r="O444">
        <f>Table2[[#This Row],[A]]/Table2[[#This Row],[GP]]</f>
        <v>0.42424242424242425</v>
      </c>
      <c r="P444">
        <f>Table2[[#This Row],[PTS]]/Table2[[#This Row],[GP]]</f>
        <v>0.56060606060606055</v>
      </c>
      <c r="Q444" s="7">
        <f>Table2[[#This Row],[PIM]]/Table2[[#This Row],[GP]]</f>
        <v>0.42424242424242425</v>
      </c>
      <c r="R444" s="7">
        <f>(Table2[[#This Row],[G]]^2)/(Table2[[#This Row],[G]]^2+Table2[[#This Row],[A]]^2)</f>
        <v>9.3641618497109821E-2</v>
      </c>
      <c r="S444" s="7">
        <f>Table2[[#This Row],[PIM]]/Table2[[#This Row],[PTS]]</f>
        <v>0.7567567567567568</v>
      </c>
      <c r="T444" s="7">
        <f>Table2[[#This Row],[PTS]]/Table2[[#This Row],[PIM]]</f>
        <v>1.3214285714285714</v>
      </c>
      <c r="U444" s="7">
        <f>Table2[[#This Row],[PTS]]/Table2[[#This Row],[GP]]*Table2[[#This Row],[NHL_EQUIVALENT]]</f>
        <v>0.15696969696969698</v>
      </c>
      <c r="V444" s="7">
        <f>Table2[[#This Row],[G]]/Table2[[#This Row],[PTS]]</f>
        <v>0.24324324324324326</v>
      </c>
      <c r="W444" s="7">
        <f>Table2[[#This Row],[A]]/Table2[[#This Row],[PTS]]</f>
        <v>0.7567567567567568</v>
      </c>
      <c r="X444"/>
      <c r="Y444"/>
      <c r="Z444" t="s">
        <v>1422</v>
      </c>
      <c r="AA444" t="e" vm="2">
        <v>#VALUE!</v>
      </c>
      <c r="AB444" t="s">
        <v>594</v>
      </c>
      <c r="AC444">
        <v>39120</v>
      </c>
      <c r="AD444" t="s">
        <v>705</v>
      </c>
      <c r="AE444">
        <v>174</v>
      </c>
      <c r="AF444" t="s">
        <v>700</v>
      </c>
    </row>
    <row r="445" spans="1:32" hidden="1" x14ac:dyDescent="0.35">
      <c r="A445">
        <v>2025</v>
      </c>
      <c r="C445" t="s">
        <v>1027</v>
      </c>
      <c r="D445" s="1" t="s">
        <v>1471</v>
      </c>
      <c r="E445" s="1" t="s">
        <v>896</v>
      </c>
      <c r="F445" t="s">
        <v>217</v>
      </c>
      <c r="G445" t="s">
        <v>20</v>
      </c>
      <c r="H445">
        <v>0.28999999999999998</v>
      </c>
      <c r="I445">
        <v>68</v>
      </c>
      <c r="J445">
        <v>5</v>
      </c>
      <c r="K445">
        <v>13</v>
      </c>
      <c r="L445">
        <v>18</v>
      </c>
      <c r="M445">
        <v>26</v>
      </c>
      <c r="N445">
        <f>Table2[[#This Row],[G]]/Table2[[#This Row],[GP]]</f>
        <v>7.3529411764705885E-2</v>
      </c>
      <c r="O445">
        <f>Table2[[#This Row],[A]]/Table2[[#This Row],[GP]]</f>
        <v>0.19117647058823528</v>
      </c>
      <c r="P445">
        <f>Table2[[#This Row],[PTS]]/Table2[[#This Row],[GP]]</f>
        <v>0.26470588235294118</v>
      </c>
      <c r="Q445" s="7">
        <f>Table2[[#This Row],[PIM]]/Table2[[#This Row],[GP]]</f>
        <v>0.38235294117647056</v>
      </c>
      <c r="R445" s="7">
        <f>(Table2[[#This Row],[G]]^2)/(Table2[[#This Row],[G]]^2+Table2[[#This Row],[A]]^2)</f>
        <v>0.12886597938144329</v>
      </c>
      <c r="S445" s="7">
        <f>Table2[[#This Row],[PIM]]/Table2[[#This Row],[PTS]]</f>
        <v>1.4444444444444444</v>
      </c>
      <c r="T445" s="7">
        <f>Table2[[#This Row],[PTS]]/Table2[[#This Row],[PIM]]</f>
        <v>0.69230769230769229</v>
      </c>
      <c r="U445" s="7">
        <f>Table2[[#This Row],[PTS]]/Table2[[#This Row],[GP]]*Table2[[#This Row],[NHL_EQUIVALENT]]</f>
        <v>7.6764705882352943E-2</v>
      </c>
      <c r="V445" s="7">
        <f>Table2[[#This Row],[G]]/Table2[[#This Row],[PTS]]</f>
        <v>0.27777777777777779</v>
      </c>
      <c r="W445" s="7">
        <f>Table2[[#This Row],[A]]/Table2[[#This Row],[PTS]]</f>
        <v>0.72222222222222221</v>
      </c>
      <c r="X445"/>
      <c r="Y445"/>
      <c r="Z445" t="s">
        <v>1421</v>
      </c>
      <c r="AA445" t="e" vm="1">
        <v>#VALUE!</v>
      </c>
      <c r="AB445" t="s">
        <v>595</v>
      </c>
      <c r="AC445">
        <v>39105</v>
      </c>
      <c r="AD445" t="s">
        <v>705</v>
      </c>
      <c r="AE445">
        <v>185</v>
      </c>
      <c r="AF445" t="s">
        <v>690</v>
      </c>
    </row>
    <row r="446" spans="1:32" hidden="1" x14ac:dyDescent="0.35">
      <c r="A446">
        <v>2025</v>
      </c>
      <c r="C446" t="s">
        <v>1370</v>
      </c>
      <c r="D446" s="1" t="s">
        <v>1471</v>
      </c>
      <c r="E446" s="1" t="s">
        <v>897</v>
      </c>
      <c r="F446" t="s">
        <v>223</v>
      </c>
      <c r="G446" t="s">
        <v>23</v>
      </c>
      <c r="H446">
        <v>0.27</v>
      </c>
      <c r="I446">
        <v>57</v>
      </c>
      <c r="J446">
        <v>14</v>
      </c>
      <c r="K446">
        <v>25</v>
      </c>
      <c r="L446">
        <v>39</v>
      </c>
      <c r="M446">
        <v>10</v>
      </c>
      <c r="N446">
        <f>Table2[[#This Row],[G]]/Table2[[#This Row],[GP]]</f>
        <v>0.24561403508771928</v>
      </c>
      <c r="O446">
        <f>Table2[[#This Row],[A]]/Table2[[#This Row],[GP]]</f>
        <v>0.43859649122807015</v>
      </c>
      <c r="P446">
        <f>Table2[[#This Row],[PTS]]/Table2[[#This Row],[GP]]</f>
        <v>0.68421052631578949</v>
      </c>
      <c r="Q446" s="7">
        <f>Table2[[#This Row],[PIM]]/Table2[[#This Row],[GP]]</f>
        <v>0.17543859649122806</v>
      </c>
      <c r="R446" s="7">
        <f>(Table2[[#This Row],[G]]^2)/(Table2[[#This Row],[G]]^2+Table2[[#This Row],[A]]^2)</f>
        <v>0.23873325213154689</v>
      </c>
      <c r="S446" s="7">
        <f>Table2[[#This Row],[PIM]]/Table2[[#This Row],[PTS]]</f>
        <v>0.25641025641025639</v>
      </c>
      <c r="T446" s="7">
        <f>Table2[[#This Row],[PTS]]/Table2[[#This Row],[PIM]]</f>
        <v>3.9</v>
      </c>
      <c r="U446" s="7">
        <f>Table2[[#This Row],[PTS]]/Table2[[#This Row],[GP]]*Table2[[#This Row],[NHL_EQUIVALENT]]</f>
        <v>0.18473684210526317</v>
      </c>
      <c r="V446" s="7">
        <f>Table2[[#This Row],[G]]/Table2[[#This Row],[PTS]]</f>
        <v>0.35897435897435898</v>
      </c>
      <c r="W446" s="7">
        <f>Table2[[#This Row],[A]]/Table2[[#This Row],[PTS]]</f>
        <v>0.64102564102564108</v>
      </c>
      <c r="X446"/>
      <c r="Y446"/>
      <c r="Z446" t="s">
        <v>1422</v>
      </c>
      <c r="AA446" t="e" vm="2">
        <v>#VALUE!</v>
      </c>
      <c r="AB446" t="s">
        <v>596</v>
      </c>
      <c r="AC446">
        <v>38993</v>
      </c>
      <c r="AD446" t="s">
        <v>716</v>
      </c>
      <c r="AE446">
        <v>181</v>
      </c>
      <c r="AF446" t="s">
        <v>690</v>
      </c>
    </row>
    <row r="447" spans="1:32" hidden="1" x14ac:dyDescent="0.35">
      <c r="A447">
        <v>2025</v>
      </c>
      <c r="C447" t="s">
        <v>1371</v>
      </c>
      <c r="D447" s="1" t="s">
        <v>1471</v>
      </c>
      <c r="E447" s="1" t="s">
        <v>897</v>
      </c>
      <c r="F447" t="s">
        <v>597</v>
      </c>
      <c r="G447" t="s">
        <v>598</v>
      </c>
      <c r="H447">
        <v>0.3</v>
      </c>
      <c r="I447">
        <v>31</v>
      </c>
      <c r="J447">
        <v>1</v>
      </c>
      <c r="K447">
        <v>2</v>
      </c>
      <c r="L447">
        <v>3</v>
      </c>
      <c r="M447">
        <v>6</v>
      </c>
      <c r="N447">
        <f>Table2[[#This Row],[G]]/Table2[[#This Row],[GP]]</f>
        <v>3.2258064516129031E-2</v>
      </c>
      <c r="O447">
        <f>Table2[[#This Row],[A]]/Table2[[#This Row],[GP]]</f>
        <v>6.4516129032258063E-2</v>
      </c>
      <c r="P447">
        <f>Table2[[#This Row],[PTS]]/Table2[[#This Row],[GP]]</f>
        <v>9.6774193548387094E-2</v>
      </c>
      <c r="Q447" s="7">
        <f>Table2[[#This Row],[PIM]]/Table2[[#This Row],[GP]]</f>
        <v>0.19354838709677419</v>
      </c>
      <c r="R447" s="7">
        <f>(Table2[[#This Row],[G]]^2)/(Table2[[#This Row],[G]]^2+Table2[[#This Row],[A]]^2)</f>
        <v>0.2</v>
      </c>
      <c r="S447" s="7">
        <f>Table2[[#This Row],[PIM]]/Table2[[#This Row],[PTS]]</f>
        <v>2</v>
      </c>
      <c r="T447" s="7">
        <f>Table2[[#This Row],[PTS]]/Table2[[#This Row],[PIM]]</f>
        <v>0.5</v>
      </c>
      <c r="U447" s="7">
        <f>Table2[[#This Row],[PTS]]/Table2[[#This Row],[GP]]*Table2[[#This Row],[NHL_EQUIVALENT]]</f>
        <v>2.9032258064516127E-2</v>
      </c>
      <c r="V447" s="7">
        <f>Table2[[#This Row],[G]]/Table2[[#This Row],[PTS]]</f>
        <v>0.33333333333333331</v>
      </c>
      <c r="W447" s="7">
        <f>Table2[[#This Row],[A]]/Table2[[#This Row],[PTS]]</f>
        <v>0.66666666666666663</v>
      </c>
      <c r="X447"/>
      <c r="Y447"/>
      <c r="Z447" t="s">
        <v>1428</v>
      </c>
      <c r="AA447" t="e" vm="10">
        <v>#VALUE!</v>
      </c>
      <c r="AB447" t="s">
        <v>874</v>
      </c>
      <c r="AC447">
        <v>39219</v>
      </c>
      <c r="AD447" t="s">
        <v>717</v>
      </c>
      <c r="AE447">
        <v>187</v>
      </c>
      <c r="AF447" t="s">
        <v>700</v>
      </c>
    </row>
    <row r="448" spans="1:32" hidden="1" x14ac:dyDescent="0.35">
      <c r="A448">
        <v>2025</v>
      </c>
      <c r="C448" t="s">
        <v>1028</v>
      </c>
      <c r="D448" s="1" t="s">
        <v>1471</v>
      </c>
      <c r="E448" s="1" t="s">
        <v>896</v>
      </c>
      <c r="F448" t="s">
        <v>600</v>
      </c>
      <c r="G448" t="s">
        <v>101</v>
      </c>
      <c r="H448">
        <v>0.2</v>
      </c>
      <c r="I448">
        <v>52</v>
      </c>
      <c r="J448">
        <v>4</v>
      </c>
      <c r="K448">
        <v>19</v>
      </c>
      <c r="L448">
        <v>23</v>
      </c>
      <c r="M448">
        <v>23</v>
      </c>
      <c r="N448">
        <f>Table2[[#This Row],[G]]/Table2[[#This Row],[GP]]</f>
        <v>7.6923076923076927E-2</v>
      </c>
      <c r="O448">
        <f>Table2[[#This Row],[A]]/Table2[[#This Row],[GP]]</f>
        <v>0.36538461538461536</v>
      </c>
      <c r="P448">
        <f>Table2[[#This Row],[PTS]]/Table2[[#This Row],[GP]]</f>
        <v>0.44230769230769229</v>
      </c>
      <c r="Q448" s="7">
        <f>Table2[[#This Row],[PIM]]/Table2[[#This Row],[GP]]</f>
        <v>0.44230769230769229</v>
      </c>
      <c r="R448" s="7">
        <f>(Table2[[#This Row],[G]]^2)/(Table2[[#This Row],[G]]^2+Table2[[#This Row],[A]]^2)</f>
        <v>4.2440318302387266E-2</v>
      </c>
      <c r="S448" s="7">
        <f>Table2[[#This Row],[PIM]]/Table2[[#This Row],[PTS]]</f>
        <v>1</v>
      </c>
      <c r="T448" s="7">
        <f>Table2[[#This Row],[PTS]]/Table2[[#This Row],[PIM]]</f>
        <v>1</v>
      </c>
      <c r="U448" s="7">
        <f>Table2[[#This Row],[PTS]]/Table2[[#This Row],[GP]]*Table2[[#This Row],[NHL_EQUIVALENT]]</f>
        <v>8.8461538461538466E-2</v>
      </c>
      <c r="V448" s="7">
        <f>Table2[[#This Row],[G]]/Table2[[#This Row],[PTS]]</f>
        <v>0.17391304347826086</v>
      </c>
      <c r="W448" s="7">
        <f>Table2[[#This Row],[A]]/Table2[[#This Row],[PTS]]</f>
        <v>0.82608695652173914</v>
      </c>
      <c r="X448"/>
      <c r="Y448"/>
      <c r="Z448" t="s">
        <v>1425</v>
      </c>
      <c r="AA448" t="e" vm="5">
        <v>#VALUE!</v>
      </c>
      <c r="AB448" t="s">
        <v>599</v>
      </c>
      <c r="AC448">
        <v>39021</v>
      </c>
      <c r="AD448" t="s">
        <v>724</v>
      </c>
      <c r="AE448">
        <v>185</v>
      </c>
      <c r="AF448" t="s">
        <v>700</v>
      </c>
    </row>
    <row r="449" spans="1:32" hidden="1" x14ac:dyDescent="0.35">
      <c r="A449">
        <v>2025</v>
      </c>
      <c r="C449" t="s">
        <v>1402</v>
      </c>
      <c r="D449" s="1" t="s">
        <v>1471</v>
      </c>
      <c r="E449" s="1" t="s">
        <v>897</v>
      </c>
      <c r="F449" t="s">
        <v>602</v>
      </c>
      <c r="G449" t="s">
        <v>101</v>
      </c>
      <c r="H449">
        <v>0.2</v>
      </c>
      <c r="I449">
        <v>50</v>
      </c>
      <c r="J449">
        <v>14</v>
      </c>
      <c r="K449">
        <v>19</v>
      </c>
      <c r="L449">
        <v>33</v>
      </c>
      <c r="M449">
        <v>24</v>
      </c>
      <c r="N449">
        <f>Table2[[#This Row],[G]]/Table2[[#This Row],[GP]]</f>
        <v>0.28000000000000003</v>
      </c>
      <c r="O449">
        <f>Table2[[#This Row],[A]]/Table2[[#This Row],[GP]]</f>
        <v>0.38</v>
      </c>
      <c r="P449">
        <f>Table2[[#This Row],[PTS]]/Table2[[#This Row],[GP]]</f>
        <v>0.66</v>
      </c>
      <c r="Q449" s="7">
        <f>Table2[[#This Row],[PIM]]/Table2[[#This Row],[GP]]</f>
        <v>0.48</v>
      </c>
      <c r="R449" s="7">
        <f>(Table2[[#This Row],[G]]^2)/(Table2[[#This Row],[G]]^2+Table2[[#This Row],[A]]^2)</f>
        <v>0.35188509874326751</v>
      </c>
      <c r="S449" s="7">
        <f>Table2[[#This Row],[PIM]]/Table2[[#This Row],[PTS]]</f>
        <v>0.72727272727272729</v>
      </c>
      <c r="T449" s="7">
        <f>Table2[[#This Row],[PTS]]/Table2[[#This Row],[PIM]]</f>
        <v>1.375</v>
      </c>
      <c r="U449" s="7">
        <f>Table2[[#This Row],[PTS]]/Table2[[#This Row],[GP]]*Table2[[#This Row],[NHL_EQUIVALENT]]</f>
        <v>0.13200000000000001</v>
      </c>
      <c r="V449" s="7">
        <f>Table2[[#This Row],[G]]/Table2[[#This Row],[PTS]]</f>
        <v>0.42424242424242425</v>
      </c>
      <c r="W449" s="7">
        <f>Table2[[#This Row],[A]]/Table2[[#This Row],[PTS]]</f>
        <v>0.5757575757575758</v>
      </c>
      <c r="X449"/>
      <c r="Y449"/>
      <c r="Z449" t="s">
        <v>1425</v>
      </c>
      <c r="AA449" t="e" vm="5">
        <v>#VALUE!</v>
      </c>
      <c r="AB449" t="s">
        <v>601</v>
      </c>
      <c r="AC449">
        <v>39139</v>
      </c>
      <c r="AD449" t="s">
        <v>705</v>
      </c>
      <c r="AE449">
        <v>181</v>
      </c>
      <c r="AF449" t="s">
        <v>700</v>
      </c>
    </row>
    <row r="450" spans="1:32" hidden="1" x14ac:dyDescent="0.35">
      <c r="A450">
        <v>2025</v>
      </c>
      <c r="C450" t="s">
        <v>1207</v>
      </c>
      <c r="D450" s="1" t="s">
        <v>1471</v>
      </c>
      <c r="E450" s="1" t="s">
        <v>897</v>
      </c>
      <c r="F450" t="s">
        <v>603</v>
      </c>
      <c r="G450" t="s">
        <v>99</v>
      </c>
      <c r="H450">
        <v>0.18</v>
      </c>
      <c r="I450">
        <v>35</v>
      </c>
      <c r="J450">
        <v>9</v>
      </c>
      <c r="K450">
        <v>13</v>
      </c>
      <c r="L450">
        <v>22</v>
      </c>
      <c r="M450">
        <v>12</v>
      </c>
      <c r="N450">
        <f>Table2[[#This Row],[G]]/Table2[[#This Row],[GP]]</f>
        <v>0.25714285714285712</v>
      </c>
      <c r="O450">
        <f>Table2[[#This Row],[A]]/Table2[[#This Row],[GP]]</f>
        <v>0.37142857142857144</v>
      </c>
      <c r="P450">
        <f>Table2[[#This Row],[PTS]]/Table2[[#This Row],[GP]]</f>
        <v>0.62857142857142856</v>
      </c>
      <c r="Q450" s="7">
        <f>Table2[[#This Row],[PIM]]/Table2[[#This Row],[GP]]</f>
        <v>0.34285714285714286</v>
      </c>
      <c r="R450" s="7">
        <f>(Table2[[#This Row],[G]]^2)/(Table2[[#This Row],[G]]^2+Table2[[#This Row],[A]]^2)</f>
        <v>0.32400000000000001</v>
      </c>
      <c r="S450" s="7">
        <f>Table2[[#This Row],[PIM]]/Table2[[#This Row],[PTS]]</f>
        <v>0.54545454545454541</v>
      </c>
      <c r="T450" s="7">
        <f>Table2[[#This Row],[PTS]]/Table2[[#This Row],[PIM]]</f>
        <v>1.8333333333333333</v>
      </c>
      <c r="U450" s="7">
        <f>Table2[[#This Row],[PTS]]/Table2[[#This Row],[GP]]*Table2[[#This Row],[NHL_EQUIVALENT]]</f>
        <v>0.11314285714285714</v>
      </c>
      <c r="V450" s="7">
        <f>Table2[[#This Row],[G]]/Table2[[#This Row],[PTS]]</f>
        <v>0.40909090909090912</v>
      </c>
      <c r="W450" s="7">
        <f>Table2[[#This Row],[A]]/Table2[[#This Row],[PTS]]</f>
        <v>0.59090909090909094</v>
      </c>
      <c r="X450"/>
      <c r="Y450"/>
      <c r="Z450" t="s">
        <v>1437</v>
      </c>
      <c r="AA450" t="e" vm="11">
        <v>#VALUE!</v>
      </c>
      <c r="AB450" t="s">
        <v>877</v>
      </c>
      <c r="AC450">
        <v>39287</v>
      </c>
      <c r="AD450" t="s">
        <v>767</v>
      </c>
      <c r="AE450">
        <v>168</v>
      </c>
      <c r="AF450" t="s">
        <v>700</v>
      </c>
    </row>
    <row r="451" spans="1:32" hidden="1" x14ac:dyDescent="0.35">
      <c r="A451">
        <v>2025</v>
      </c>
      <c r="C451" t="s">
        <v>1188</v>
      </c>
      <c r="D451" s="1" t="s">
        <v>1471</v>
      </c>
      <c r="E451" s="1" t="s">
        <v>897</v>
      </c>
      <c r="F451" t="s">
        <v>206</v>
      </c>
      <c r="G451" t="s">
        <v>31</v>
      </c>
      <c r="H451">
        <v>0.27</v>
      </c>
      <c r="I451">
        <v>27</v>
      </c>
      <c r="J451">
        <v>4</v>
      </c>
      <c r="K451">
        <v>3</v>
      </c>
      <c r="L451">
        <v>7</v>
      </c>
      <c r="M451">
        <v>23</v>
      </c>
      <c r="N451">
        <f>Table2[[#This Row],[G]]/Table2[[#This Row],[GP]]</f>
        <v>0.14814814814814814</v>
      </c>
      <c r="O451">
        <f>Table2[[#This Row],[A]]/Table2[[#This Row],[GP]]</f>
        <v>0.1111111111111111</v>
      </c>
      <c r="P451">
        <f>Table2[[#This Row],[PTS]]/Table2[[#This Row],[GP]]</f>
        <v>0.25925925925925924</v>
      </c>
      <c r="Q451" s="7">
        <f>Table2[[#This Row],[PIM]]/Table2[[#This Row],[GP]]</f>
        <v>0.85185185185185186</v>
      </c>
      <c r="R451" s="7">
        <f>(Table2[[#This Row],[G]]^2)/(Table2[[#This Row],[G]]^2+Table2[[#This Row],[A]]^2)</f>
        <v>0.64</v>
      </c>
      <c r="S451" s="7">
        <f>Table2[[#This Row],[PIM]]/Table2[[#This Row],[PTS]]</f>
        <v>3.2857142857142856</v>
      </c>
      <c r="T451" s="7">
        <f>Table2[[#This Row],[PTS]]/Table2[[#This Row],[PIM]]</f>
        <v>0.30434782608695654</v>
      </c>
      <c r="U451" s="7">
        <f>Table2[[#This Row],[PTS]]/Table2[[#This Row],[GP]]*Table2[[#This Row],[NHL_EQUIVALENT]]</f>
        <v>7.0000000000000007E-2</v>
      </c>
      <c r="V451" s="7">
        <f>Table2[[#This Row],[G]]/Table2[[#This Row],[PTS]]</f>
        <v>0.5714285714285714</v>
      </c>
      <c r="W451" s="7">
        <f>Table2[[#This Row],[A]]/Table2[[#This Row],[PTS]]</f>
        <v>0.42857142857142855</v>
      </c>
      <c r="X451"/>
      <c r="Y451"/>
      <c r="Z451" t="s">
        <v>1421</v>
      </c>
      <c r="AA451" t="e" vm="1">
        <v>#VALUE!</v>
      </c>
      <c r="AB451" t="s">
        <v>604</v>
      </c>
      <c r="AC451">
        <v>39290</v>
      </c>
      <c r="AD451" t="s">
        <v>724</v>
      </c>
      <c r="AE451">
        <v>201</v>
      </c>
      <c r="AF451" t="s">
        <v>690</v>
      </c>
    </row>
    <row r="452" spans="1:32" hidden="1" x14ac:dyDescent="0.35">
      <c r="A452">
        <v>2025</v>
      </c>
      <c r="C452" t="s">
        <v>1288</v>
      </c>
      <c r="D452" s="1" t="s">
        <v>1471</v>
      </c>
      <c r="E452" s="1" t="s">
        <v>897</v>
      </c>
      <c r="F452" t="s">
        <v>606</v>
      </c>
      <c r="G452" t="s">
        <v>26</v>
      </c>
      <c r="H452">
        <v>0.32</v>
      </c>
      <c r="I452">
        <v>39</v>
      </c>
      <c r="J452">
        <v>9</v>
      </c>
      <c r="K452">
        <v>5</v>
      </c>
      <c r="L452">
        <v>14</v>
      </c>
      <c r="M452">
        <v>4</v>
      </c>
      <c r="N452">
        <f>Table2[[#This Row],[G]]/Table2[[#This Row],[GP]]</f>
        <v>0.23076923076923078</v>
      </c>
      <c r="O452">
        <f>Table2[[#This Row],[A]]/Table2[[#This Row],[GP]]</f>
        <v>0.12820512820512819</v>
      </c>
      <c r="P452">
        <f>Table2[[#This Row],[PTS]]/Table2[[#This Row],[GP]]</f>
        <v>0.35897435897435898</v>
      </c>
      <c r="Q452" s="7">
        <f>Table2[[#This Row],[PIM]]/Table2[[#This Row],[GP]]</f>
        <v>0.10256410256410256</v>
      </c>
      <c r="R452" s="7">
        <f>(Table2[[#This Row],[G]]^2)/(Table2[[#This Row],[G]]^2+Table2[[#This Row],[A]]^2)</f>
        <v>0.76415094339622647</v>
      </c>
      <c r="S452" s="7">
        <f>Table2[[#This Row],[PIM]]/Table2[[#This Row],[PTS]]</f>
        <v>0.2857142857142857</v>
      </c>
      <c r="T452" s="7">
        <f>Table2[[#This Row],[PTS]]/Table2[[#This Row],[PIM]]</f>
        <v>3.5</v>
      </c>
      <c r="U452" s="7">
        <f>Table2[[#This Row],[PTS]]/Table2[[#This Row],[GP]]*Table2[[#This Row],[NHL_EQUIVALENT]]</f>
        <v>0.11487179487179487</v>
      </c>
      <c r="V452" s="7">
        <f>Table2[[#This Row],[G]]/Table2[[#This Row],[PTS]]</f>
        <v>0.6428571428571429</v>
      </c>
      <c r="W452" s="7">
        <f>Table2[[#This Row],[A]]/Table2[[#This Row],[PTS]]</f>
        <v>0.35714285714285715</v>
      </c>
      <c r="X452"/>
      <c r="Y452"/>
      <c r="Z452" t="s">
        <v>1422</v>
      </c>
      <c r="AA452" t="e" vm="2">
        <v>#VALUE!</v>
      </c>
      <c r="AB452" t="s">
        <v>605</v>
      </c>
      <c r="AC452">
        <v>38496</v>
      </c>
      <c r="AD452" t="s">
        <v>716</v>
      </c>
      <c r="AE452">
        <v>170</v>
      </c>
      <c r="AF452" t="s">
        <v>690</v>
      </c>
    </row>
    <row r="453" spans="1:32" hidden="1" x14ac:dyDescent="0.35">
      <c r="A453">
        <v>2025</v>
      </c>
      <c r="C453" t="s">
        <v>1029</v>
      </c>
      <c r="D453" s="1" t="s">
        <v>1471</v>
      </c>
      <c r="E453" s="1" t="s">
        <v>896</v>
      </c>
      <c r="F453" t="s">
        <v>608</v>
      </c>
      <c r="G453" t="s">
        <v>163</v>
      </c>
      <c r="H453">
        <v>0.83</v>
      </c>
      <c r="I453">
        <v>67</v>
      </c>
      <c r="J453">
        <v>6</v>
      </c>
      <c r="K453">
        <v>16</v>
      </c>
      <c r="L453">
        <v>22</v>
      </c>
      <c r="M453">
        <v>24</v>
      </c>
      <c r="N453">
        <f>Table2[[#This Row],[G]]/Table2[[#This Row],[GP]]</f>
        <v>8.9552238805970144E-2</v>
      </c>
      <c r="O453">
        <f>Table2[[#This Row],[A]]/Table2[[#This Row],[GP]]</f>
        <v>0.23880597014925373</v>
      </c>
      <c r="P453">
        <f>Table2[[#This Row],[PTS]]/Table2[[#This Row],[GP]]</f>
        <v>0.32835820895522388</v>
      </c>
      <c r="Q453" s="7">
        <f>Table2[[#This Row],[PIM]]/Table2[[#This Row],[GP]]</f>
        <v>0.35820895522388058</v>
      </c>
      <c r="R453" s="7">
        <f>(Table2[[#This Row],[G]]^2)/(Table2[[#This Row],[G]]^2+Table2[[#This Row],[A]]^2)</f>
        <v>0.12328767123287671</v>
      </c>
      <c r="S453" s="7">
        <f>Table2[[#This Row],[PIM]]/Table2[[#This Row],[PTS]]</f>
        <v>1.0909090909090908</v>
      </c>
      <c r="T453" s="7">
        <f>Table2[[#This Row],[PTS]]/Table2[[#This Row],[PIM]]</f>
        <v>0.91666666666666663</v>
      </c>
      <c r="U453" s="7">
        <f>Table2[[#This Row],[PTS]]/Table2[[#This Row],[GP]]*Table2[[#This Row],[NHL_EQUIVALENT]]</f>
        <v>0.27253731343283583</v>
      </c>
      <c r="V453" s="7">
        <f>Table2[[#This Row],[G]]/Table2[[#This Row],[PTS]]</f>
        <v>0.27272727272727271</v>
      </c>
      <c r="W453" s="7">
        <f>Table2[[#This Row],[A]]/Table2[[#This Row],[PTS]]</f>
        <v>0.72727272727272729</v>
      </c>
      <c r="X453"/>
      <c r="Y453"/>
      <c r="Z453" t="s">
        <v>1425</v>
      </c>
      <c r="AA453" t="e" vm="5">
        <v>#VALUE!</v>
      </c>
      <c r="AB453" t="s">
        <v>607</v>
      </c>
      <c r="AC453">
        <v>38271</v>
      </c>
      <c r="AD453" t="s">
        <v>699</v>
      </c>
      <c r="AE453">
        <v>205</v>
      </c>
      <c r="AF453" t="s">
        <v>700</v>
      </c>
    </row>
    <row r="454" spans="1:32" hidden="1" x14ac:dyDescent="0.35">
      <c r="A454">
        <v>2025</v>
      </c>
      <c r="C454" t="s">
        <v>1030</v>
      </c>
      <c r="D454" s="1" t="s">
        <v>1471</v>
      </c>
      <c r="E454" s="1" t="s">
        <v>896</v>
      </c>
      <c r="F454" t="s">
        <v>97</v>
      </c>
      <c r="G454" t="s">
        <v>20</v>
      </c>
      <c r="H454">
        <v>0.28999999999999998</v>
      </c>
      <c r="I454">
        <v>35</v>
      </c>
      <c r="J454">
        <v>3</v>
      </c>
      <c r="K454">
        <v>25</v>
      </c>
      <c r="L454">
        <v>28</v>
      </c>
      <c r="M454">
        <v>22</v>
      </c>
      <c r="N454">
        <f>Table2[[#This Row],[G]]/Table2[[#This Row],[GP]]</f>
        <v>8.5714285714285715E-2</v>
      </c>
      <c r="O454">
        <f>Table2[[#This Row],[A]]/Table2[[#This Row],[GP]]</f>
        <v>0.7142857142857143</v>
      </c>
      <c r="P454">
        <f>Table2[[#This Row],[PTS]]/Table2[[#This Row],[GP]]</f>
        <v>0.8</v>
      </c>
      <c r="Q454" s="7">
        <f>Table2[[#This Row],[PIM]]/Table2[[#This Row],[GP]]</f>
        <v>0.62857142857142856</v>
      </c>
      <c r="R454" s="7">
        <f>(Table2[[#This Row],[G]]^2)/(Table2[[#This Row],[G]]^2+Table2[[#This Row],[A]]^2)</f>
        <v>1.4195583596214511E-2</v>
      </c>
      <c r="S454" s="7">
        <f>Table2[[#This Row],[PIM]]/Table2[[#This Row],[PTS]]</f>
        <v>0.7857142857142857</v>
      </c>
      <c r="T454" s="7">
        <f>Table2[[#This Row],[PTS]]/Table2[[#This Row],[PIM]]</f>
        <v>1.2727272727272727</v>
      </c>
      <c r="U454" s="7">
        <f>Table2[[#This Row],[PTS]]/Table2[[#This Row],[GP]]*Table2[[#This Row],[NHL_EQUIVALENT]]</f>
        <v>0.23199999999999998</v>
      </c>
      <c r="V454" s="7">
        <f>Table2[[#This Row],[G]]/Table2[[#This Row],[PTS]]</f>
        <v>0.10714285714285714</v>
      </c>
      <c r="W454" s="7">
        <f>Table2[[#This Row],[A]]/Table2[[#This Row],[PTS]]</f>
        <v>0.8928571428571429</v>
      </c>
      <c r="X454"/>
      <c r="Y454"/>
      <c r="Z454" t="s">
        <v>1421</v>
      </c>
      <c r="AA454" t="e" vm="1">
        <v>#VALUE!</v>
      </c>
      <c r="AB454" t="s">
        <v>609</v>
      </c>
      <c r="AC454">
        <v>39148</v>
      </c>
      <c r="AD454" t="s">
        <v>699</v>
      </c>
      <c r="AE454">
        <v>194</v>
      </c>
      <c r="AF454" t="s">
        <v>700</v>
      </c>
    </row>
    <row r="455" spans="1:32" hidden="1" x14ac:dyDescent="0.35">
      <c r="A455">
        <v>2025</v>
      </c>
      <c r="C455" t="s">
        <v>1189</v>
      </c>
      <c r="D455" s="1" t="s">
        <v>1471</v>
      </c>
      <c r="E455" s="1" t="s">
        <v>897</v>
      </c>
      <c r="F455" t="s">
        <v>252</v>
      </c>
      <c r="G455" t="s">
        <v>23</v>
      </c>
      <c r="H455">
        <v>0.27</v>
      </c>
      <c r="I455">
        <v>61</v>
      </c>
      <c r="J455">
        <v>24</v>
      </c>
      <c r="K455">
        <v>33</v>
      </c>
      <c r="L455">
        <v>57</v>
      </c>
      <c r="M455">
        <v>10</v>
      </c>
      <c r="N455">
        <f>Table2[[#This Row],[G]]/Table2[[#This Row],[GP]]</f>
        <v>0.39344262295081966</v>
      </c>
      <c r="O455">
        <f>Table2[[#This Row],[A]]/Table2[[#This Row],[GP]]</f>
        <v>0.54098360655737709</v>
      </c>
      <c r="P455">
        <f>Table2[[#This Row],[PTS]]/Table2[[#This Row],[GP]]</f>
        <v>0.93442622950819676</v>
      </c>
      <c r="Q455" s="7">
        <f>Table2[[#This Row],[PIM]]/Table2[[#This Row],[GP]]</f>
        <v>0.16393442622950818</v>
      </c>
      <c r="R455" s="7">
        <f>(Table2[[#This Row],[G]]^2)/(Table2[[#This Row],[G]]^2+Table2[[#This Row],[A]]^2)</f>
        <v>0.34594594594594597</v>
      </c>
      <c r="S455" s="7">
        <f>Table2[[#This Row],[PIM]]/Table2[[#This Row],[PTS]]</f>
        <v>0.17543859649122806</v>
      </c>
      <c r="T455" s="7">
        <f>Table2[[#This Row],[PTS]]/Table2[[#This Row],[PIM]]</f>
        <v>5.7</v>
      </c>
      <c r="U455" s="7">
        <f>Table2[[#This Row],[PTS]]/Table2[[#This Row],[GP]]*Table2[[#This Row],[NHL_EQUIVALENT]]</f>
        <v>0.25229508196721312</v>
      </c>
      <c r="V455" s="7">
        <f>Table2[[#This Row],[G]]/Table2[[#This Row],[PTS]]</f>
        <v>0.42105263157894735</v>
      </c>
      <c r="W455" s="7">
        <f>Table2[[#This Row],[A]]/Table2[[#This Row],[PTS]]</f>
        <v>0.57894736842105265</v>
      </c>
      <c r="X455"/>
      <c r="Y455"/>
      <c r="Z455" t="s">
        <v>1425</v>
      </c>
      <c r="AA455" t="e" vm="5">
        <v>#VALUE!</v>
      </c>
      <c r="AB455" t="s">
        <v>610</v>
      </c>
      <c r="AC455">
        <v>38655</v>
      </c>
      <c r="AD455" t="s">
        <v>705</v>
      </c>
      <c r="AE455">
        <v>185</v>
      </c>
      <c r="AF455" t="s">
        <v>700</v>
      </c>
    </row>
    <row r="456" spans="1:32" hidden="1" x14ac:dyDescent="0.35">
      <c r="A456">
        <v>2025</v>
      </c>
      <c r="C456" t="s">
        <v>1114</v>
      </c>
      <c r="D456" s="1" t="s">
        <v>1471</v>
      </c>
      <c r="E456" s="1" t="s">
        <v>8</v>
      </c>
      <c r="F456" t="s">
        <v>39</v>
      </c>
      <c r="G456" t="s">
        <v>20</v>
      </c>
      <c r="H456">
        <v>0.28999999999999998</v>
      </c>
      <c r="I456">
        <v>22</v>
      </c>
      <c r="J456">
        <v>2.68</v>
      </c>
      <c r="K456">
        <v>0.91100000000000003</v>
      </c>
      <c r="L456" t="s">
        <v>52</v>
      </c>
      <c r="M456" t="s">
        <v>52</v>
      </c>
      <c r="N456">
        <f>Table2[[#This Row],[G]]/Table2[[#This Row],[GP]]</f>
        <v>0.12181818181818183</v>
      </c>
      <c r="O456">
        <f>Table2[[#This Row],[A]]/Table2[[#This Row],[GP]]</f>
        <v>4.1409090909090909E-2</v>
      </c>
      <c r="P456" t="e">
        <f>Table2[[#This Row],[PTS]]/Table2[[#This Row],[GP]]</f>
        <v>#VALUE!</v>
      </c>
      <c r="Q456" s="7" t="e">
        <f>Table2[[#This Row],[PIM]]/Table2[[#This Row],[GP]]</f>
        <v>#VALUE!</v>
      </c>
      <c r="R456" s="7">
        <f>(Table2[[#This Row],[G]]^2)/(Table2[[#This Row],[G]]^2+Table2[[#This Row],[A]]^2)</f>
        <v>0.89641940206838933</v>
      </c>
      <c r="S456" s="7" t="e">
        <f>Table2[[#This Row],[PIM]]/Table2[[#This Row],[PTS]]</f>
        <v>#VALUE!</v>
      </c>
      <c r="T456" s="7" t="e">
        <f>Table2[[#This Row],[PTS]]/Table2[[#This Row],[PIM]]</f>
        <v>#VALUE!</v>
      </c>
      <c r="U456" s="7" t="e">
        <f>Table2[[#This Row],[PTS]]/Table2[[#This Row],[GP]]*Table2[[#This Row],[NHL_EQUIVALENT]]</f>
        <v>#VALUE!</v>
      </c>
      <c r="V456" s="7" t="e">
        <f>Table2[[#This Row],[G]]/Table2[[#This Row],[PTS]]</f>
        <v>#VALUE!</v>
      </c>
      <c r="W456" s="7" t="e">
        <f>Table2[[#This Row],[A]]/Table2[[#This Row],[PTS]]</f>
        <v>#VALUE!</v>
      </c>
      <c r="X456"/>
      <c r="Y456"/>
      <c r="Z456" t="s">
        <v>1421</v>
      </c>
      <c r="AA456" t="e" vm="1">
        <v>#VALUE!</v>
      </c>
      <c r="AB456" t="s">
        <v>611</v>
      </c>
      <c r="AC456">
        <v>38778</v>
      </c>
      <c r="AD456" t="s">
        <v>699</v>
      </c>
      <c r="AE456">
        <v>161</v>
      </c>
      <c r="AF456" t="s">
        <v>700</v>
      </c>
    </row>
    <row r="457" spans="1:32" hidden="1" x14ac:dyDescent="0.35">
      <c r="A457">
        <v>2025</v>
      </c>
      <c r="C457" t="s">
        <v>1372</v>
      </c>
      <c r="D457" s="1" t="s">
        <v>1471</v>
      </c>
      <c r="E457" s="1" t="s">
        <v>897</v>
      </c>
      <c r="F457" t="s">
        <v>613</v>
      </c>
      <c r="G457" t="s">
        <v>226</v>
      </c>
      <c r="H457">
        <v>0.08</v>
      </c>
      <c r="I457">
        <v>31</v>
      </c>
      <c r="J457">
        <v>49</v>
      </c>
      <c r="K457">
        <v>34</v>
      </c>
      <c r="L457">
        <v>83</v>
      </c>
      <c r="M457">
        <v>28</v>
      </c>
      <c r="N457">
        <f>Table2[[#This Row],[G]]/Table2[[#This Row],[GP]]</f>
        <v>1.5806451612903225</v>
      </c>
      <c r="O457">
        <f>Table2[[#This Row],[A]]/Table2[[#This Row],[GP]]</f>
        <v>1.096774193548387</v>
      </c>
      <c r="P457">
        <f>Table2[[#This Row],[PTS]]/Table2[[#This Row],[GP]]</f>
        <v>2.6774193548387095</v>
      </c>
      <c r="Q457" s="7">
        <f>Table2[[#This Row],[PIM]]/Table2[[#This Row],[GP]]</f>
        <v>0.90322580645161288</v>
      </c>
      <c r="R457" s="7">
        <f>(Table2[[#This Row],[G]]^2)/(Table2[[#This Row],[G]]^2+Table2[[#This Row],[A]]^2)</f>
        <v>0.6750070283947146</v>
      </c>
      <c r="S457" s="7">
        <f>Table2[[#This Row],[PIM]]/Table2[[#This Row],[PTS]]</f>
        <v>0.33734939759036142</v>
      </c>
      <c r="T457" s="7">
        <f>Table2[[#This Row],[PTS]]/Table2[[#This Row],[PIM]]</f>
        <v>2.9642857142857144</v>
      </c>
      <c r="U457" s="7">
        <f>Table2[[#This Row],[PTS]]/Table2[[#This Row],[GP]]*Table2[[#This Row],[NHL_EQUIVALENT]]</f>
        <v>0.21419354838709675</v>
      </c>
      <c r="V457" s="7">
        <f>Table2[[#This Row],[G]]/Table2[[#This Row],[PTS]]</f>
        <v>0.59036144578313254</v>
      </c>
      <c r="W457" s="7">
        <f>Table2[[#This Row],[A]]/Table2[[#This Row],[PTS]]</f>
        <v>0.40963855421686746</v>
      </c>
      <c r="X457"/>
      <c r="Y457"/>
      <c r="Z457" t="s">
        <v>1422</v>
      </c>
      <c r="AA457" t="e" vm="2">
        <v>#VALUE!</v>
      </c>
      <c r="AB457" t="s">
        <v>612</v>
      </c>
      <c r="AC457">
        <v>39118</v>
      </c>
      <c r="AD457" t="s">
        <v>699</v>
      </c>
      <c r="AE457">
        <v>179</v>
      </c>
      <c r="AF457" t="s">
        <v>700</v>
      </c>
    </row>
    <row r="458" spans="1:32" hidden="1" x14ac:dyDescent="0.35">
      <c r="A458">
        <v>2025</v>
      </c>
      <c r="C458" t="s">
        <v>1208</v>
      </c>
      <c r="D458" s="1" t="s">
        <v>1471</v>
      </c>
      <c r="E458" s="1" t="s">
        <v>897</v>
      </c>
      <c r="F458" t="s">
        <v>309</v>
      </c>
      <c r="G458" t="s">
        <v>15</v>
      </c>
      <c r="H458">
        <v>0.3</v>
      </c>
      <c r="I458">
        <v>67</v>
      </c>
      <c r="J458">
        <v>16</v>
      </c>
      <c r="K458">
        <v>18</v>
      </c>
      <c r="L458">
        <v>34</v>
      </c>
      <c r="M458">
        <v>42</v>
      </c>
      <c r="N458">
        <f>Table2[[#This Row],[G]]/Table2[[#This Row],[GP]]</f>
        <v>0.23880597014925373</v>
      </c>
      <c r="O458">
        <f>Table2[[#This Row],[A]]/Table2[[#This Row],[GP]]</f>
        <v>0.26865671641791045</v>
      </c>
      <c r="P458">
        <f>Table2[[#This Row],[PTS]]/Table2[[#This Row],[GP]]</f>
        <v>0.5074626865671642</v>
      </c>
      <c r="Q458" s="7">
        <f>Table2[[#This Row],[PIM]]/Table2[[#This Row],[GP]]</f>
        <v>0.62686567164179108</v>
      </c>
      <c r="R458" s="7">
        <f>(Table2[[#This Row],[G]]^2)/(Table2[[#This Row],[G]]^2+Table2[[#This Row],[A]]^2)</f>
        <v>0.44137931034482758</v>
      </c>
      <c r="S458" s="7">
        <f>Table2[[#This Row],[PIM]]/Table2[[#This Row],[PTS]]</f>
        <v>1.2352941176470589</v>
      </c>
      <c r="T458" s="7">
        <f>Table2[[#This Row],[PTS]]/Table2[[#This Row],[PIM]]</f>
        <v>0.80952380952380953</v>
      </c>
      <c r="U458" s="7">
        <f>Table2[[#This Row],[PTS]]/Table2[[#This Row],[GP]]*Table2[[#This Row],[NHL_EQUIVALENT]]</f>
        <v>0.15223880597014924</v>
      </c>
      <c r="V458" s="7">
        <f>Table2[[#This Row],[G]]/Table2[[#This Row],[PTS]]</f>
        <v>0.47058823529411764</v>
      </c>
      <c r="W458" s="7">
        <f>Table2[[#This Row],[A]]/Table2[[#This Row],[PTS]]</f>
        <v>0.52941176470588236</v>
      </c>
      <c r="X458"/>
      <c r="Y458"/>
      <c r="Z458" t="s">
        <v>1427</v>
      </c>
      <c r="AA458" t="e" vm="8">
        <v>#VALUE!</v>
      </c>
      <c r="AB458" t="s">
        <v>614</v>
      </c>
      <c r="AC458">
        <v>38835</v>
      </c>
      <c r="AD458" t="s">
        <v>699</v>
      </c>
      <c r="AE458">
        <v>179</v>
      </c>
      <c r="AF458" t="s">
        <v>700</v>
      </c>
    </row>
    <row r="459" spans="1:32" hidden="1" x14ac:dyDescent="0.35">
      <c r="A459">
        <v>2025</v>
      </c>
      <c r="C459" t="s">
        <v>1373</v>
      </c>
      <c r="D459" s="1" t="s">
        <v>1471</v>
      </c>
      <c r="E459" s="1" t="s">
        <v>897</v>
      </c>
      <c r="F459" t="s">
        <v>223</v>
      </c>
      <c r="G459" t="s">
        <v>23</v>
      </c>
      <c r="H459">
        <v>0.27</v>
      </c>
      <c r="I459">
        <v>47</v>
      </c>
      <c r="J459">
        <v>18</v>
      </c>
      <c r="K459">
        <v>9</v>
      </c>
      <c r="L459">
        <v>27</v>
      </c>
      <c r="M459">
        <v>39</v>
      </c>
      <c r="N459">
        <f>Table2[[#This Row],[G]]/Table2[[#This Row],[GP]]</f>
        <v>0.38297872340425532</v>
      </c>
      <c r="O459">
        <f>Table2[[#This Row],[A]]/Table2[[#This Row],[GP]]</f>
        <v>0.19148936170212766</v>
      </c>
      <c r="P459">
        <f>Table2[[#This Row],[PTS]]/Table2[[#This Row],[GP]]</f>
        <v>0.57446808510638303</v>
      </c>
      <c r="Q459" s="7">
        <f>Table2[[#This Row],[PIM]]/Table2[[#This Row],[GP]]</f>
        <v>0.82978723404255317</v>
      </c>
      <c r="R459" s="7">
        <f>(Table2[[#This Row],[G]]^2)/(Table2[[#This Row],[G]]^2+Table2[[#This Row],[A]]^2)</f>
        <v>0.8</v>
      </c>
      <c r="S459" s="7">
        <f>Table2[[#This Row],[PIM]]/Table2[[#This Row],[PTS]]</f>
        <v>1.4444444444444444</v>
      </c>
      <c r="T459" s="7">
        <f>Table2[[#This Row],[PTS]]/Table2[[#This Row],[PIM]]</f>
        <v>0.69230769230769229</v>
      </c>
      <c r="U459" s="7">
        <f>Table2[[#This Row],[PTS]]/Table2[[#This Row],[GP]]*Table2[[#This Row],[NHL_EQUIVALENT]]</f>
        <v>0.15510638297872342</v>
      </c>
      <c r="V459" s="7">
        <f>Table2[[#This Row],[G]]/Table2[[#This Row],[PTS]]</f>
        <v>0.66666666666666663</v>
      </c>
      <c r="W459" s="7">
        <f>Table2[[#This Row],[A]]/Table2[[#This Row],[PTS]]</f>
        <v>0.33333333333333331</v>
      </c>
      <c r="X459"/>
      <c r="Y459"/>
      <c r="Z459" t="s">
        <v>1422</v>
      </c>
      <c r="AA459" t="e" vm="2">
        <v>#VALUE!</v>
      </c>
      <c r="AB459" t="s">
        <v>878</v>
      </c>
      <c r="AC459">
        <v>38990</v>
      </c>
      <c r="AD459" t="s">
        <v>725</v>
      </c>
      <c r="AE459">
        <v>179</v>
      </c>
      <c r="AF459" t="s">
        <v>690</v>
      </c>
    </row>
    <row r="460" spans="1:32" hidden="1" x14ac:dyDescent="0.35">
      <c r="A460">
        <v>2025</v>
      </c>
      <c r="C460" t="s">
        <v>1031</v>
      </c>
      <c r="D460" s="1" t="s">
        <v>1471</v>
      </c>
      <c r="E460" s="1" t="s">
        <v>896</v>
      </c>
      <c r="F460" t="s">
        <v>49</v>
      </c>
      <c r="G460" t="s">
        <v>43</v>
      </c>
      <c r="H460">
        <v>0.27</v>
      </c>
      <c r="I460">
        <v>40</v>
      </c>
      <c r="J460">
        <v>8</v>
      </c>
      <c r="K460">
        <v>19</v>
      </c>
      <c r="L460">
        <v>27</v>
      </c>
      <c r="M460">
        <v>44</v>
      </c>
      <c r="N460">
        <f>Table2[[#This Row],[G]]/Table2[[#This Row],[GP]]</f>
        <v>0.2</v>
      </c>
      <c r="O460">
        <f>Table2[[#This Row],[A]]/Table2[[#This Row],[GP]]</f>
        <v>0.47499999999999998</v>
      </c>
      <c r="P460">
        <f>Table2[[#This Row],[PTS]]/Table2[[#This Row],[GP]]</f>
        <v>0.67500000000000004</v>
      </c>
      <c r="Q460" s="7">
        <f>Table2[[#This Row],[PIM]]/Table2[[#This Row],[GP]]</f>
        <v>1.1000000000000001</v>
      </c>
      <c r="R460" s="7">
        <f>(Table2[[#This Row],[G]]^2)/(Table2[[#This Row],[G]]^2+Table2[[#This Row],[A]]^2)</f>
        <v>0.15058823529411763</v>
      </c>
      <c r="S460" s="7">
        <f>Table2[[#This Row],[PIM]]/Table2[[#This Row],[PTS]]</f>
        <v>1.6296296296296295</v>
      </c>
      <c r="T460" s="7">
        <f>Table2[[#This Row],[PTS]]/Table2[[#This Row],[PIM]]</f>
        <v>0.61363636363636365</v>
      </c>
      <c r="U460" s="7">
        <f>Table2[[#This Row],[PTS]]/Table2[[#This Row],[GP]]*Table2[[#This Row],[NHL_EQUIVALENT]]</f>
        <v>0.18225000000000002</v>
      </c>
      <c r="V460" s="7">
        <f>Table2[[#This Row],[G]]/Table2[[#This Row],[PTS]]</f>
        <v>0.29629629629629628</v>
      </c>
      <c r="W460" s="7">
        <f>Table2[[#This Row],[A]]/Table2[[#This Row],[PTS]]</f>
        <v>0.70370370370370372</v>
      </c>
      <c r="X460"/>
      <c r="Y460"/>
      <c r="Z460" t="s">
        <v>1423</v>
      </c>
      <c r="AA460" t="e" vm="3">
        <v>#VALUE!</v>
      </c>
      <c r="AB460" t="s">
        <v>879</v>
      </c>
      <c r="AC460">
        <v>39180</v>
      </c>
      <c r="AD460" t="s">
        <v>716</v>
      </c>
      <c r="AE460">
        <v>165</v>
      </c>
      <c r="AF460" t="s">
        <v>700</v>
      </c>
    </row>
    <row r="461" spans="1:32" hidden="1" x14ac:dyDescent="0.35">
      <c r="A461">
        <v>2025</v>
      </c>
      <c r="C461" t="s">
        <v>1249</v>
      </c>
      <c r="D461" s="1" t="s">
        <v>1471</v>
      </c>
      <c r="E461" s="1" t="s">
        <v>897</v>
      </c>
      <c r="F461" t="s">
        <v>118</v>
      </c>
      <c r="G461" t="s">
        <v>43</v>
      </c>
      <c r="H461">
        <v>0.27</v>
      </c>
      <c r="I461">
        <v>27</v>
      </c>
      <c r="J461">
        <v>5</v>
      </c>
      <c r="K461">
        <v>7</v>
      </c>
      <c r="L461">
        <v>12</v>
      </c>
      <c r="M461">
        <v>4</v>
      </c>
      <c r="N461">
        <f>Table2[[#This Row],[G]]/Table2[[#This Row],[GP]]</f>
        <v>0.18518518518518517</v>
      </c>
      <c r="O461">
        <f>Table2[[#This Row],[A]]/Table2[[#This Row],[GP]]</f>
        <v>0.25925925925925924</v>
      </c>
      <c r="P461">
        <f>Table2[[#This Row],[PTS]]/Table2[[#This Row],[GP]]</f>
        <v>0.44444444444444442</v>
      </c>
      <c r="Q461" s="7">
        <f>Table2[[#This Row],[PIM]]/Table2[[#This Row],[GP]]</f>
        <v>0.14814814814814814</v>
      </c>
      <c r="R461" s="7">
        <f>(Table2[[#This Row],[G]]^2)/(Table2[[#This Row],[G]]^2+Table2[[#This Row],[A]]^2)</f>
        <v>0.33783783783783783</v>
      </c>
      <c r="S461" s="7">
        <f>Table2[[#This Row],[PIM]]/Table2[[#This Row],[PTS]]</f>
        <v>0.33333333333333331</v>
      </c>
      <c r="T461" s="7">
        <f>Table2[[#This Row],[PTS]]/Table2[[#This Row],[PIM]]</f>
        <v>3</v>
      </c>
      <c r="U461" s="7">
        <f>Table2[[#This Row],[PTS]]/Table2[[#This Row],[GP]]*Table2[[#This Row],[NHL_EQUIVALENT]]</f>
        <v>0.12</v>
      </c>
      <c r="V461" s="7">
        <f>Table2[[#This Row],[G]]/Table2[[#This Row],[PTS]]</f>
        <v>0.41666666666666669</v>
      </c>
      <c r="W461" s="7">
        <f>Table2[[#This Row],[A]]/Table2[[#This Row],[PTS]]</f>
        <v>0.58333333333333337</v>
      </c>
      <c r="X461"/>
      <c r="Y461"/>
      <c r="Z461" t="s">
        <v>1423</v>
      </c>
      <c r="AA461" t="e" vm="3">
        <v>#VALUE!</v>
      </c>
      <c r="AB461" t="s">
        <v>615</v>
      </c>
      <c r="AC461">
        <v>39097</v>
      </c>
      <c r="AD461" t="s">
        <v>705</v>
      </c>
      <c r="AE461">
        <v>170</v>
      </c>
      <c r="AF461" t="s">
        <v>700</v>
      </c>
    </row>
    <row r="462" spans="1:32" hidden="1" x14ac:dyDescent="0.35">
      <c r="A462">
        <v>2025</v>
      </c>
      <c r="C462" t="s">
        <v>1032</v>
      </c>
      <c r="D462" s="1" t="s">
        <v>1471</v>
      </c>
      <c r="E462" s="1" t="s">
        <v>896</v>
      </c>
      <c r="F462" t="s">
        <v>617</v>
      </c>
      <c r="G462" t="s">
        <v>95</v>
      </c>
      <c r="H462">
        <v>0.47</v>
      </c>
      <c r="I462">
        <v>28</v>
      </c>
      <c r="J462">
        <v>1</v>
      </c>
      <c r="K462">
        <v>0</v>
      </c>
      <c r="L462">
        <v>1</v>
      </c>
      <c r="M462">
        <v>8</v>
      </c>
      <c r="N462">
        <f>Table2[[#This Row],[G]]/Table2[[#This Row],[GP]]</f>
        <v>3.5714285714285712E-2</v>
      </c>
      <c r="O462">
        <f>Table2[[#This Row],[A]]/Table2[[#This Row],[GP]]</f>
        <v>0</v>
      </c>
      <c r="P462">
        <f>Table2[[#This Row],[PTS]]/Table2[[#This Row],[GP]]</f>
        <v>3.5714285714285712E-2</v>
      </c>
      <c r="Q462" s="7">
        <f>Table2[[#This Row],[PIM]]/Table2[[#This Row],[GP]]</f>
        <v>0.2857142857142857</v>
      </c>
      <c r="R462" s="7">
        <f>(Table2[[#This Row],[G]]^2)/(Table2[[#This Row],[G]]^2+Table2[[#This Row],[A]]^2)</f>
        <v>1</v>
      </c>
      <c r="S462" s="7">
        <f>Table2[[#This Row],[PIM]]/Table2[[#This Row],[PTS]]</f>
        <v>8</v>
      </c>
      <c r="T462" s="7">
        <f>Table2[[#This Row],[PTS]]/Table2[[#This Row],[PIM]]</f>
        <v>0.125</v>
      </c>
      <c r="U462" s="7">
        <f>Table2[[#This Row],[PTS]]/Table2[[#This Row],[GP]]*Table2[[#This Row],[NHL_EQUIVALENT]]</f>
        <v>1.6785714285714282E-2</v>
      </c>
      <c r="V462" s="7">
        <f>Table2[[#This Row],[G]]/Table2[[#This Row],[PTS]]</f>
        <v>1</v>
      </c>
      <c r="W462" s="7">
        <f>Table2[[#This Row],[A]]/Table2[[#This Row],[PTS]]</f>
        <v>0</v>
      </c>
      <c r="X462"/>
      <c r="Y462"/>
      <c r="Z462" t="s">
        <v>1424</v>
      </c>
      <c r="AA462" t="e" vm="4">
        <v>#VALUE!</v>
      </c>
      <c r="AB462" t="s">
        <v>616</v>
      </c>
      <c r="AC462">
        <v>39021</v>
      </c>
      <c r="AD462" t="s">
        <v>705</v>
      </c>
      <c r="AE462">
        <v>203</v>
      </c>
      <c r="AF462" t="s">
        <v>700</v>
      </c>
    </row>
    <row r="463" spans="1:32" hidden="1" x14ac:dyDescent="0.35">
      <c r="A463">
        <v>2025</v>
      </c>
      <c r="C463" t="s">
        <v>1033</v>
      </c>
      <c r="D463" s="1" t="s">
        <v>1471</v>
      </c>
      <c r="E463" s="1" t="s">
        <v>896</v>
      </c>
      <c r="F463" t="s">
        <v>145</v>
      </c>
      <c r="G463" t="s">
        <v>15</v>
      </c>
      <c r="H463">
        <v>0.3</v>
      </c>
      <c r="I463">
        <v>59</v>
      </c>
      <c r="J463">
        <v>5</v>
      </c>
      <c r="K463">
        <v>13</v>
      </c>
      <c r="L463">
        <v>18</v>
      </c>
      <c r="M463">
        <v>12</v>
      </c>
      <c r="N463">
        <f>Table2[[#This Row],[G]]/Table2[[#This Row],[GP]]</f>
        <v>8.4745762711864403E-2</v>
      </c>
      <c r="O463">
        <f>Table2[[#This Row],[A]]/Table2[[#This Row],[GP]]</f>
        <v>0.22033898305084745</v>
      </c>
      <c r="P463">
        <f>Table2[[#This Row],[PTS]]/Table2[[#This Row],[GP]]</f>
        <v>0.30508474576271188</v>
      </c>
      <c r="Q463" s="7">
        <f>Table2[[#This Row],[PIM]]/Table2[[#This Row],[GP]]</f>
        <v>0.20338983050847459</v>
      </c>
      <c r="R463" s="7">
        <f>(Table2[[#This Row],[G]]^2)/(Table2[[#This Row],[G]]^2+Table2[[#This Row],[A]]^2)</f>
        <v>0.12886597938144329</v>
      </c>
      <c r="S463" s="7">
        <f>Table2[[#This Row],[PIM]]/Table2[[#This Row],[PTS]]</f>
        <v>0.66666666666666663</v>
      </c>
      <c r="T463" s="7">
        <f>Table2[[#This Row],[PTS]]/Table2[[#This Row],[PIM]]</f>
        <v>1.5</v>
      </c>
      <c r="U463" s="7">
        <f>Table2[[#This Row],[PTS]]/Table2[[#This Row],[GP]]*Table2[[#This Row],[NHL_EQUIVALENT]]</f>
        <v>9.152542372881356E-2</v>
      </c>
      <c r="V463" s="7">
        <f>Table2[[#This Row],[G]]/Table2[[#This Row],[PTS]]</f>
        <v>0.27777777777777779</v>
      </c>
      <c r="W463" s="7">
        <f>Table2[[#This Row],[A]]/Table2[[#This Row],[PTS]]</f>
        <v>0.72222222222222221</v>
      </c>
      <c r="X463"/>
      <c r="Y463"/>
      <c r="Z463" t="s">
        <v>1425</v>
      </c>
      <c r="AA463" t="e" vm="5">
        <v>#VALUE!</v>
      </c>
      <c r="AB463" t="s">
        <v>880</v>
      </c>
      <c r="AC463">
        <v>39095</v>
      </c>
      <c r="AD463" t="s">
        <v>717</v>
      </c>
      <c r="AE463">
        <v>214</v>
      </c>
      <c r="AF463" t="s">
        <v>700</v>
      </c>
    </row>
    <row r="464" spans="1:32" hidden="1" x14ac:dyDescent="0.35">
      <c r="A464">
        <v>2025</v>
      </c>
      <c r="C464" t="s">
        <v>1190</v>
      </c>
      <c r="D464" s="1" t="s">
        <v>1471</v>
      </c>
      <c r="E464" s="1" t="s">
        <v>897</v>
      </c>
      <c r="F464" t="s">
        <v>145</v>
      </c>
      <c r="G464" t="s">
        <v>15</v>
      </c>
      <c r="H464">
        <v>0.3</v>
      </c>
      <c r="I464">
        <v>67</v>
      </c>
      <c r="J464">
        <v>11</v>
      </c>
      <c r="K464">
        <v>13</v>
      </c>
      <c r="L464">
        <v>24</v>
      </c>
      <c r="M464">
        <v>43</v>
      </c>
      <c r="N464">
        <f>Table2[[#This Row],[G]]/Table2[[#This Row],[GP]]</f>
        <v>0.16417910447761194</v>
      </c>
      <c r="O464">
        <f>Table2[[#This Row],[A]]/Table2[[#This Row],[GP]]</f>
        <v>0.19402985074626866</v>
      </c>
      <c r="P464">
        <f>Table2[[#This Row],[PTS]]/Table2[[#This Row],[GP]]</f>
        <v>0.35820895522388058</v>
      </c>
      <c r="Q464" s="7">
        <f>Table2[[#This Row],[PIM]]/Table2[[#This Row],[GP]]</f>
        <v>0.64179104477611937</v>
      </c>
      <c r="R464" s="7">
        <f>(Table2[[#This Row],[G]]^2)/(Table2[[#This Row],[G]]^2+Table2[[#This Row],[A]]^2)</f>
        <v>0.41724137931034483</v>
      </c>
      <c r="S464" s="7">
        <f>Table2[[#This Row],[PIM]]/Table2[[#This Row],[PTS]]</f>
        <v>1.7916666666666667</v>
      </c>
      <c r="T464" s="7">
        <f>Table2[[#This Row],[PTS]]/Table2[[#This Row],[PIM]]</f>
        <v>0.55813953488372092</v>
      </c>
      <c r="U464" s="7">
        <f>Table2[[#This Row],[PTS]]/Table2[[#This Row],[GP]]*Table2[[#This Row],[NHL_EQUIVALENT]]</f>
        <v>0.10746268656716416</v>
      </c>
      <c r="V464" s="7">
        <f>Table2[[#This Row],[G]]/Table2[[#This Row],[PTS]]</f>
        <v>0.45833333333333331</v>
      </c>
      <c r="W464" s="7">
        <f>Table2[[#This Row],[A]]/Table2[[#This Row],[PTS]]</f>
        <v>0.54166666666666663</v>
      </c>
      <c r="X464"/>
      <c r="Y464"/>
      <c r="Z464" t="s">
        <v>1421</v>
      </c>
      <c r="AA464" t="e" vm="1">
        <v>#VALUE!</v>
      </c>
      <c r="AB464" t="s">
        <v>618</v>
      </c>
      <c r="AC464">
        <v>39102</v>
      </c>
      <c r="AD464" t="s">
        <v>705</v>
      </c>
      <c r="AE464">
        <v>190</v>
      </c>
      <c r="AF464" t="s">
        <v>700</v>
      </c>
    </row>
    <row r="465" spans="1:32" hidden="1" x14ac:dyDescent="0.35">
      <c r="A465">
        <v>2025</v>
      </c>
      <c r="C465" t="s">
        <v>1401</v>
      </c>
      <c r="D465" s="1" t="s">
        <v>1471</v>
      </c>
      <c r="E465" s="1" t="s">
        <v>897</v>
      </c>
      <c r="F465" t="s">
        <v>620</v>
      </c>
      <c r="G465" t="s">
        <v>110</v>
      </c>
      <c r="H465">
        <v>0.55000000000000004</v>
      </c>
      <c r="I465">
        <v>39</v>
      </c>
      <c r="J465">
        <v>1</v>
      </c>
      <c r="K465">
        <v>4</v>
      </c>
      <c r="L465">
        <v>5</v>
      </c>
      <c r="M465">
        <v>6</v>
      </c>
      <c r="N465">
        <f>Table2[[#This Row],[G]]/Table2[[#This Row],[GP]]</f>
        <v>2.564102564102564E-2</v>
      </c>
      <c r="O465">
        <f>Table2[[#This Row],[A]]/Table2[[#This Row],[GP]]</f>
        <v>0.10256410256410256</v>
      </c>
      <c r="P465">
        <f>Table2[[#This Row],[PTS]]/Table2[[#This Row],[GP]]</f>
        <v>0.12820512820512819</v>
      </c>
      <c r="Q465" s="7">
        <f>Table2[[#This Row],[PIM]]/Table2[[#This Row],[GP]]</f>
        <v>0.15384615384615385</v>
      </c>
      <c r="R465" s="7">
        <f>(Table2[[#This Row],[G]]^2)/(Table2[[#This Row],[G]]^2+Table2[[#This Row],[A]]^2)</f>
        <v>5.8823529411764705E-2</v>
      </c>
      <c r="S465" s="7">
        <f>Table2[[#This Row],[PIM]]/Table2[[#This Row],[PTS]]</f>
        <v>1.2</v>
      </c>
      <c r="T465" s="7">
        <f>Table2[[#This Row],[PTS]]/Table2[[#This Row],[PIM]]</f>
        <v>0.83333333333333337</v>
      </c>
      <c r="U465" s="7">
        <f>Table2[[#This Row],[PTS]]/Table2[[#This Row],[GP]]*Table2[[#This Row],[NHL_EQUIVALENT]]</f>
        <v>7.0512820512820512E-2</v>
      </c>
      <c r="V465" s="7">
        <f>Table2[[#This Row],[G]]/Table2[[#This Row],[PTS]]</f>
        <v>0.2</v>
      </c>
      <c r="W465" s="7">
        <f>Table2[[#This Row],[A]]/Table2[[#This Row],[PTS]]</f>
        <v>0.8</v>
      </c>
      <c r="X465"/>
      <c r="Y465"/>
      <c r="Z465" t="s">
        <v>1423</v>
      </c>
      <c r="AA465" t="e" vm="3">
        <v>#VALUE!</v>
      </c>
      <c r="AB465" t="s">
        <v>619</v>
      </c>
      <c r="AC465">
        <v>38503</v>
      </c>
      <c r="AD465" t="s">
        <v>716</v>
      </c>
      <c r="AE465">
        <v>161</v>
      </c>
      <c r="AF465" t="s">
        <v>700</v>
      </c>
    </row>
    <row r="466" spans="1:32" hidden="1" x14ac:dyDescent="0.35">
      <c r="A466">
        <v>2025</v>
      </c>
      <c r="C466" t="s">
        <v>1289</v>
      </c>
      <c r="D466" s="1" t="s">
        <v>1471</v>
      </c>
      <c r="E466" s="1" t="s">
        <v>897</v>
      </c>
      <c r="F466" t="s">
        <v>622</v>
      </c>
      <c r="G466" t="s">
        <v>226</v>
      </c>
      <c r="H466">
        <v>0.08</v>
      </c>
      <c r="I466">
        <v>28</v>
      </c>
      <c r="J466">
        <v>38</v>
      </c>
      <c r="K466">
        <v>18</v>
      </c>
      <c r="L466">
        <v>56</v>
      </c>
      <c r="M466">
        <v>12</v>
      </c>
      <c r="N466">
        <f>Table2[[#This Row],[G]]/Table2[[#This Row],[GP]]</f>
        <v>1.3571428571428572</v>
      </c>
      <c r="O466">
        <f>Table2[[#This Row],[A]]/Table2[[#This Row],[GP]]</f>
        <v>0.6428571428571429</v>
      </c>
      <c r="P466">
        <f>Table2[[#This Row],[PTS]]/Table2[[#This Row],[GP]]</f>
        <v>2</v>
      </c>
      <c r="Q466" s="7">
        <f>Table2[[#This Row],[PIM]]/Table2[[#This Row],[GP]]</f>
        <v>0.42857142857142855</v>
      </c>
      <c r="R466" s="7">
        <f>(Table2[[#This Row],[G]]^2)/(Table2[[#This Row],[G]]^2+Table2[[#This Row],[A]]^2)</f>
        <v>0.81674208144796379</v>
      </c>
      <c r="S466" s="7">
        <f>Table2[[#This Row],[PIM]]/Table2[[#This Row],[PTS]]</f>
        <v>0.21428571428571427</v>
      </c>
      <c r="T466" s="7">
        <f>Table2[[#This Row],[PTS]]/Table2[[#This Row],[PIM]]</f>
        <v>4.666666666666667</v>
      </c>
      <c r="U466" s="7">
        <f>Table2[[#This Row],[PTS]]/Table2[[#This Row],[GP]]*Table2[[#This Row],[NHL_EQUIVALENT]]</f>
        <v>0.16</v>
      </c>
      <c r="V466" s="7">
        <f>Table2[[#This Row],[G]]/Table2[[#This Row],[PTS]]</f>
        <v>0.6785714285714286</v>
      </c>
      <c r="W466" s="7">
        <f>Table2[[#This Row],[A]]/Table2[[#This Row],[PTS]]</f>
        <v>0.32142857142857145</v>
      </c>
      <c r="X466"/>
      <c r="Y466"/>
      <c r="Z466" t="s">
        <v>1422</v>
      </c>
      <c r="AA466" t="e" vm="2">
        <v>#VALUE!</v>
      </c>
      <c r="AB466" t="s">
        <v>621</v>
      </c>
      <c r="AC466">
        <v>39084</v>
      </c>
      <c r="AD466" t="s">
        <v>716</v>
      </c>
      <c r="AE466">
        <v>165</v>
      </c>
      <c r="AF466" t="s">
        <v>690</v>
      </c>
    </row>
    <row r="467" spans="1:32" hidden="1" x14ac:dyDescent="0.35">
      <c r="A467">
        <v>2025</v>
      </c>
      <c r="C467" t="s">
        <v>1374</v>
      </c>
      <c r="D467" s="1" t="s">
        <v>1471</v>
      </c>
      <c r="E467" s="1" t="s">
        <v>897</v>
      </c>
      <c r="F467" t="s">
        <v>127</v>
      </c>
      <c r="G467" t="s">
        <v>128</v>
      </c>
      <c r="H467">
        <v>0.22</v>
      </c>
      <c r="I467">
        <v>41</v>
      </c>
      <c r="J467">
        <v>10</v>
      </c>
      <c r="K467">
        <v>25</v>
      </c>
      <c r="L467">
        <v>35</v>
      </c>
      <c r="M467">
        <v>8</v>
      </c>
      <c r="N467">
        <f>Table2[[#This Row],[G]]/Table2[[#This Row],[GP]]</f>
        <v>0.24390243902439024</v>
      </c>
      <c r="O467">
        <f>Table2[[#This Row],[A]]/Table2[[#This Row],[GP]]</f>
        <v>0.6097560975609756</v>
      </c>
      <c r="P467">
        <f>Table2[[#This Row],[PTS]]/Table2[[#This Row],[GP]]</f>
        <v>0.85365853658536583</v>
      </c>
      <c r="Q467" s="7">
        <f>Table2[[#This Row],[PIM]]/Table2[[#This Row],[GP]]</f>
        <v>0.1951219512195122</v>
      </c>
      <c r="R467" s="7">
        <f>(Table2[[#This Row],[G]]^2)/(Table2[[#This Row],[G]]^2+Table2[[#This Row],[A]]^2)</f>
        <v>0.13793103448275862</v>
      </c>
      <c r="S467" s="7">
        <f>Table2[[#This Row],[PIM]]/Table2[[#This Row],[PTS]]</f>
        <v>0.22857142857142856</v>
      </c>
      <c r="T467" s="7">
        <f>Table2[[#This Row],[PTS]]/Table2[[#This Row],[PIM]]</f>
        <v>4.375</v>
      </c>
      <c r="U467" s="7">
        <f>Table2[[#This Row],[PTS]]/Table2[[#This Row],[GP]]*Table2[[#This Row],[NHL_EQUIVALENT]]</f>
        <v>0.18780487804878049</v>
      </c>
      <c r="V467" s="7">
        <f>Table2[[#This Row],[G]]/Table2[[#This Row],[PTS]]</f>
        <v>0.2857142857142857</v>
      </c>
      <c r="W467" s="7">
        <f>Table2[[#This Row],[A]]/Table2[[#This Row],[PTS]]</f>
        <v>0.7142857142857143</v>
      </c>
      <c r="X467"/>
      <c r="Y467"/>
      <c r="Z467" t="s">
        <v>1427</v>
      </c>
      <c r="AA467" t="e" vm="8">
        <v>#VALUE!</v>
      </c>
      <c r="AB467" t="s">
        <v>623</v>
      </c>
      <c r="AC467">
        <v>39304</v>
      </c>
      <c r="AD467" t="s">
        <v>705</v>
      </c>
      <c r="AE467">
        <v>159</v>
      </c>
      <c r="AF467" t="s">
        <v>700</v>
      </c>
    </row>
    <row r="468" spans="1:32" hidden="1" x14ac:dyDescent="0.35">
      <c r="A468">
        <v>2025</v>
      </c>
      <c r="C468" t="s">
        <v>1034</v>
      </c>
      <c r="D468" s="1" t="s">
        <v>1471</v>
      </c>
      <c r="E468" s="1" t="s">
        <v>896</v>
      </c>
      <c r="F468" t="s">
        <v>624</v>
      </c>
      <c r="G468" t="s">
        <v>101</v>
      </c>
      <c r="H468">
        <v>0.2</v>
      </c>
      <c r="I468">
        <v>49</v>
      </c>
      <c r="J468">
        <v>0</v>
      </c>
      <c r="K468">
        <v>13</v>
      </c>
      <c r="L468">
        <v>13</v>
      </c>
      <c r="M468">
        <v>18</v>
      </c>
      <c r="N468">
        <f>Table2[[#This Row],[G]]/Table2[[#This Row],[GP]]</f>
        <v>0</v>
      </c>
      <c r="O468">
        <f>Table2[[#This Row],[A]]/Table2[[#This Row],[GP]]</f>
        <v>0.26530612244897961</v>
      </c>
      <c r="P468">
        <f>Table2[[#This Row],[PTS]]/Table2[[#This Row],[GP]]</f>
        <v>0.26530612244897961</v>
      </c>
      <c r="Q468" s="7">
        <f>Table2[[#This Row],[PIM]]/Table2[[#This Row],[GP]]</f>
        <v>0.36734693877551022</v>
      </c>
      <c r="R468" s="7">
        <f>(Table2[[#This Row],[G]]^2)/(Table2[[#This Row],[G]]^2+Table2[[#This Row],[A]]^2)</f>
        <v>0</v>
      </c>
      <c r="S468" s="7">
        <f>Table2[[#This Row],[PIM]]/Table2[[#This Row],[PTS]]</f>
        <v>1.3846153846153846</v>
      </c>
      <c r="T468" s="7">
        <f>Table2[[#This Row],[PTS]]/Table2[[#This Row],[PIM]]</f>
        <v>0.72222222222222221</v>
      </c>
      <c r="U468" s="7">
        <f>Table2[[#This Row],[PTS]]/Table2[[#This Row],[GP]]*Table2[[#This Row],[NHL_EQUIVALENT]]</f>
        <v>5.3061224489795923E-2</v>
      </c>
      <c r="V468" s="7">
        <f>Table2[[#This Row],[G]]/Table2[[#This Row],[PTS]]</f>
        <v>0</v>
      </c>
      <c r="W468" s="7">
        <f>Table2[[#This Row],[A]]/Table2[[#This Row],[PTS]]</f>
        <v>1</v>
      </c>
      <c r="X468"/>
      <c r="Y468"/>
      <c r="Z468" t="s">
        <v>1425</v>
      </c>
      <c r="AA468" t="e" vm="5">
        <v>#VALUE!</v>
      </c>
      <c r="AB468" t="s">
        <v>882</v>
      </c>
      <c r="AC468">
        <v>38991</v>
      </c>
      <c r="AD468" t="s">
        <v>724</v>
      </c>
      <c r="AE468">
        <v>192</v>
      </c>
      <c r="AF468" t="s">
        <v>700</v>
      </c>
    </row>
    <row r="469" spans="1:32" hidden="1" x14ac:dyDescent="0.35">
      <c r="A469">
        <v>2025</v>
      </c>
      <c r="C469" t="s">
        <v>1035</v>
      </c>
      <c r="D469" s="1" t="s">
        <v>1471</v>
      </c>
      <c r="E469" s="1" t="s">
        <v>896</v>
      </c>
      <c r="F469" t="s">
        <v>145</v>
      </c>
      <c r="G469" t="s">
        <v>15</v>
      </c>
      <c r="H469">
        <v>0.3</v>
      </c>
      <c r="I469">
        <v>58</v>
      </c>
      <c r="J469">
        <v>0</v>
      </c>
      <c r="K469">
        <v>6</v>
      </c>
      <c r="L469">
        <v>6</v>
      </c>
      <c r="M469">
        <v>85</v>
      </c>
      <c r="N469">
        <f>Table2[[#This Row],[G]]/Table2[[#This Row],[GP]]</f>
        <v>0</v>
      </c>
      <c r="O469">
        <f>Table2[[#This Row],[A]]/Table2[[#This Row],[GP]]</f>
        <v>0.10344827586206896</v>
      </c>
      <c r="P469">
        <f>Table2[[#This Row],[PTS]]/Table2[[#This Row],[GP]]</f>
        <v>0.10344827586206896</v>
      </c>
      <c r="Q469" s="7">
        <f>Table2[[#This Row],[PIM]]/Table2[[#This Row],[GP]]</f>
        <v>1.4655172413793103</v>
      </c>
      <c r="R469" s="7">
        <f>(Table2[[#This Row],[G]]^2)/(Table2[[#This Row],[G]]^2+Table2[[#This Row],[A]]^2)</f>
        <v>0</v>
      </c>
      <c r="S469" s="7">
        <f>Table2[[#This Row],[PIM]]/Table2[[#This Row],[PTS]]</f>
        <v>14.166666666666666</v>
      </c>
      <c r="T469" s="7">
        <f>Table2[[#This Row],[PTS]]/Table2[[#This Row],[PIM]]</f>
        <v>7.0588235294117646E-2</v>
      </c>
      <c r="U469" s="7">
        <f>Table2[[#This Row],[PTS]]/Table2[[#This Row],[GP]]*Table2[[#This Row],[NHL_EQUIVALENT]]</f>
        <v>3.1034482758620689E-2</v>
      </c>
      <c r="V469" s="7">
        <f>Table2[[#This Row],[G]]/Table2[[#This Row],[PTS]]</f>
        <v>0</v>
      </c>
      <c r="W469" s="7">
        <f>Table2[[#This Row],[A]]/Table2[[#This Row],[PTS]]</f>
        <v>1</v>
      </c>
      <c r="X469"/>
      <c r="Y469"/>
      <c r="Z469" t="s">
        <v>1421</v>
      </c>
      <c r="AA469" t="e" vm="1">
        <v>#VALUE!</v>
      </c>
      <c r="AB469" t="s">
        <v>625</v>
      </c>
      <c r="AC469">
        <v>39257</v>
      </c>
      <c r="AD469" t="s">
        <v>717</v>
      </c>
      <c r="AE469">
        <v>185</v>
      </c>
      <c r="AF469" t="s">
        <v>700</v>
      </c>
    </row>
    <row r="470" spans="1:32" hidden="1" x14ac:dyDescent="0.35">
      <c r="A470">
        <v>2025</v>
      </c>
      <c r="C470" t="s">
        <v>1400</v>
      </c>
      <c r="D470" s="1" t="s">
        <v>1471</v>
      </c>
      <c r="E470" s="1" t="s">
        <v>897</v>
      </c>
      <c r="F470" t="s">
        <v>208</v>
      </c>
      <c r="G470" t="s">
        <v>23</v>
      </c>
      <c r="H470">
        <v>0.27</v>
      </c>
      <c r="I470">
        <v>52</v>
      </c>
      <c r="J470">
        <v>14</v>
      </c>
      <c r="K470">
        <v>18</v>
      </c>
      <c r="L470">
        <v>32</v>
      </c>
      <c r="M470">
        <v>4</v>
      </c>
      <c r="N470">
        <f>Table2[[#This Row],[G]]/Table2[[#This Row],[GP]]</f>
        <v>0.26923076923076922</v>
      </c>
      <c r="O470">
        <f>Table2[[#This Row],[A]]/Table2[[#This Row],[GP]]</f>
        <v>0.34615384615384615</v>
      </c>
      <c r="P470">
        <f>Table2[[#This Row],[PTS]]/Table2[[#This Row],[GP]]</f>
        <v>0.61538461538461542</v>
      </c>
      <c r="Q470" s="7">
        <f>Table2[[#This Row],[PIM]]/Table2[[#This Row],[GP]]</f>
        <v>7.6923076923076927E-2</v>
      </c>
      <c r="R470" s="7">
        <f>(Table2[[#This Row],[G]]^2)/(Table2[[#This Row],[G]]^2+Table2[[#This Row],[A]]^2)</f>
        <v>0.37692307692307692</v>
      </c>
      <c r="S470" s="7">
        <f>Table2[[#This Row],[PIM]]/Table2[[#This Row],[PTS]]</f>
        <v>0.125</v>
      </c>
      <c r="T470" s="7">
        <f>Table2[[#This Row],[PTS]]/Table2[[#This Row],[PIM]]</f>
        <v>8</v>
      </c>
      <c r="U470" s="7">
        <f>Table2[[#This Row],[PTS]]/Table2[[#This Row],[GP]]*Table2[[#This Row],[NHL_EQUIVALENT]]</f>
        <v>0.16615384615384618</v>
      </c>
      <c r="V470" s="7">
        <f>Table2[[#This Row],[G]]/Table2[[#This Row],[PTS]]</f>
        <v>0.4375</v>
      </c>
      <c r="W470" s="7">
        <f>Table2[[#This Row],[A]]/Table2[[#This Row],[PTS]]</f>
        <v>0.5625</v>
      </c>
      <c r="X470"/>
      <c r="Y470"/>
      <c r="Z470" t="s">
        <v>1422</v>
      </c>
      <c r="AA470" t="e" vm="2">
        <v>#VALUE!</v>
      </c>
      <c r="AB470" t="s">
        <v>626</v>
      </c>
      <c r="AC470">
        <v>39192</v>
      </c>
      <c r="AD470" t="s">
        <v>783</v>
      </c>
      <c r="AE470">
        <v>179</v>
      </c>
      <c r="AF470" t="s">
        <v>690</v>
      </c>
    </row>
    <row r="471" spans="1:32" hidden="1" x14ac:dyDescent="0.35">
      <c r="A471">
        <v>2025</v>
      </c>
      <c r="C471" t="s">
        <v>1115</v>
      </c>
      <c r="D471" s="1" t="s">
        <v>1471</v>
      </c>
      <c r="E471" s="1" t="s">
        <v>8</v>
      </c>
      <c r="F471" t="s">
        <v>180</v>
      </c>
      <c r="G471" t="s">
        <v>20</v>
      </c>
      <c r="H471">
        <v>0.28999999999999998</v>
      </c>
      <c r="I471">
        <v>47</v>
      </c>
      <c r="J471">
        <v>3.72</v>
      </c>
      <c r="K471">
        <v>0.89100000000000001</v>
      </c>
      <c r="L471" t="s">
        <v>52</v>
      </c>
      <c r="M471" t="s">
        <v>52</v>
      </c>
      <c r="N471">
        <f>Table2[[#This Row],[G]]/Table2[[#This Row],[GP]]</f>
        <v>7.9148936170212764E-2</v>
      </c>
      <c r="O471">
        <f>Table2[[#This Row],[A]]/Table2[[#This Row],[GP]]</f>
        <v>1.895744680851064E-2</v>
      </c>
      <c r="P471" t="e">
        <f>Table2[[#This Row],[PTS]]/Table2[[#This Row],[GP]]</f>
        <v>#VALUE!</v>
      </c>
      <c r="Q471" s="7" t="e">
        <f>Table2[[#This Row],[PIM]]/Table2[[#This Row],[GP]]</f>
        <v>#VALUE!</v>
      </c>
      <c r="R471" s="7">
        <f>(Table2[[#This Row],[G]]^2)/(Table2[[#This Row],[G]]^2+Table2[[#This Row],[A]]^2)</f>
        <v>0.94574454932898022</v>
      </c>
      <c r="S471" s="7" t="e">
        <f>Table2[[#This Row],[PIM]]/Table2[[#This Row],[PTS]]</f>
        <v>#VALUE!</v>
      </c>
      <c r="T471" s="7" t="e">
        <f>Table2[[#This Row],[PTS]]/Table2[[#This Row],[PIM]]</f>
        <v>#VALUE!</v>
      </c>
      <c r="U471" s="7" t="e">
        <f>Table2[[#This Row],[PTS]]/Table2[[#This Row],[GP]]*Table2[[#This Row],[NHL_EQUIVALENT]]</f>
        <v>#VALUE!</v>
      </c>
      <c r="V471" s="7" t="e">
        <f>Table2[[#This Row],[G]]/Table2[[#This Row],[PTS]]</f>
        <v>#VALUE!</v>
      </c>
      <c r="W471" s="7" t="e">
        <f>Table2[[#This Row],[A]]/Table2[[#This Row],[PTS]]</f>
        <v>#VALUE!</v>
      </c>
      <c r="X471"/>
      <c r="Y471"/>
      <c r="Z471" t="s">
        <v>1424</v>
      </c>
      <c r="AA471" t="e" vm="4">
        <v>#VALUE!</v>
      </c>
      <c r="AB471" t="s">
        <v>627</v>
      </c>
      <c r="AC471">
        <v>39282</v>
      </c>
      <c r="AD471" t="s">
        <v>707</v>
      </c>
      <c r="AE471">
        <v>176</v>
      </c>
      <c r="AF471" t="s">
        <v>700</v>
      </c>
    </row>
    <row r="472" spans="1:32" hidden="1" x14ac:dyDescent="0.35">
      <c r="A472">
        <v>2025</v>
      </c>
      <c r="C472" t="s">
        <v>1290</v>
      </c>
      <c r="D472" s="1" t="s">
        <v>1471</v>
      </c>
      <c r="E472" s="1" t="s">
        <v>897</v>
      </c>
      <c r="F472" t="s">
        <v>340</v>
      </c>
      <c r="G472" t="s">
        <v>43</v>
      </c>
      <c r="H472">
        <v>0.27</v>
      </c>
      <c r="I472">
        <v>42</v>
      </c>
      <c r="J472">
        <v>18</v>
      </c>
      <c r="K472">
        <v>34</v>
      </c>
      <c r="L472">
        <v>52</v>
      </c>
      <c r="M472">
        <v>16</v>
      </c>
      <c r="N472">
        <f>Table2[[#This Row],[G]]/Table2[[#This Row],[GP]]</f>
        <v>0.42857142857142855</v>
      </c>
      <c r="O472">
        <f>Table2[[#This Row],[A]]/Table2[[#This Row],[GP]]</f>
        <v>0.80952380952380953</v>
      </c>
      <c r="P472">
        <f>Table2[[#This Row],[PTS]]/Table2[[#This Row],[GP]]</f>
        <v>1.2380952380952381</v>
      </c>
      <c r="Q472" s="7">
        <f>Table2[[#This Row],[PIM]]/Table2[[#This Row],[GP]]</f>
        <v>0.38095238095238093</v>
      </c>
      <c r="R472" s="7">
        <f>(Table2[[#This Row],[G]]^2)/(Table2[[#This Row],[G]]^2+Table2[[#This Row],[A]]^2)</f>
        <v>0.21891891891891893</v>
      </c>
      <c r="S472" s="7">
        <f>Table2[[#This Row],[PIM]]/Table2[[#This Row],[PTS]]</f>
        <v>0.30769230769230771</v>
      </c>
      <c r="T472" s="7">
        <f>Table2[[#This Row],[PTS]]/Table2[[#This Row],[PIM]]</f>
        <v>3.25</v>
      </c>
      <c r="U472" s="7">
        <f>Table2[[#This Row],[PTS]]/Table2[[#This Row],[GP]]*Table2[[#This Row],[NHL_EQUIVALENT]]</f>
        <v>0.3342857142857143</v>
      </c>
      <c r="V472" s="7">
        <f>Table2[[#This Row],[G]]/Table2[[#This Row],[PTS]]</f>
        <v>0.34615384615384615</v>
      </c>
      <c r="W472" s="7">
        <f>Table2[[#This Row],[A]]/Table2[[#This Row],[PTS]]</f>
        <v>0.65384615384615385</v>
      </c>
      <c r="X472"/>
      <c r="Y472"/>
      <c r="Z472" t="s">
        <v>1423</v>
      </c>
      <c r="AA472" t="e" vm="3">
        <v>#VALUE!</v>
      </c>
      <c r="AB472" t="s">
        <v>628</v>
      </c>
      <c r="AC472">
        <v>38805</v>
      </c>
      <c r="AD472" t="s">
        <v>724</v>
      </c>
      <c r="AE472">
        <v>194</v>
      </c>
      <c r="AF472" t="s">
        <v>700</v>
      </c>
    </row>
    <row r="473" spans="1:32" hidden="1" x14ac:dyDescent="0.35">
      <c r="A473">
        <v>2025</v>
      </c>
      <c r="C473" t="s">
        <v>1191</v>
      </c>
      <c r="D473" s="1" t="s">
        <v>1471</v>
      </c>
      <c r="E473" s="1" t="s">
        <v>897</v>
      </c>
      <c r="F473" t="s">
        <v>247</v>
      </c>
      <c r="G473" t="s">
        <v>31</v>
      </c>
      <c r="H473">
        <v>0.27</v>
      </c>
      <c r="I473">
        <v>53</v>
      </c>
      <c r="J473">
        <v>9</v>
      </c>
      <c r="K473">
        <v>25</v>
      </c>
      <c r="L473">
        <v>34</v>
      </c>
      <c r="M473">
        <v>22</v>
      </c>
      <c r="N473">
        <f>Table2[[#This Row],[G]]/Table2[[#This Row],[GP]]</f>
        <v>0.16981132075471697</v>
      </c>
      <c r="O473">
        <f>Table2[[#This Row],[A]]/Table2[[#This Row],[GP]]</f>
        <v>0.47169811320754718</v>
      </c>
      <c r="P473">
        <f>Table2[[#This Row],[PTS]]/Table2[[#This Row],[GP]]</f>
        <v>0.64150943396226412</v>
      </c>
      <c r="Q473" s="7">
        <f>Table2[[#This Row],[PIM]]/Table2[[#This Row],[GP]]</f>
        <v>0.41509433962264153</v>
      </c>
      <c r="R473" s="7">
        <f>(Table2[[#This Row],[G]]^2)/(Table2[[#This Row],[G]]^2+Table2[[#This Row],[A]]^2)</f>
        <v>0.11473087818696884</v>
      </c>
      <c r="S473" s="7">
        <f>Table2[[#This Row],[PIM]]/Table2[[#This Row],[PTS]]</f>
        <v>0.6470588235294118</v>
      </c>
      <c r="T473" s="7">
        <f>Table2[[#This Row],[PTS]]/Table2[[#This Row],[PIM]]</f>
        <v>1.5454545454545454</v>
      </c>
      <c r="U473" s="7">
        <f>Table2[[#This Row],[PTS]]/Table2[[#This Row],[GP]]*Table2[[#This Row],[NHL_EQUIVALENT]]</f>
        <v>0.17320754716981132</v>
      </c>
      <c r="V473" s="7">
        <f>Table2[[#This Row],[G]]/Table2[[#This Row],[PTS]]</f>
        <v>0.26470588235294118</v>
      </c>
      <c r="W473" s="7">
        <f>Table2[[#This Row],[A]]/Table2[[#This Row],[PTS]]</f>
        <v>0.73529411764705888</v>
      </c>
      <c r="X473"/>
      <c r="Y473"/>
      <c r="Z473" t="s">
        <v>1429</v>
      </c>
      <c r="AA473" t="e" vm="7">
        <v>#VALUE!</v>
      </c>
      <c r="AB473" t="s">
        <v>630</v>
      </c>
      <c r="AC473">
        <v>39267</v>
      </c>
      <c r="AD473" t="s">
        <v>699</v>
      </c>
      <c r="AE473">
        <v>192</v>
      </c>
      <c r="AF473" t="s">
        <v>700</v>
      </c>
    </row>
    <row r="474" spans="1:32" hidden="1" x14ac:dyDescent="0.35">
      <c r="A474">
        <v>2025</v>
      </c>
      <c r="C474" t="s">
        <v>1192</v>
      </c>
      <c r="D474" s="1" t="s">
        <v>1471</v>
      </c>
      <c r="E474" s="1" t="s">
        <v>897</v>
      </c>
      <c r="F474" t="s">
        <v>34</v>
      </c>
      <c r="G474" t="s">
        <v>31</v>
      </c>
      <c r="H474">
        <v>0.27</v>
      </c>
      <c r="I474">
        <v>58</v>
      </c>
      <c r="J474">
        <v>26</v>
      </c>
      <c r="K474">
        <v>39</v>
      </c>
      <c r="L474">
        <v>65</v>
      </c>
      <c r="M474">
        <v>24</v>
      </c>
      <c r="N474">
        <f>Table2[[#This Row],[G]]/Table2[[#This Row],[GP]]</f>
        <v>0.44827586206896552</v>
      </c>
      <c r="O474">
        <f>Table2[[#This Row],[A]]/Table2[[#This Row],[GP]]</f>
        <v>0.67241379310344829</v>
      </c>
      <c r="P474">
        <f>Table2[[#This Row],[PTS]]/Table2[[#This Row],[GP]]</f>
        <v>1.1206896551724137</v>
      </c>
      <c r="Q474" s="7">
        <f>Table2[[#This Row],[PIM]]/Table2[[#This Row],[GP]]</f>
        <v>0.41379310344827586</v>
      </c>
      <c r="R474" s="7">
        <f>(Table2[[#This Row],[G]]^2)/(Table2[[#This Row],[G]]^2+Table2[[#This Row],[A]]^2)</f>
        <v>0.30769230769230771</v>
      </c>
      <c r="S474" s="7">
        <f>Table2[[#This Row],[PIM]]/Table2[[#This Row],[PTS]]</f>
        <v>0.36923076923076925</v>
      </c>
      <c r="T474" s="7">
        <f>Table2[[#This Row],[PTS]]/Table2[[#This Row],[PIM]]</f>
        <v>2.7083333333333335</v>
      </c>
      <c r="U474" s="7">
        <f>Table2[[#This Row],[PTS]]/Table2[[#This Row],[GP]]*Table2[[#This Row],[NHL_EQUIVALENT]]</f>
        <v>0.30258620689655175</v>
      </c>
      <c r="V474" s="7">
        <f>Table2[[#This Row],[G]]/Table2[[#This Row],[PTS]]</f>
        <v>0.4</v>
      </c>
      <c r="W474" s="7">
        <f>Table2[[#This Row],[A]]/Table2[[#This Row],[PTS]]</f>
        <v>0.6</v>
      </c>
      <c r="X474"/>
      <c r="Y474"/>
      <c r="Z474" t="s">
        <v>1428</v>
      </c>
      <c r="AA474" t="e" vm="10">
        <v>#VALUE!</v>
      </c>
      <c r="AB474" t="s">
        <v>631</v>
      </c>
      <c r="AC474">
        <v>38363</v>
      </c>
      <c r="AD474" t="s">
        <v>707</v>
      </c>
      <c r="AE474">
        <v>194</v>
      </c>
      <c r="AF474" t="s">
        <v>700</v>
      </c>
    </row>
    <row r="475" spans="1:32" hidden="1" x14ac:dyDescent="0.35">
      <c r="A475">
        <v>2025</v>
      </c>
      <c r="C475" t="s">
        <v>1036</v>
      </c>
      <c r="D475" s="1" t="s">
        <v>1471</v>
      </c>
      <c r="E475" s="1" t="s">
        <v>897</v>
      </c>
      <c r="F475" t="s">
        <v>233</v>
      </c>
      <c r="G475" t="s">
        <v>43</v>
      </c>
      <c r="H475">
        <v>0.27</v>
      </c>
      <c r="I475">
        <v>33</v>
      </c>
      <c r="J475">
        <v>15</v>
      </c>
      <c r="K475">
        <v>11</v>
      </c>
      <c r="L475">
        <v>26</v>
      </c>
      <c r="M475">
        <v>10</v>
      </c>
      <c r="N475">
        <f>Table2[[#This Row],[G]]/Table2[[#This Row],[GP]]</f>
        <v>0.45454545454545453</v>
      </c>
      <c r="O475">
        <f>Table2[[#This Row],[A]]/Table2[[#This Row],[GP]]</f>
        <v>0.33333333333333331</v>
      </c>
      <c r="P475">
        <f>Table2[[#This Row],[PTS]]/Table2[[#This Row],[GP]]</f>
        <v>0.78787878787878785</v>
      </c>
      <c r="Q475" s="7">
        <f>Table2[[#This Row],[PIM]]/Table2[[#This Row],[GP]]</f>
        <v>0.30303030303030304</v>
      </c>
      <c r="R475" s="7">
        <f>(Table2[[#This Row],[G]]^2)/(Table2[[#This Row],[G]]^2+Table2[[#This Row],[A]]^2)</f>
        <v>0.6502890173410405</v>
      </c>
      <c r="S475" s="7">
        <f>Table2[[#This Row],[PIM]]/Table2[[#This Row],[PTS]]</f>
        <v>0.38461538461538464</v>
      </c>
      <c r="T475" s="7">
        <f>Table2[[#This Row],[PTS]]/Table2[[#This Row],[PIM]]</f>
        <v>2.6</v>
      </c>
      <c r="U475" s="7">
        <f>Table2[[#This Row],[PTS]]/Table2[[#This Row],[GP]]*Table2[[#This Row],[NHL_EQUIVALENT]]</f>
        <v>0.21272727272727274</v>
      </c>
      <c r="V475" s="7">
        <f>Table2[[#This Row],[G]]/Table2[[#This Row],[PTS]]</f>
        <v>0.57692307692307687</v>
      </c>
      <c r="W475" s="7">
        <f>Table2[[#This Row],[A]]/Table2[[#This Row],[PTS]]</f>
        <v>0.42307692307692307</v>
      </c>
      <c r="X475"/>
      <c r="Y475"/>
      <c r="Z475" t="s">
        <v>1423</v>
      </c>
      <c r="AA475" t="e" vm="3">
        <v>#VALUE!</v>
      </c>
      <c r="AB475" t="s">
        <v>632</v>
      </c>
      <c r="AC475">
        <v>39245</v>
      </c>
      <c r="AD475" t="s">
        <v>767</v>
      </c>
      <c r="AE475">
        <v>170</v>
      </c>
      <c r="AF475" t="s">
        <v>690</v>
      </c>
    </row>
    <row r="476" spans="1:32" hidden="1" x14ac:dyDescent="0.35">
      <c r="A476">
        <v>2025</v>
      </c>
      <c r="C476" t="s">
        <v>1036</v>
      </c>
      <c r="D476" s="1" t="s">
        <v>1471</v>
      </c>
      <c r="E476" s="1" t="s">
        <v>896</v>
      </c>
      <c r="F476" t="s">
        <v>445</v>
      </c>
      <c r="G476" t="s">
        <v>110</v>
      </c>
      <c r="H476">
        <v>0.55000000000000004</v>
      </c>
      <c r="I476">
        <v>16</v>
      </c>
      <c r="J476">
        <v>1</v>
      </c>
      <c r="K476">
        <v>1</v>
      </c>
      <c r="L476">
        <v>2</v>
      </c>
      <c r="M476">
        <v>2</v>
      </c>
      <c r="N476">
        <f>Table2[[#This Row],[G]]/Table2[[#This Row],[GP]]</f>
        <v>6.25E-2</v>
      </c>
      <c r="O476">
        <f>Table2[[#This Row],[A]]/Table2[[#This Row],[GP]]</f>
        <v>6.25E-2</v>
      </c>
      <c r="P476">
        <f>Table2[[#This Row],[PTS]]/Table2[[#This Row],[GP]]</f>
        <v>0.125</v>
      </c>
      <c r="Q476" s="7">
        <f>Table2[[#This Row],[PIM]]/Table2[[#This Row],[GP]]</f>
        <v>0.125</v>
      </c>
      <c r="R476" s="7">
        <f>(Table2[[#This Row],[G]]^2)/(Table2[[#This Row],[G]]^2+Table2[[#This Row],[A]]^2)</f>
        <v>0.5</v>
      </c>
      <c r="S476" s="7">
        <f>Table2[[#This Row],[PIM]]/Table2[[#This Row],[PTS]]</f>
        <v>1</v>
      </c>
      <c r="T476" s="7">
        <f>Table2[[#This Row],[PTS]]/Table2[[#This Row],[PIM]]</f>
        <v>1</v>
      </c>
      <c r="U476" s="7">
        <f>Table2[[#This Row],[PTS]]/Table2[[#This Row],[GP]]*Table2[[#This Row],[NHL_EQUIVALENT]]</f>
        <v>6.8750000000000006E-2</v>
      </c>
      <c r="V476" s="7">
        <f>Table2[[#This Row],[G]]/Table2[[#This Row],[PTS]]</f>
        <v>0.5</v>
      </c>
      <c r="W476" s="7">
        <f>Table2[[#This Row],[A]]/Table2[[#This Row],[PTS]]</f>
        <v>0.5</v>
      </c>
      <c r="X476"/>
      <c r="Y476"/>
      <c r="Z476" t="s">
        <v>1423</v>
      </c>
      <c r="AA476" t="e" vm="3">
        <v>#VALUE!</v>
      </c>
      <c r="AB476" t="s">
        <v>633</v>
      </c>
      <c r="AC476">
        <v>38683</v>
      </c>
      <c r="AD476" t="s">
        <v>705</v>
      </c>
      <c r="AE476">
        <v>183</v>
      </c>
      <c r="AF476" t="s">
        <v>700</v>
      </c>
    </row>
    <row r="477" spans="1:32" hidden="1" x14ac:dyDescent="0.35">
      <c r="A477">
        <v>2025</v>
      </c>
      <c r="C477" t="s">
        <v>1399</v>
      </c>
      <c r="D477" s="1" t="s">
        <v>1471</v>
      </c>
      <c r="E477" s="1" t="s">
        <v>897</v>
      </c>
      <c r="F477" t="s">
        <v>393</v>
      </c>
      <c r="G477" t="s">
        <v>128</v>
      </c>
      <c r="H477">
        <v>0.22</v>
      </c>
      <c r="I477">
        <v>37</v>
      </c>
      <c r="J477">
        <v>15</v>
      </c>
      <c r="K477">
        <v>31</v>
      </c>
      <c r="L477">
        <v>46</v>
      </c>
      <c r="M477">
        <v>16</v>
      </c>
      <c r="N477">
        <f>Table2[[#This Row],[G]]/Table2[[#This Row],[GP]]</f>
        <v>0.40540540540540543</v>
      </c>
      <c r="O477">
        <f>Table2[[#This Row],[A]]/Table2[[#This Row],[GP]]</f>
        <v>0.83783783783783783</v>
      </c>
      <c r="P477">
        <f>Table2[[#This Row],[PTS]]/Table2[[#This Row],[GP]]</f>
        <v>1.2432432432432432</v>
      </c>
      <c r="Q477" s="7">
        <f>Table2[[#This Row],[PIM]]/Table2[[#This Row],[GP]]</f>
        <v>0.43243243243243246</v>
      </c>
      <c r="R477" s="7">
        <f>(Table2[[#This Row],[G]]^2)/(Table2[[#This Row],[G]]^2+Table2[[#This Row],[A]]^2)</f>
        <v>0.1897133220910624</v>
      </c>
      <c r="S477" s="7">
        <f>Table2[[#This Row],[PIM]]/Table2[[#This Row],[PTS]]</f>
        <v>0.34782608695652173</v>
      </c>
      <c r="T477" s="7">
        <f>Table2[[#This Row],[PTS]]/Table2[[#This Row],[PIM]]</f>
        <v>2.875</v>
      </c>
      <c r="U477" s="7">
        <f>Table2[[#This Row],[PTS]]/Table2[[#This Row],[GP]]*Table2[[#This Row],[NHL_EQUIVALENT]]</f>
        <v>0.2735135135135135</v>
      </c>
      <c r="V477" s="7">
        <f>Table2[[#This Row],[G]]/Table2[[#This Row],[PTS]]</f>
        <v>0.32608695652173914</v>
      </c>
      <c r="W477" s="7">
        <f>Table2[[#This Row],[A]]/Table2[[#This Row],[PTS]]</f>
        <v>0.67391304347826086</v>
      </c>
      <c r="X477"/>
      <c r="Y477"/>
      <c r="Z477" t="s">
        <v>1427</v>
      </c>
      <c r="AA477" t="e" vm="8">
        <v>#VALUE!</v>
      </c>
      <c r="AB477" t="s">
        <v>634</v>
      </c>
      <c r="AC477">
        <v>38823</v>
      </c>
      <c r="AD477" t="s">
        <v>725</v>
      </c>
      <c r="AE477">
        <v>161</v>
      </c>
      <c r="AF477" t="s">
        <v>700</v>
      </c>
    </row>
    <row r="478" spans="1:32" hidden="1" x14ac:dyDescent="0.35">
      <c r="A478">
        <v>2025</v>
      </c>
      <c r="C478" t="s">
        <v>1193</v>
      </c>
      <c r="D478" s="1" t="s">
        <v>1471</v>
      </c>
      <c r="E478" s="1" t="s">
        <v>897</v>
      </c>
      <c r="F478" t="s">
        <v>556</v>
      </c>
      <c r="G478" t="s">
        <v>101</v>
      </c>
      <c r="H478">
        <v>0.2</v>
      </c>
      <c r="I478">
        <v>28</v>
      </c>
      <c r="J478">
        <v>6</v>
      </c>
      <c r="K478">
        <v>14</v>
      </c>
      <c r="L478">
        <v>20</v>
      </c>
      <c r="M478">
        <v>12</v>
      </c>
      <c r="N478">
        <f>Table2[[#This Row],[G]]/Table2[[#This Row],[GP]]</f>
        <v>0.21428571428571427</v>
      </c>
      <c r="O478">
        <f>Table2[[#This Row],[A]]/Table2[[#This Row],[GP]]</f>
        <v>0.5</v>
      </c>
      <c r="P478">
        <f>Table2[[#This Row],[PTS]]/Table2[[#This Row],[GP]]</f>
        <v>0.7142857142857143</v>
      </c>
      <c r="Q478" s="7">
        <f>Table2[[#This Row],[PIM]]/Table2[[#This Row],[GP]]</f>
        <v>0.42857142857142855</v>
      </c>
      <c r="R478" s="7">
        <f>(Table2[[#This Row],[G]]^2)/(Table2[[#This Row],[G]]^2+Table2[[#This Row],[A]]^2)</f>
        <v>0.15517241379310345</v>
      </c>
      <c r="S478" s="7">
        <f>Table2[[#This Row],[PIM]]/Table2[[#This Row],[PTS]]</f>
        <v>0.6</v>
      </c>
      <c r="T478" s="7">
        <f>Table2[[#This Row],[PTS]]/Table2[[#This Row],[PIM]]</f>
        <v>1.6666666666666667</v>
      </c>
      <c r="U478" s="7">
        <f>Table2[[#This Row],[PTS]]/Table2[[#This Row],[GP]]*Table2[[#This Row],[NHL_EQUIVALENT]]</f>
        <v>0.14285714285714288</v>
      </c>
      <c r="V478" s="7">
        <f>Table2[[#This Row],[G]]/Table2[[#This Row],[PTS]]</f>
        <v>0.3</v>
      </c>
      <c r="W478" s="7">
        <f>Table2[[#This Row],[A]]/Table2[[#This Row],[PTS]]</f>
        <v>0.7</v>
      </c>
      <c r="X478"/>
      <c r="Y478"/>
      <c r="Z478" t="s">
        <v>1425</v>
      </c>
      <c r="AA478" t="e" vm="5">
        <v>#VALUE!</v>
      </c>
      <c r="AB478" t="s">
        <v>635</v>
      </c>
      <c r="AC478">
        <v>39174</v>
      </c>
      <c r="AD478" t="s">
        <v>817</v>
      </c>
      <c r="AE478">
        <v>209</v>
      </c>
      <c r="AF478" t="s">
        <v>700</v>
      </c>
    </row>
    <row r="479" spans="1:32" hidden="1" x14ac:dyDescent="0.35">
      <c r="A479">
        <v>2025</v>
      </c>
      <c r="C479" t="s">
        <v>1037</v>
      </c>
      <c r="D479" s="1" t="s">
        <v>1471</v>
      </c>
      <c r="E479" s="1" t="s">
        <v>896</v>
      </c>
      <c r="F479" t="s">
        <v>410</v>
      </c>
      <c r="G479" t="s">
        <v>193</v>
      </c>
      <c r="H479">
        <v>0.18</v>
      </c>
      <c r="I479" t="s">
        <v>52</v>
      </c>
      <c r="J479" t="s">
        <v>52</v>
      </c>
      <c r="K479" t="s">
        <v>52</v>
      </c>
      <c r="L479" t="s">
        <v>52</v>
      </c>
      <c r="M479" t="s">
        <v>52</v>
      </c>
      <c r="N479" t="e">
        <f>Table2[[#This Row],[G]]/Table2[[#This Row],[GP]]</f>
        <v>#VALUE!</v>
      </c>
      <c r="O479" t="e">
        <f>Table2[[#This Row],[A]]/Table2[[#This Row],[GP]]</f>
        <v>#VALUE!</v>
      </c>
      <c r="P479" t="e">
        <f>Table2[[#This Row],[PTS]]/Table2[[#This Row],[GP]]</f>
        <v>#VALUE!</v>
      </c>
      <c r="Q479" s="7" t="e">
        <f>Table2[[#This Row],[PIM]]/Table2[[#This Row],[GP]]</f>
        <v>#VALUE!</v>
      </c>
      <c r="R479" s="7" t="e">
        <f>(Table2[[#This Row],[G]]^2)/(Table2[[#This Row],[G]]^2+Table2[[#This Row],[A]]^2)</f>
        <v>#VALUE!</v>
      </c>
      <c r="S479" s="7" t="e">
        <f>Table2[[#This Row],[PIM]]/Table2[[#This Row],[PTS]]</f>
        <v>#VALUE!</v>
      </c>
      <c r="T479" s="7" t="e">
        <f>Table2[[#This Row],[PTS]]/Table2[[#This Row],[PIM]]</f>
        <v>#VALUE!</v>
      </c>
      <c r="U479" s="7" t="e">
        <f>Table2[[#This Row],[PTS]]/Table2[[#This Row],[GP]]*Table2[[#This Row],[NHL_EQUIVALENT]]</f>
        <v>#VALUE!</v>
      </c>
      <c r="V479" s="7" t="e">
        <f>Table2[[#This Row],[G]]/Table2[[#This Row],[PTS]]</f>
        <v>#VALUE!</v>
      </c>
      <c r="W479" s="7" t="e">
        <f>Table2[[#This Row],[A]]/Table2[[#This Row],[PTS]]</f>
        <v>#VALUE!</v>
      </c>
      <c r="X479"/>
      <c r="Y479"/>
      <c r="Z479" t="s">
        <v>1424</v>
      </c>
      <c r="AA479" t="e" vm="4">
        <v>#VALUE!</v>
      </c>
      <c r="AB479" t="s">
        <v>636</v>
      </c>
      <c r="AC479">
        <v>38995</v>
      </c>
      <c r="AD479" t="s">
        <v>725</v>
      </c>
      <c r="AE479">
        <v>174</v>
      </c>
      <c r="AF479" t="s">
        <v>700</v>
      </c>
    </row>
    <row r="480" spans="1:32" hidden="1" x14ac:dyDescent="0.35">
      <c r="A480">
        <v>2025</v>
      </c>
      <c r="C480" t="s">
        <v>1038</v>
      </c>
      <c r="D480" s="1" t="s">
        <v>1471</v>
      </c>
      <c r="E480" s="1" t="s">
        <v>896</v>
      </c>
      <c r="F480" t="s">
        <v>44</v>
      </c>
      <c r="G480" t="s">
        <v>43</v>
      </c>
      <c r="H480">
        <v>0.27</v>
      </c>
      <c r="I480">
        <v>50</v>
      </c>
      <c r="J480">
        <v>6</v>
      </c>
      <c r="K480">
        <v>23</v>
      </c>
      <c r="L480">
        <v>29</v>
      </c>
      <c r="M480">
        <v>38</v>
      </c>
      <c r="N480">
        <f>Table2[[#This Row],[G]]/Table2[[#This Row],[GP]]</f>
        <v>0.12</v>
      </c>
      <c r="O480">
        <f>Table2[[#This Row],[A]]/Table2[[#This Row],[GP]]</f>
        <v>0.46</v>
      </c>
      <c r="P480">
        <f>Table2[[#This Row],[PTS]]/Table2[[#This Row],[GP]]</f>
        <v>0.57999999999999996</v>
      </c>
      <c r="Q480" s="7">
        <f>Table2[[#This Row],[PIM]]/Table2[[#This Row],[GP]]</f>
        <v>0.76</v>
      </c>
      <c r="R480" s="7">
        <f>(Table2[[#This Row],[G]]^2)/(Table2[[#This Row],[G]]^2+Table2[[#This Row],[A]]^2)</f>
        <v>6.3716814159292035E-2</v>
      </c>
      <c r="S480" s="7">
        <f>Table2[[#This Row],[PIM]]/Table2[[#This Row],[PTS]]</f>
        <v>1.3103448275862069</v>
      </c>
      <c r="T480" s="7">
        <f>Table2[[#This Row],[PTS]]/Table2[[#This Row],[PIM]]</f>
        <v>0.76315789473684215</v>
      </c>
      <c r="U480" s="7">
        <f>Table2[[#This Row],[PTS]]/Table2[[#This Row],[GP]]*Table2[[#This Row],[NHL_EQUIVALENT]]</f>
        <v>0.15659999999999999</v>
      </c>
      <c r="V480" s="7">
        <f>Table2[[#This Row],[G]]/Table2[[#This Row],[PTS]]</f>
        <v>0.20689655172413793</v>
      </c>
      <c r="W480" s="7">
        <f>Table2[[#This Row],[A]]/Table2[[#This Row],[PTS]]</f>
        <v>0.7931034482758621</v>
      </c>
      <c r="X480"/>
      <c r="Y480"/>
      <c r="Z480" t="s">
        <v>1423</v>
      </c>
      <c r="AA480" t="e" vm="3">
        <v>#VALUE!</v>
      </c>
      <c r="AB480" t="s">
        <v>883</v>
      </c>
      <c r="AC480">
        <v>38848</v>
      </c>
      <c r="AD480" t="s">
        <v>705</v>
      </c>
      <c r="AE480">
        <v>187</v>
      </c>
      <c r="AF480" t="s">
        <v>700</v>
      </c>
    </row>
    <row r="481" spans="1:32" hidden="1" x14ac:dyDescent="0.35">
      <c r="A481">
        <v>2025</v>
      </c>
      <c r="C481" t="s">
        <v>1116</v>
      </c>
      <c r="D481" s="1" t="s">
        <v>1471</v>
      </c>
      <c r="E481" s="1" t="s">
        <v>8</v>
      </c>
      <c r="F481" t="s">
        <v>467</v>
      </c>
      <c r="G481" t="s">
        <v>20</v>
      </c>
      <c r="H481">
        <v>0.28999999999999998</v>
      </c>
      <c r="I481">
        <v>32</v>
      </c>
      <c r="J481">
        <v>2.65</v>
      </c>
      <c r="K481">
        <v>0.90100000000000002</v>
      </c>
      <c r="L481" t="s">
        <v>52</v>
      </c>
      <c r="M481" t="s">
        <v>52</v>
      </c>
      <c r="N481">
        <f>Table2[[#This Row],[G]]/Table2[[#This Row],[GP]]</f>
        <v>8.2812499999999997E-2</v>
      </c>
      <c r="O481">
        <f>Table2[[#This Row],[A]]/Table2[[#This Row],[GP]]</f>
        <v>2.8156250000000001E-2</v>
      </c>
      <c r="P481" t="e">
        <f>Table2[[#This Row],[PTS]]/Table2[[#This Row],[GP]]</f>
        <v>#VALUE!</v>
      </c>
      <c r="Q481" s="7" t="e">
        <f>Table2[[#This Row],[PIM]]/Table2[[#This Row],[GP]]</f>
        <v>#VALUE!</v>
      </c>
      <c r="R481" s="7">
        <f>(Table2[[#This Row],[G]]^2)/(Table2[[#This Row],[G]]^2+Table2[[#This Row],[A]]^2)</f>
        <v>0.89637863033345289</v>
      </c>
      <c r="S481" s="7" t="e">
        <f>Table2[[#This Row],[PIM]]/Table2[[#This Row],[PTS]]</f>
        <v>#VALUE!</v>
      </c>
      <c r="T481" s="7" t="e">
        <f>Table2[[#This Row],[PTS]]/Table2[[#This Row],[PIM]]</f>
        <v>#VALUE!</v>
      </c>
      <c r="U481" s="7" t="e">
        <f>Table2[[#This Row],[PTS]]/Table2[[#This Row],[GP]]*Table2[[#This Row],[NHL_EQUIVALENT]]</f>
        <v>#VALUE!</v>
      </c>
      <c r="V481" s="7" t="e">
        <f>Table2[[#This Row],[G]]/Table2[[#This Row],[PTS]]</f>
        <v>#VALUE!</v>
      </c>
      <c r="W481" s="7" t="e">
        <f>Table2[[#This Row],[A]]/Table2[[#This Row],[PTS]]</f>
        <v>#VALUE!</v>
      </c>
      <c r="X481"/>
      <c r="Y481"/>
      <c r="Z481" t="s">
        <v>1421</v>
      </c>
      <c r="AA481" t="e" vm="1">
        <v>#VALUE!</v>
      </c>
      <c r="AB481" t="s">
        <v>638</v>
      </c>
      <c r="AC481">
        <v>39108</v>
      </c>
      <c r="AD481" t="s">
        <v>705</v>
      </c>
      <c r="AE481">
        <v>183</v>
      </c>
      <c r="AF481" t="s">
        <v>700</v>
      </c>
    </row>
    <row r="482" spans="1:32" hidden="1" x14ac:dyDescent="0.35">
      <c r="A482">
        <v>2025</v>
      </c>
      <c r="C482" t="s">
        <v>1376</v>
      </c>
      <c r="D482" s="1" t="s">
        <v>1471</v>
      </c>
      <c r="E482" s="1" t="s">
        <v>897</v>
      </c>
      <c r="F482" t="s">
        <v>395</v>
      </c>
      <c r="G482" t="s">
        <v>23</v>
      </c>
      <c r="H482">
        <v>0.27</v>
      </c>
      <c r="I482">
        <v>17</v>
      </c>
      <c r="J482">
        <v>6</v>
      </c>
      <c r="K482">
        <v>1</v>
      </c>
      <c r="L482">
        <v>7</v>
      </c>
      <c r="M482">
        <v>0</v>
      </c>
      <c r="N482">
        <f>Table2[[#This Row],[G]]/Table2[[#This Row],[GP]]</f>
        <v>0.35294117647058826</v>
      </c>
      <c r="O482">
        <f>Table2[[#This Row],[A]]/Table2[[#This Row],[GP]]</f>
        <v>5.8823529411764705E-2</v>
      </c>
      <c r="P482">
        <f>Table2[[#This Row],[PTS]]/Table2[[#This Row],[GP]]</f>
        <v>0.41176470588235292</v>
      </c>
      <c r="Q482" s="7">
        <f>Table2[[#This Row],[PIM]]/Table2[[#This Row],[GP]]</f>
        <v>0</v>
      </c>
      <c r="R482" s="7">
        <f>(Table2[[#This Row],[G]]^2)/(Table2[[#This Row],[G]]^2+Table2[[#This Row],[A]]^2)</f>
        <v>0.97297297297297303</v>
      </c>
      <c r="S482" s="7">
        <f>Table2[[#This Row],[PIM]]/Table2[[#This Row],[PTS]]</f>
        <v>0</v>
      </c>
      <c r="T482" s="7" t="e">
        <f>Table2[[#This Row],[PTS]]/Table2[[#This Row],[PIM]]</f>
        <v>#DIV/0!</v>
      </c>
      <c r="U482" s="7">
        <f>Table2[[#This Row],[PTS]]/Table2[[#This Row],[GP]]*Table2[[#This Row],[NHL_EQUIVALENT]]</f>
        <v>0.11117647058823529</v>
      </c>
      <c r="V482" s="7">
        <f>Table2[[#This Row],[G]]/Table2[[#This Row],[PTS]]</f>
        <v>0.8571428571428571</v>
      </c>
      <c r="W482" s="7">
        <f>Table2[[#This Row],[A]]/Table2[[#This Row],[PTS]]</f>
        <v>0.14285714285714285</v>
      </c>
      <c r="X482"/>
      <c r="Y482"/>
      <c r="Z482" t="s">
        <v>1422</v>
      </c>
      <c r="AA482" t="e" vm="2">
        <v>#VALUE!</v>
      </c>
      <c r="AB482" t="s">
        <v>639</v>
      </c>
      <c r="AC482">
        <v>39226</v>
      </c>
      <c r="AD482" t="s">
        <v>705</v>
      </c>
      <c r="AE482">
        <v>174</v>
      </c>
      <c r="AF482" t="s">
        <v>700</v>
      </c>
    </row>
    <row r="483" spans="1:32" hidden="1" x14ac:dyDescent="0.35">
      <c r="A483">
        <v>2025</v>
      </c>
      <c r="C483" t="s">
        <v>1117</v>
      </c>
      <c r="D483" s="1" t="s">
        <v>1471</v>
      </c>
      <c r="E483" s="1" t="s">
        <v>8</v>
      </c>
      <c r="F483" t="s">
        <v>49</v>
      </c>
      <c r="G483" t="s">
        <v>43</v>
      </c>
      <c r="H483">
        <v>0.27</v>
      </c>
      <c r="I483">
        <v>34</v>
      </c>
      <c r="J483">
        <v>2.85</v>
      </c>
      <c r="K483">
        <v>0.88900000000000001</v>
      </c>
      <c r="L483" t="s">
        <v>52</v>
      </c>
      <c r="M483" t="s">
        <v>52</v>
      </c>
      <c r="N483">
        <f>Table2[[#This Row],[G]]/Table2[[#This Row],[GP]]</f>
        <v>8.3823529411764713E-2</v>
      </c>
      <c r="O483">
        <f>Table2[[#This Row],[A]]/Table2[[#This Row],[GP]]</f>
        <v>2.6147058823529412E-2</v>
      </c>
      <c r="P483" t="e">
        <f>Table2[[#This Row],[PTS]]/Table2[[#This Row],[GP]]</f>
        <v>#VALUE!</v>
      </c>
      <c r="Q483" s="7" t="e">
        <f>Table2[[#This Row],[PIM]]/Table2[[#This Row],[GP]]</f>
        <v>#VALUE!</v>
      </c>
      <c r="R483" s="7">
        <f>(Table2[[#This Row],[G]]^2)/(Table2[[#This Row],[G]]^2+Table2[[#This Row],[A]]^2)</f>
        <v>0.91132762567541747</v>
      </c>
      <c r="S483" s="7" t="e">
        <f>Table2[[#This Row],[PIM]]/Table2[[#This Row],[PTS]]</f>
        <v>#VALUE!</v>
      </c>
      <c r="T483" s="7" t="e">
        <f>Table2[[#This Row],[PTS]]/Table2[[#This Row],[PIM]]</f>
        <v>#VALUE!</v>
      </c>
      <c r="U483" s="7" t="e">
        <f>Table2[[#This Row],[PTS]]/Table2[[#This Row],[GP]]*Table2[[#This Row],[NHL_EQUIVALENT]]</f>
        <v>#VALUE!</v>
      </c>
      <c r="V483" s="7" t="e">
        <f>Table2[[#This Row],[G]]/Table2[[#This Row],[PTS]]</f>
        <v>#VALUE!</v>
      </c>
      <c r="W483" s="7" t="e">
        <f>Table2[[#This Row],[A]]/Table2[[#This Row],[PTS]]</f>
        <v>#VALUE!</v>
      </c>
      <c r="X483"/>
      <c r="Y483"/>
      <c r="Z483" t="s">
        <v>1423</v>
      </c>
      <c r="AA483" t="e" vm="3">
        <v>#VALUE!</v>
      </c>
      <c r="AB483" t="s">
        <v>884</v>
      </c>
      <c r="AC483">
        <v>39176</v>
      </c>
      <c r="AD483" t="s">
        <v>699</v>
      </c>
      <c r="AE483">
        <v>179</v>
      </c>
      <c r="AF483" t="s">
        <v>700</v>
      </c>
    </row>
    <row r="484" spans="1:32" hidden="1" x14ac:dyDescent="0.35">
      <c r="A484">
        <v>2025</v>
      </c>
      <c r="C484" t="s">
        <v>1398</v>
      </c>
      <c r="D484" s="1" t="s">
        <v>1471</v>
      </c>
      <c r="E484" s="1" t="s">
        <v>897</v>
      </c>
      <c r="F484" t="s">
        <v>182</v>
      </c>
      <c r="G484" t="s">
        <v>15</v>
      </c>
      <c r="H484">
        <v>0.3</v>
      </c>
      <c r="I484">
        <v>68</v>
      </c>
      <c r="J484">
        <v>15</v>
      </c>
      <c r="K484">
        <v>16</v>
      </c>
      <c r="L484">
        <v>31</v>
      </c>
      <c r="M484">
        <v>51</v>
      </c>
      <c r="N484">
        <f>Table2[[#This Row],[G]]/Table2[[#This Row],[GP]]</f>
        <v>0.22058823529411764</v>
      </c>
      <c r="O484">
        <f>Table2[[#This Row],[A]]/Table2[[#This Row],[GP]]</f>
        <v>0.23529411764705882</v>
      </c>
      <c r="P484">
        <f>Table2[[#This Row],[PTS]]/Table2[[#This Row],[GP]]</f>
        <v>0.45588235294117646</v>
      </c>
      <c r="Q484" s="7">
        <f>Table2[[#This Row],[PIM]]/Table2[[#This Row],[GP]]</f>
        <v>0.75</v>
      </c>
      <c r="R484" s="7">
        <f>(Table2[[#This Row],[G]]^2)/(Table2[[#This Row],[G]]^2+Table2[[#This Row],[A]]^2)</f>
        <v>0.4677754677754678</v>
      </c>
      <c r="S484" s="7">
        <f>Table2[[#This Row],[PIM]]/Table2[[#This Row],[PTS]]</f>
        <v>1.6451612903225807</v>
      </c>
      <c r="T484" s="7">
        <f>Table2[[#This Row],[PTS]]/Table2[[#This Row],[PIM]]</f>
        <v>0.60784313725490191</v>
      </c>
      <c r="U484" s="7">
        <f>Table2[[#This Row],[PTS]]/Table2[[#This Row],[GP]]*Table2[[#This Row],[NHL_EQUIVALENT]]</f>
        <v>0.13676470588235293</v>
      </c>
      <c r="V484" s="7">
        <f>Table2[[#This Row],[G]]/Table2[[#This Row],[PTS]]</f>
        <v>0.4838709677419355</v>
      </c>
      <c r="W484" s="7">
        <f>Table2[[#This Row],[A]]/Table2[[#This Row],[PTS]]</f>
        <v>0.5161290322580645</v>
      </c>
      <c r="X484"/>
      <c r="Y484"/>
      <c r="Z484" t="s">
        <v>1421</v>
      </c>
      <c r="AA484" t="e" vm="1">
        <v>#VALUE!</v>
      </c>
      <c r="AB484" t="s">
        <v>640</v>
      </c>
      <c r="AC484">
        <v>39172</v>
      </c>
      <c r="AD484" t="s">
        <v>724</v>
      </c>
      <c r="AE484">
        <v>185</v>
      </c>
      <c r="AF484" t="s">
        <v>700</v>
      </c>
    </row>
    <row r="485" spans="1:32" hidden="1" x14ac:dyDescent="0.35">
      <c r="A485">
        <v>2025</v>
      </c>
      <c r="C485" t="s">
        <v>1118</v>
      </c>
      <c r="D485" s="1" t="s">
        <v>1471</v>
      </c>
      <c r="E485" s="1" t="s">
        <v>8</v>
      </c>
      <c r="F485" t="s">
        <v>641</v>
      </c>
      <c r="G485" t="s">
        <v>389</v>
      </c>
      <c r="H485">
        <v>0.22</v>
      </c>
      <c r="I485">
        <v>30</v>
      </c>
      <c r="J485">
        <v>1.68</v>
      </c>
      <c r="K485">
        <v>0.94</v>
      </c>
      <c r="L485" t="s">
        <v>52</v>
      </c>
      <c r="M485" t="s">
        <v>52</v>
      </c>
      <c r="N485">
        <f>Table2[[#This Row],[G]]/Table2[[#This Row],[GP]]</f>
        <v>5.6000000000000001E-2</v>
      </c>
      <c r="O485">
        <f>Table2[[#This Row],[A]]/Table2[[#This Row],[GP]]</f>
        <v>3.1333333333333331E-2</v>
      </c>
      <c r="P485" t="e">
        <f>Table2[[#This Row],[PTS]]/Table2[[#This Row],[GP]]</f>
        <v>#VALUE!</v>
      </c>
      <c r="Q485" s="7" t="e">
        <f>Table2[[#This Row],[PIM]]/Table2[[#This Row],[GP]]</f>
        <v>#VALUE!</v>
      </c>
      <c r="R485" s="7">
        <f>(Table2[[#This Row],[G]]^2)/(Table2[[#This Row],[G]]^2+Table2[[#This Row],[A]]^2)</f>
        <v>0.76157582298974635</v>
      </c>
      <c r="S485" s="7" t="e">
        <f>Table2[[#This Row],[PIM]]/Table2[[#This Row],[PTS]]</f>
        <v>#VALUE!</v>
      </c>
      <c r="T485" s="7" t="e">
        <f>Table2[[#This Row],[PTS]]/Table2[[#This Row],[PIM]]</f>
        <v>#VALUE!</v>
      </c>
      <c r="U485" s="7" t="e">
        <f>Table2[[#This Row],[PTS]]/Table2[[#This Row],[GP]]*Table2[[#This Row],[NHL_EQUIVALENT]]</f>
        <v>#VALUE!</v>
      </c>
      <c r="V485" s="7" t="e">
        <f>Table2[[#This Row],[G]]/Table2[[#This Row],[PTS]]</f>
        <v>#VALUE!</v>
      </c>
      <c r="W485" s="7" t="e">
        <f>Table2[[#This Row],[A]]/Table2[[#This Row],[PTS]]</f>
        <v>#VALUE!</v>
      </c>
      <c r="X485"/>
      <c r="Y485"/>
      <c r="Z485" t="s">
        <v>1421</v>
      </c>
      <c r="AA485" t="e" vm="1">
        <v>#VALUE!</v>
      </c>
      <c r="AB485" t="s">
        <v>885</v>
      </c>
      <c r="AC485">
        <v>39005</v>
      </c>
      <c r="AD485" t="s">
        <v>717</v>
      </c>
      <c r="AE485">
        <v>185</v>
      </c>
      <c r="AF485" t="s">
        <v>700</v>
      </c>
    </row>
    <row r="486" spans="1:32" hidden="1" x14ac:dyDescent="0.35">
      <c r="A486">
        <v>2025</v>
      </c>
      <c r="C486" t="s">
        <v>1210</v>
      </c>
      <c r="D486" s="1" t="s">
        <v>1471</v>
      </c>
      <c r="E486" s="1" t="s">
        <v>897</v>
      </c>
      <c r="F486" t="s">
        <v>167</v>
      </c>
      <c r="G486" t="s">
        <v>20</v>
      </c>
      <c r="H486">
        <v>0.28999999999999998</v>
      </c>
      <c r="I486">
        <v>22</v>
      </c>
      <c r="J486">
        <v>4</v>
      </c>
      <c r="K486">
        <v>8</v>
      </c>
      <c r="L486">
        <v>12</v>
      </c>
      <c r="M486">
        <v>8</v>
      </c>
      <c r="N486">
        <f>Table2[[#This Row],[G]]/Table2[[#This Row],[GP]]</f>
        <v>0.18181818181818182</v>
      </c>
      <c r="O486">
        <f>Table2[[#This Row],[A]]/Table2[[#This Row],[GP]]</f>
        <v>0.36363636363636365</v>
      </c>
      <c r="P486">
        <f>Table2[[#This Row],[PTS]]/Table2[[#This Row],[GP]]</f>
        <v>0.54545454545454541</v>
      </c>
      <c r="Q486" s="7">
        <f>Table2[[#This Row],[PIM]]/Table2[[#This Row],[GP]]</f>
        <v>0.36363636363636365</v>
      </c>
      <c r="R486" s="7">
        <f>(Table2[[#This Row],[G]]^2)/(Table2[[#This Row],[G]]^2+Table2[[#This Row],[A]]^2)</f>
        <v>0.2</v>
      </c>
      <c r="S486" s="7">
        <f>Table2[[#This Row],[PIM]]/Table2[[#This Row],[PTS]]</f>
        <v>0.66666666666666663</v>
      </c>
      <c r="T486" s="7">
        <f>Table2[[#This Row],[PTS]]/Table2[[#This Row],[PIM]]</f>
        <v>1.5</v>
      </c>
      <c r="U486" s="7">
        <f>Table2[[#This Row],[PTS]]/Table2[[#This Row],[GP]]*Table2[[#This Row],[NHL_EQUIVALENT]]</f>
        <v>0.15818181818181815</v>
      </c>
      <c r="V486" s="7">
        <f>Table2[[#This Row],[G]]/Table2[[#This Row],[PTS]]</f>
        <v>0.33333333333333331</v>
      </c>
      <c r="W486" s="7">
        <f>Table2[[#This Row],[A]]/Table2[[#This Row],[PTS]]</f>
        <v>0.66666666666666663</v>
      </c>
      <c r="X486"/>
      <c r="Y486"/>
      <c r="Z486" t="s">
        <v>1421</v>
      </c>
      <c r="AA486" t="e" vm="1">
        <v>#VALUE!</v>
      </c>
      <c r="AB486" t="s">
        <v>886</v>
      </c>
      <c r="AC486">
        <v>39161</v>
      </c>
      <c r="AD486" t="s">
        <v>725</v>
      </c>
      <c r="AE486">
        <v>163</v>
      </c>
      <c r="AF486" t="s">
        <v>700</v>
      </c>
    </row>
    <row r="487" spans="1:32" hidden="1" x14ac:dyDescent="0.35">
      <c r="A487">
        <v>2025</v>
      </c>
      <c r="C487" t="s">
        <v>1039</v>
      </c>
      <c r="D487" s="1" t="s">
        <v>1471</v>
      </c>
      <c r="E487" s="1" t="s">
        <v>896</v>
      </c>
      <c r="F487" t="s">
        <v>212</v>
      </c>
      <c r="G487" t="s">
        <v>20</v>
      </c>
      <c r="H487">
        <v>0.28999999999999998</v>
      </c>
      <c r="I487">
        <v>67</v>
      </c>
      <c r="J487">
        <v>9</v>
      </c>
      <c r="K487">
        <v>13</v>
      </c>
      <c r="L487">
        <v>22</v>
      </c>
      <c r="M487">
        <v>96</v>
      </c>
      <c r="N487">
        <f>Table2[[#This Row],[G]]/Table2[[#This Row],[GP]]</f>
        <v>0.13432835820895522</v>
      </c>
      <c r="O487">
        <f>Table2[[#This Row],[A]]/Table2[[#This Row],[GP]]</f>
        <v>0.19402985074626866</v>
      </c>
      <c r="P487">
        <f>Table2[[#This Row],[PTS]]/Table2[[#This Row],[GP]]</f>
        <v>0.32835820895522388</v>
      </c>
      <c r="Q487" s="7">
        <f>Table2[[#This Row],[PIM]]/Table2[[#This Row],[GP]]</f>
        <v>1.4328358208955223</v>
      </c>
      <c r="R487" s="7">
        <f>(Table2[[#This Row],[G]]^2)/(Table2[[#This Row],[G]]^2+Table2[[#This Row],[A]]^2)</f>
        <v>0.32400000000000001</v>
      </c>
      <c r="S487" s="7">
        <f>Table2[[#This Row],[PIM]]/Table2[[#This Row],[PTS]]</f>
        <v>4.3636363636363633</v>
      </c>
      <c r="T487" s="7">
        <f>Table2[[#This Row],[PTS]]/Table2[[#This Row],[PIM]]</f>
        <v>0.22916666666666666</v>
      </c>
      <c r="U487" s="7">
        <f>Table2[[#This Row],[PTS]]/Table2[[#This Row],[GP]]*Table2[[#This Row],[NHL_EQUIVALENT]]</f>
        <v>9.522388059701492E-2</v>
      </c>
      <c r="V487" s="7">
        <f>Table2[[#This Row],[G]]/Table2[[#This Row],[PTS]]</f>
        <v>0.40909090909090912</v>
      </c>
      <c r="W487" s="7">
        <f>Table2[[#This Row],[A]]/Table2[[#This Row],[PTS]]</f>
        <v>0.59090909090909094</v>
      </c>
      <c r="X487"/>
      <c r="Y487"/>
      <c r="Z487" t="s">
        <v>1421</v>
      </c>
      <c r="AA487" t="e" vm="1">
        <v>#VALUE!</v>
      </c>
      <c r="AB487" t="s">
        <v>642</v>
      </c>
      <c r="AC487">
        <v>38841</v>
      </c>
      <c r="AD487" t="s">
        <v>699</v>
      </c>
      <c r="AE487">
        <v>181</v>
      </c>
      <c r="AF487" t="s">
        <v>700</v>
      </c>
    </row>
    <row r="488" spans="1:32" hidden="1" x14ac:dyDescent="0.35">
      <c r="A488">
        <v>2025</v>
      </c>
      <c r="C488" t="s">
        <v>1119</v>
      </c>
      <c r="D488" s="1" t="s">
        <v>1471</v>
      </c>
      <c r="E488" s="1" t="s">
        <v>8</v>
      </c>
      <c r="F488" t="s">
        <v>100</v>
      </c>
      <c r="G488" t="s">
        <v>101</v>
      </c>
      <c r="H488">
        <v>0.2</v>
      </c>
      <c r="I488">
        <v>40</v>
      </c>
      <c r="J488">
        <v>2.99</v>
      </c>
      <c r="K488">
        <v>0.90800000000000003</v>
      </c>
      <c r="L488" t="s">
        <v>52</v>
      </c>
      <c r="M488" t="s">
        <v>52</v>
      </c>
      <c r="N488">
        <f>Table2[[#This Row],[G]]/Table2[[#This Row],[GP]]</f>
        <v>7.4750000000000011E-2</v>
      </c>
      <c r="O488">
        <f>Table2[[#This Row],[A]]/Table2[[#This Row],[GP]]</f>
        <v>2.2700000000000001E-2</v>
      </c>
      <c r="P488" t="e">
        <f>Table2[[#This Row],[PTS]]/Table2[[#This Row],[GP]]</f>
        <v>#VALUE!</v>
      </c>
      <c r="Q488" s="7" t="e">
        <f>Table2[[#This Row],[PIM]]/Table2[[#This Row],[GP]]</f>
        <v>#VALUE!</v>
      </c>
      <c r="R488" s="7">
        <f>(Table2[[#This Row],[G]]^2)/(Table2[[#This Row],[G]]^2+Table2[[#This Row],[A]]^2)</f>
        <v>0.91556571291867195</v>
      </c>
      <c r="S488" s="7" t="e">
        <f>Table2[[#This Row],[PIM]]/Table2[[#This Row],[PTS]]</f>
        <v>#VALUE!</v>
      </c>
      <c r="T488" s="7" t="e">
        <f>Table2[[#This Row],[PTS]]/Table2[[#This Row],[PIM]]</f>
        <v>#VALUE!</v>
      </c>
      <c r="U488" s="7" t="e">
        <f>Table2[[#This Row],[PTS]]/Table2[[#This Row],[GP]]*Table2[[#This Row],[NHL_EQUIVALENT]]</f>
        <v>#VALUE!</v>
      </c>
      <c r="V488" s="7" t="e">
        <f>Table2[[#This Row],[G]]/Table2[[#This Row],[PTS]]</f>
        <v>#VALUE!</v>
      </c>
      <c r="W488" s="7" t="e">
        <f>Table2[[#This Row],[A]]/Table2[[#This Row],[PTS]]</f>
        <v>#VALUE!</v>
      </c>
      <c r="X488"/>
      <c r="Y488"/>
      <c r="Z488" t="s">
        <v>1425</v>
      </c>
      <c r="AA488" t="e" vm="5">
        <v>#VALUE!</v>
      </c>
      <c r="AB488" t="s">
        <v>643</v>
      </c>
      <c r="AC488">
        <v>39232</v>
      </c>
      <c r="AD488" t="s">
        <v>724</v>
      </c>
      <c r="AE488">
        <v>185</v>
      </c>
      <c r="AF488" t="s">
        <v>700</v>
      </c>
    </row>
    <row r="489" spans="1:32" hidden="1" x14ac:dyDescent="0.35">
      <c r="A489">
        <v>2025</v>
      </c>
      <c r="C489" t="s">
        <v>1377</v>
      </c>
      <c r="D489" s="1" t="s">
        <v>1471</v>
      </c>
      <c r="E489" s="1" t="s">
        <v>897</v>
      </c>
      <c r="F489" t="s">
        <v>228</v>
      </c>
      <c r="G489" t="s">
        <v>136</v>
      </c>
      <c r="H489">
        <v>0.28000000000000003</v>
      </c>
      <c r="I489">
        <v>39</v>
      </c>
      <c r="J489">
        <v>0</v>
      </c>
      <c r="K489">
        <v>1</v>
      </c>
      <c r="L489">
        <v>1</v>
      </c>
      <c r="M489">
        <v>4</v>
      </c>
      <c r="N489">
        <f>Table2[[#This Row],[G]]/Table2[[#This Row],[GP]]</f>
        <v>0</v>
      </c>
      <c r="O489">
        <f>Table2[[#This Row],[A]]/Table2[[#This Row],[GP]]</f>
        <v>2.564102564102564E-2</v>
      </c>
      <c r="P489">
        <f>Table2[[#This Row],[PTS]]/Table2[[#This Row],[GP]]</f>
        <v>2.564102564102564E-2</v>
      </c>
      <c r="Q489" s="7">
        <f>Table2[[#This Row],[PIM]]/Table2[[#This Row],[GP]]</f>
        <v>0.10256410256410256</v>
      </c>
      <c r="R489" s="7">
        <f>(Table2[[#This Row],[G]]^2)/(Table2[[#This Row],[G]]^2+Table2[[#This Row],[A]]^2)</f>
        <v>0</v>
      </c>
      <c r="S489" s="7">
        <f>Table2[[#This Row],[PIM]]/Table2[[#This Row],[PTS]]</f>
        <v>4</v>
      </c>
      <c r="T489" s="7">
        <f>Table2[[#This Row],[PTS]]/Table2[[#This Row],[PIM]]</f>
        <v>0.25</v>
      </c>
      <c r="U489" s="7">
        <f>Table2[[#This Row],[PTS]]/Table2[[#This Row],[GP]]*Table2[[#This Row],[NHL_EQUIVALENT]]</f>
        <v>7.1794871794871803E-3</v>
      </c>
      <c r="V489" s="7">
        <f>Table2[[#This Row],[G]]/Table2[[#This Row],[PTS]]</f>
        <v>0</v>
      </c>
      <c r="W489" s="7">
        <f>Table2[[#This Row],[A]]/Table2[[#This Row],[PTS]]</f>
        <v>1</v>
      </c>
      <c r="X489"/>
      <c r="Y489"/>
      <c r="Z489" t="s">
        <v>1429</v>
      </c>
      <c r="AA489" t="e" vm="7">
        <v>#VALUE!</v>
      </c>
      <c r="AB489" t="s">
        <v>644</v>
      </c>
      <c r="AC489">
        <v>39121</v>
      </c>
      <c r="AD489" t="s">
        <v>707</v>
      </c>
      <c r="AE489">
        <v>203</v>
      </c>
      <c r="AF489" t="s">
        <v>700</v>
      </c>
    </row>
    <row r="490" spans="1:32" hidden="1" x14ac:dyDescent="0.35">
      <c r="A490">
        <v>2025</v>
      </c>
      <c r="C490" t="s">
        <v>1378</v>
      </c>
      <c r="D490" s="1" t="s">
        <v>1471</v>
      </c>
      <c r="E490" s="1" t="s">
        <v>897</v>
      </c>
      <c r="F490" t="s">
        <v>223</v>
      </c>
      <c r="G490" t="s">
        <v>23</v>
      </c>
      <c r="H490">
        <v>0.27</v>
      </c>
      <c r="I490">
        <v>62</v>
      </c>
      <c r="J490">
        <v>10</v>
      </c>
      <c r="K490">
        <v>13</v>
      </c>
      <c r="L490">
        <v>23</v>
      </c>
      <c r="M490">
        <v>47</v>
      </c>
      <c r="N490">
        <f>Table2[[#This Row],[G]]/Table2[[#This Row],[GP]]</f>
        <v>0.16129032258064516</v>
      </c>
      <c r="O490">
        <f>Table2[[#This Row],[A]]/Table2[[#This Row],[GP]]</f>
        <v>0.20967741935483872</v>
      </c>
      <c r="P490">
        <f>Table2[[#This Row],[PTS]]/Table2[[#This Row],[GP]]</f>
        <v>0.37096774193548387</v>
      </c>
      <c r="Q490" s="7">
        <f>Table2[[#This Row],[PIM]]/Table2[[#This Row],[GP]]</f>
        <v>0.75806451612903225</v>
      </c>
      <c r="R490" s="7">
        <f>(Table2[[#This Row],[G]]^2)/(Table2[[#This Row],[G]]^2+Table2[[#This Row],[A]]^2)</f>
        <v>0.37174721189591076</v>
      </c>
      <c r="S490" s="7">
        <f>Table2[[#This Row],[PIM]]/Table2[[#This Row],[PTS]]</f>
        <v>2.0434782608695654</v>
      </c>
      <c r="T490" s="7">
        <f>Table2[[#This Row],[PTS]]/Table2[[#This Row],[PIM]]</f>
        <v>0.48936170212765956</v>
      </c>
      <c r="U490" s="7">
        <f>Table2[[#This Row],[PTS]]/Table2[[#This Row],[GP]]*Table2[[#This Row],[NHL_EQUIVALENT]]</f>
        <v>0.10016129032258066</v>
      </c>
      <c r="V490" s="7">
        <f>Table2[[#This Row],[G]]/Table2[[#This Row],[PTS]]</f>
        <v>0.43478260869565216</v>
      </c>
      <c r="W490" s="7">
        <f>Table2[[#This Row],[A]]/Table2[[#This Row],[PTS]]</f>
        <v>0.56521739130434778</v>
      </c>
      <c r="X490"/>
      <c r="Y490"/>
      <c r="Z490" t="s">
        <v>1422</v>
      </c>
      <c r="AA490" t="e" vm="2">
        <v>#VALUE!</v>
      </c>
      <c r="AB490" t="s">
        <v>645</v>
      </c>
      <c r="AC490">
        <v>39007</v>
      </c>
      <c r="AD490" t="s">
        <v>716</v>
      </c>
      <c r="AE490">
        <v>190</v>
      </c>
      <c r="AF490" t="s">
        <v>690</v>
      </c>
    </row>
    <row r="491" spans="1:32" hidden="1" x14ac:dyDescent="0.35">
      <c r="A491">
        <v>2025</v>
      </c>
      <c r="C491" t="s">
        <v>1040</v>
      </c>
      <c r="D491" s="1" t="s">
        <v>1471</v>
      </c>
      <c r="E491" s="1" t="s">
        <v>896</v>
      </c>
      <c r="F491" t="s">
        <v>272</v>
      </c>
      <c r="G491" t="s">
        <v>31</v>
      </c>
      <c r="H491">
        <v>0.27</v>
      </c>
      <c r="I491">
        <v>64</v>
      </c>
      <c r="J491">
        <v>5</v>
      </c>
      <c r="K491">
        <v>38</v>
      </c>
      <c r="L491">
        <v>43</v>
      </c>
      <c r="M491">
        <v>48</v>
      </c>
      <c r="N491">
        <f>Table2[[#This Row],[G]]/Table2[[#This Row],[GP]]</f>
        <v>7.8125E-2</v>
      </c>
      <c r="O491">
        <f>Table2[[#This Row],[A]]/Table2[[#This Row],[GP]]</f>
        <v>0.59375</v>
      </c>
      <c r="P491">
        <f>Table2[[#This Row],[PTS]]/Table2[[#This Row],[GP]]</f>
        <v>0.671875</v>
      </c>
      <c r="Q491" s="7">
        <f>Table2[[#This Row],[PIM]]/Table2[[#This Row],[GP]]</f>
        <v>0.75</v>
      </c>
      <c r="R491" s="7">
        <f>(Table2[[#This Row],[G]]^2)/(Table2[[#This Row],[G]]^2+Table2[[#This Row],[A]]^2)</f>
        <v>1.7018379850238258E-2</v>
      </c>
      <c r="S491" s="7">
        <f>Table2[[#This Row],[PIM]]/Table2[[#This Row],[PTS]]</f>
        <v>1.1162790697674418</v>
      </c>
      <c r="T491" s="7">
        <f>Table2[[#This Row],[PTS]]/Table2[[#This Row],[PIM]]</f>
        <v>0.89583333333333337</v>
      </c>
      <c r="U491" s="7">
        <f>Table2[[#This Row],[PTS]]/Table2[[#This Row],[GP]]*Table2[[#This Row],[NHL_EQUIVALENT]]</f>
        <v>0.18140625000000002</v>
      </c>
      <c r="V491" s="7">
        <f>Table2[[#This Row],[G]]/Table2[[#This Row],[PTS]]</f>
        <v>0.11627906976744186</v>
      </c>
      <c r="W491" s="7">
        <f>Table2[[#This Row],[A]]/Table2[[#This Row],[PTS]]</f>
        <v>0.88372093023255816</v>
      </c>
      <c r="X491"/>
      <c r="Y491"/>
      <c r="Z491" t="s">
        <v>1421</v>
      </c>
      <c r="AA491" t="e" vm="1">
        <v>#VALUE!</v>
      </c>
      <c r="AB491" t="s">
        <v>646</v>
      </c>
      <c r="AC491">
        <v>39118</v>
      </c>
      <c r="AD491" t="s">
        <v>767</v>
      </c>
      <c r="AE491">
        <v>174</v>
      </c>
      <c r="AF491" t="s">
        <v>690</v>
      </c>
    </row>
    <row r="492" spans="1:32" hidden="1" x14ac:dyDescent="0.35">
      <c r="A492">
        <v>2025</v>
      </c>
      <c r="C492" t="s">
        <v>1120</v>
      </c>
      <c r="D492" s="1" t="s">
        <v>1471</v>
      </c>
      <c r="E492" s="1" t="s">
        <v>8</v>
      </c>
      <c r="F492" t="s">
        <v>288</v>
      </c>
      <c r="G492" t="s">
        <v>101</v>
      </c>
      <c r="H492">
        <v>0.2</v>
      </c>
      <c r="I492">
        <v>26</v>
      </c>
      <c r="J492">
        <v>2.1</v>
      </c>
      <c r="K492">
        <v>0.92900000000000005</v>
      </c>
      <c r="L492" t="s">
        <v>52</v>
      </c>
      <c r="M492" t="s">
        <v>52</v>
      </c>
      <c r="N492">
        <f>Table2[[#This Row],[G]]/Table2[[#This Row],[GP]]</f>
        <v>8.0769230769230774E-2</v>
      </c>
      <c r="O492">
        <f>Table2[[#This Row],[A]]/Table2[[#This Row],[GP]]</f>
        <v>3.5730769230769233E-2</v>
      </c>
      <c r="P492" t="e">
        <f>Table2[[#This Row],[PTS]]/Table2[[#This Row],[GP]]</f>
        <v>#VALUE!</v>
      </c>
      <c r="Q492" s="7" t="e">
        <f>Table2[[#This Row],[PIM]]/Table2[[#This Row],[GP]]</f>
        <v>#VALUE!</v>
      </c>
      <c r="R492" s="7">
        <f>(Table2[[#This Row],[G]]^2)/(Table2[[#This Row],[G]]^2+Table2[[#This Row],[A]]^2)</f>
        <v>0.83632954873667775</v>
      </c>
      <c r="S492" s="7" t="e">
        <f>Table2[[#This Row],[PIM]]/Table2[[#This Row],[PTS]]</f>
        <v>#VALUE!</v>
      </c>
      <c r="T492" s="7" t="e">
        <f>Table2[[#This Row],[PTS]]/Table2[[#This Row],[PIM]]</f>
        <v>#VALUE!</v>
      </c>
      <c r="U492" s="7" t="e">
        <f>Table2[[#This Row],[PTS]]/Table2[[#This Row],[GP]]*Table2[[#This Row],[NHL_EQUIVALENT]]</f>
        <v>#VALUE!</v>
      </c>
      <c r="V492" s="7" t="e">
        <f>Table2[[#This Row],[G]]/Table2[[#This Row],[PTS]]</f>
        <v>#VALUE!</v>
      </c>
      <c r="W492" s="7" t="e">
        <f>Table2[[#This Row],[A]]/Table2[[#This Row],[PTS]]</f>
        <v>#VALUE!</v>
      </c>
      <c r="X492"/>
      <c r="Y492"/>
      <c r="Z492" t="s">
        <v>1425</v>
      </c>
      <c r="AA492" t="e" vm="5">
        <v>#VALUE!</v>
      </c>
      <c r="AB492" t="s">
        <v>647</v>
      </c>
      <c r="AC492">
        <v>38918</v>
      </c>
      <c r="AD492" t="s">
        <v>707</v>
      </c>
      <c r="AE492">
        <v>170</v>
      </c>
      <c r="AF492" t="s">
        <v>700</v>
      </c>
    </row>
    <row r="493" spans="1:32" hidden="1" x14ac:dyDescent="0.35">
      <c r="A493">
        <v>2025</v>
      </c>
      <c r="C493" t="s">
        <v>1379</v>
      </c>
      <c r="D493" s="1" t="s">
        <v>1471</v>
      </c>
      <c r="E493" s="1" t="s">
        <v>897</v>
      </c>
      <c r="F493" t="s">
        <v>64</v>
      </c>
      <c r="G493" t="s">
        <v>20</v>
      </c>
      <c r="H493">
        <v>0.28999999999999998</v>
      </c>
      <c r="I493">
        <v>68</v>
      </c>
      <c r="J493">
        <v>7</v>
      </c>
      <c r="K493">
        <v>19</v>
      </c>
      <c r="L493">
        <v>26</v>
      </c>
      <c r="M493">
        <v>16</v>
      </c>
      <c r="N493">
        <f>Table2[[#This Row],[G]]/Table2[[#This Row],[GP]]</f>
        <v>0.10294117647058823</v>
      </c>
      <c r="O493">
        <f>Table2[[#This Row],[A]]/Table2[[#This Row],[GP]]</f>
        <v>0.27941176470588236</v>
      </c>
      <c r="P493">
        <f>Table2[[#This Row],[PTS]]/Table2[[#This Row],[GP]]</f>
        <v>0.38235294117647056</v>
      </c>
      <c r="Q493" s="7">
        <f>Table2[[#This Row],[PIM]]/Table2[[#This Row],[GP]]</f>
        <v>0.23529411764705882</v>
      </c>
      <c r="R493" s="7">
        <f>(Table2[[#This Row],[G]]^2)/(Table2[[#This Row],[G]]^2+Table2[[#This Row],[A]]^2)</f>
        <v>0.11951219512195121</v>
      </c>
      <c r="S493" s="7">
        <f>Table2[[#This Row],[PIM]]/Table2[[#This Row],[PTS]]</f>
        <v>0.61538461538461542</v>
      </c>
      <c r="T493" s="7">
        <f>Table2[[#This Row],[PTS]]/Table2[[#This Row],[PIM]]</f>
        <v>1.625</v>
      </c>
      <c r="U493" s="7">
        <f>Table2[[#This Row],[PTS]]/Table2[[#This Row],[GP]]*Table2[[#This Row],[NHL_EQUIVALENT]]</f>
        <v>0.11088235294117646</v>
      </c>
      <c r="V493" s="7">
        <f>Table2[[#This Row],[G]]/Table2[[#This Row],[PTS]]</f>
        <v>0.26923076923076922</v>
      </c>
      <c r="W493" s="7">
        <f>Table2[[#This Row],[A]]/Table2[[#This Row],[PTS]]</f>
        <v>0.73076923076923073</v>
      </c>
      <c r="X493"/>
      <c r="Y493"/>
      <c r="Z493" t="s">
        <v>1421</v>
      </c>
      <c r="AA493" t="e" vm="1">
        <v>#VALUE!</v>
      </c>
      <c r="AB493" t="s">
        <v>648</v>
      </c>
      <c r="AC493">
        <v>39337</v>
      </c>
      <c r="AD493" t="s">
        <v>716</v>
      </c>
      <c r="AE493">
        <v>168</v>
      </c>
      <c r="AF493" t="s">
        <v>690</v>
      </c>
    </row>
    <row r="494" spans="1:32" hidden="1" x14ac:dyDescent="0.35">
      <c r="A494">
        <v>2025</v>
      </c>
      <c r="C494" t="s">
        <v>1041</v>
      </c>
      <c r="D494" s="1" t="s">
        <v>1471</v>
      </c>
      <c r="E494" s="1" t="s">
        <v>896</v>
      </c>
      <c r="F494" t="s">
        <v>249</v>
      </c>
      <c r="G494" t="s">
        <v>250</v>
      </c>
      <c r="H494">
        <v>0.12</v>
      </c>
      <c r="I494">
        <v>52</v>
      </c>
      <c r="J494">
        <v>2</v>
      </c>
      <c r="K494">
        <v>27</v>
      </c>
      <c r="L494">
        <v>29</v>
      </c>
      <c r="M494">
        <v>109</v>
      </c>
      <c r="N494">
        <f>Table2[[#This Row],[G]]/Table2[[#This Row],[GP]]</f>
        <v>3.8461538461538464E-2</v>
      </c>
      <c r="O494">
        <f>Table2[[#This Row],[A]]/Table2[[#This Row],[GP]]</f>
        <v>0.51923076923076927</v>
      </c>
      <c r="P494">
        <f>Table2[[#This Row],[PTS]]/Table2[[#This Row],[GP]]</f>
        <v>0.55769230769230771</v>
      </c>
      <c r="Q494" s="7">
        <f>Table2[[#This Row],[PIM]]/Table2[[#This Row],[GP]]</f>
        <v>2.0961538461538463</v>
      </c>
      <c r="R494" s="7">
        <f>(Table2[[#This Row],[G]]^2)/(Table2[[#This Row],[G]]^2+Table2[[#This Row],[A]]^2)</f>
        <v>5.4570259208731242E-3</v>
      </c>
      <c r="S494" s="7">
        <f>Table2[[#This Row],[PIM]]/Table2[[#This Row],[PTS]]</f>
        <v>3.7586206896551726</v>
      </c>
      <c r="T494" s="7">
        <f>Table2[[#This Row],[PTS]]/Table2[[#This Row],[PIM]]</f>
        <v>0.26605504587155965</v>
      </c>
      <c r="U494" s="7">
        <f>Table2[[#This Row],[PTS]]/Table2[[#This Row],[GP]]*Table2[[#This Row],[NHL_EQUIVALENT]]</f>
        <v>6.6923076923076918E-2</v>
      </c>
      <c r="V494" s="7">
        <f>Table2[[#This Row],[G]]/Table2[[#This Row],[PTS]]</f>
        <v>6.8965517241379309E-2</v>
      </c>
      <c r="W494" s="7">
        <f>Table2[[#This Row],[A]]/Table2[[#This Row],[PTS]]</f>
        <v>0.93103448275862066</v>
      </c>
      <c r="X494"/>
      <c r="Y494"/>
      <c r="Z494" t="s">
        <v>1421</v>
      </c>
      <c r="AA494" t="e" vm="1">
        <v>#VALUE!</v>
      </c>
      <c r="AB494" t="s">
        <v>649</v>
      </c>
      <c r="AC494">
        <v>39159</v>
      </c>
      <c r="AD494" t="s">
        <v>703</v>
      </c>
      <c r="AE494">
        <v>194</v>
      </c>
      <c r="AF494" t="s">
        <v>690</v>
      </c>
    </row>
    <row r="495" spans="1:32" hidden="1" x14ac:dyDescent="0.35">
      <c r="A495">
        <v>2025</v>
      </c>
      <c r="C495" t="s">
        <v>1042</v>
      </c>
      <c r="D495" s="1" t="s">
        <v>1471</v>
      </c>
      <c r="E495" s="1" t="s">
        <v>896</v>
      </c>
      <c r="F495" t="s">
        <v>409</v>
      </c>
      <c r="G495" t="s">
        <v>101</v>
      </c>
      <c r="H495">
        <v>0.2</v>
      </c>
      <c r="I495">
        <v>50</v>
      </c>
      <c r="J495">
        <v>4</v>
      </c>
      <c r="K495">
        <v>16</v>
      </c>
      <c r="L495">
        <v>20</v>
      </c>
      <c r="M495">
        <v>22</v>
      </c>
      <c r="N495">
        <f>Table2[[#This Row],[G]]/Table2[[#This Row],[GP]]</f>
        <v>0.08</v>
      </c>
      <c r="O495">
        <f>Table2[[#This Row],[A]]/Table2[[#This Row],[GP]]</f>
        <v>0.32</v>
      </c>
      <c r="P495">
        <f>Table2[[#This Row],[PTS]]/Table2[[#This Row],[GP]]</f>
        <v>0.4</v>
      </c>
      <c r="Q495" s="7">
        <f>Table2[[#This Row],[PIM]]/Table2[[#This Row],[GP]]</f>
        <v>0.44</v>
      </c>
      <c r="R495" s="7">
        <f>(Table2[[#This Row],[G]]^2)/(Table2[[#This Row],[G]]^2+Table2[[#This Row],[A]]^2)</f>
        <v>5.8823529411764705E-2</v>
      </c>
      <c r="S495" s="7">
        <f>Table2[[#This Row],[PIM]]/Table2[[#This Row],[PTS]]</f>
        <v>1.1000000000000001</v>
      </c>
      <c r="T495" s="7">
        <f>Table2[[#This Row],[PTS]]/Table2[[#This Row],[PIM]]</f>
        <v>0.90909090909090906</v>
      </c>
      <c r="U495" s="7">
        <f>Table2[[#This Row],[PTS]]/Table2[[#This Row],[GP]]*Table2[[#This Row],[NHL_EQUIVALENT]]</f>
        <v>8.0000000000000016E-2</v>
      </c>
      <c r="V495" s="7">
        <f>Table2[[#This Row],[G]]/Table2[[#This Row],[PTS]]</f>
        <v>0.2</v>
      </c>
      <c r="W495" s="7">
        <f>Table2[[#This Row],[A]]/Table2[[#This Row],[PTS]]</f>
        <v>0.8</v>
      </c>
      <c r="X495"/>
      <c r="Y495"/>
      <c r="Z495" t="s">
        <v>1425</v>
      </c>
      <c r="AA495" t="e" vm="5">
        <v>#VALUE!</v>
      </c>
      <c r="AB495" t="s">
        <v>650</v>
      </c>
      <c r="AC495">
        <v>39265</v>
      </c>
      <c r="AD495" t="s">
        <v>705</v>
      </c>
      <c r="AE495">
        <v>174</v>
      </c>
      <c r="AF495" t="s">
        <v>700</v>
      </c>
    </row>
    <row r="496" spans="1:32" hidden="1" x14ac:dyDescent="0.35">
      <c r="A496">
        <v>2025</v>
      </c>
      <c r="C496" t="s">
        <v>1043</v>
      </c>
      <c r="D496" s="1" t="s">
        <v>1471</v>
      </c>
      <c r="E496" s="1" t="s">
        <v>896</v>
      </c>
      <c r="F496" t="s">
        <v>317</v>
      </c>
      <c r="G496" t="s">
        <v>318</v>
      </c>
      <c r="H496">
        <v>0.28000000000000003</v>
      </c>
      <c r="I496">
        <v>36</v>
      </c>
      <c r="J496">
        <v>3</v>
      </c>
      <c r="K496">
        <v>8</v>
      </c>
      <c r="L496">
        <v>11</v>
      </c>
      <c r="M496">
        <v>10</v>
      </c>
      <c r="N496">
        <f>Table2[[#This Row],[G]]/Table2[[#This Row],[GP]]</f>
        <v>8.3333333333333329E-2</v>
      </c>
      <c r="O496">
        <f>Table2[[#This Row],[A]]/Table2[[#This Row],[GP]]</f>
        <v>0.22222222222222221</v>
      </c>
      <c r="P496">
        <f>Table2[[#This Row],[PTS]]/Table2[[#This Row],[GP]]</f>
        <v>0.30555555555555558</v>
      </c>
      <c r="Q496" s="7">
        <f>Table2[[#This Row],[PIM]]/Table2[[#This Row],[GP]]</f>
        <v>0.27777777777777779</v>
      </c>
      <c r="R496" s="7">
        <f>(Table2[[#This Row],[G]]^2)/(Table2[[#This Row],[G]]^2+Table2[[#This Row],[A]]^2)</f>
        <v>0.12328767123287671</v>
      </c>
      <c r="S496" s="7">
        <f>Table2[[#This Row],[PIM]]/Table2[[#This Row],[PTS]]</f>
        <v>0.90909090909090906</v>
      </c>
      <c r="T496" s="7">
        <f>Table2[[#This Row],[PTS]]/Table2[[#This Row],[PIM]]</f>
        <v>1.1000000000000001</v>
      </c>
      <c r="U496" s="7">
        <f>Table2[[#This Row],[PTS]]/Table2[[#This Row],[GP]]*Table2[[#This Row],[NHL_EQUIVALENT]]</f>
        <v>8.5555555555555565E-2</v>
      </c>
      <c r="V496" s="7">
        <f>Table2[[#This Row],[G]]/Table2[[#This Row],[PTS]]</f>
        <v>0.27272727272727271</v>
      </c>
      <c r="W496" s="7">
        <f>Table2[[#This Row],[A]]/Table2[[#This Row],[PTS]]</f>
        <v>0.72727272727272729</v>
      </c>
      <c r="X496"/>
      <c r="Y496"/>
      <c r="Z496" t="s">
        <v>1426</v>
      </c>
      <c r="AA496" t="e" vm="9">
        <v>#VALUE!</v>
      </c>
      <c r="AB496" t="s">
        <v>651</v>
      </c>
      <c r="AC496">
        <v>38955</v>
      </c>
      <c r="AD496" t="s">
        <v>699</v>
      </c>
      <c r="AE496">
        <v>201</v>
      </c>
      <c r="AF496" t="s">
        <v>700</v>
      </c>
    </row>
    <row r="497" spans="1:32" hidden="1" x14ac:dyDescent="0.35">
      <c r="A497">
        <v>2025</v>
      </c>
      <c r="C497" t="s">
        <v>1044</v>
      </c>
      <c r="D497" s="1" t="s">
        <v>1471</v>
      </c>
      <c r="E497" s="1" t="s">
        <v>896</v>
      </c>
      <c r="F497" t="s">
        <v>386</v>
      </c>
      <c r="G497" t="s">
        <v>128</v>
      </c>
      <c r="H497">
        <v>0.22</v>
      </c>
      <c r="I497">
        <v>38</v>
      </c>
      <c r="J497">
        <v>5</v>
      </c>
      <c r="K497">
        <v>18</v>
      </c>
      <c r="L497">
        <v>23</v>
      </c>
      <c r="M497">
        <v>4</v>
      </c>
      <c r="N497">
        <f>Table2[[#This Row],[G]]/Table2[[#This Row],[GP]]</f>
        <v>0.13157894736842105</v>
      </c>
      <c r="O497">
        <f>Table2[[#This Row],[A]]/Table2[[#This Row],[GP]]</f>
        <v>0.47368421052631576</v>
      </c>
      <c r="P497">
        <f>Table2[[#This Row],[PTS]]/Table2[[#This Row],[GP]]</f>
        <v>0.60526315789473684</v>
      </c>
      <c r="Q497" s="7">
        <f>Table2[[#This Row],[PIM]]/Table2[[#This Row],[GP]]</f>
        <v>0.10526315789473684</v>
      </c>
      <c r="R497" s="7">
        <f>(Table2[[#This Row],[G]]^2)/(Table2[[#This Row],[G]]^2+Table2[[#This Row],[A]]^2)</f>
        <v>7.1633237822349566E-2</v>
      </c>
      <c r="S497" s="7">
        <f>Table2[[#This Row],[PIM]]/Table2[[#This Row],[PTS]]</f>
        <v>0.17391304347826086</v>
      </c>
      <c r="T497" s="7">
        <f>Table2[[#This Row],[PTS]]/Table2[[#This Row],[PIM]]</f>
        <v>5.75</v>
      </c>
      <c r="U497" s="7">
        <f>Table2[[#This Row],[PTS]]/Table2[[#This Row],[GP]]*Table2[[#This Row],[NHL_EQUIVALENT]]</f>
        <v>0.13315789473684211</v>
      </c>
      <c r="V497" s="7">
        <f>Table2[[#This Row],[G]]/Table2[[#This Row],[PTS]]</f>
        <v>0.21739130434782608</v>
      </c>
      <c r="W497" s="7">
        <f>Table2[[#This Row],[A]]/Table2[[#This Row],[PTS]]</f>
        <v>0.78260869565217395</v>
      </c>
      <c r="X497"/>
      <c r="Y497"/>
      <c r="Z497" t="s">
        <v>1427</v>
      </c>
      <c r="AA497" t="e" vm="8">
        <v>#VALUE!</v>
      </c>
      <c r="AB497" t="s">
        <v>652</v>
      </c>
      <c r="AC497">
        <v>39081</v>
      </c>
      <c r="AD497" t="s">
        <v>705</v>
      </c>
      <c r="AE497">
        <v>161</v>
      </c>
      <c r="AF497" t="s">
        <v>700</v>
      </c>
    </row>
    <row r="498" spans="1:32" hidden="1" x14ac:dyDescent="0.35">
      <c r="A498">
        <v>2025</v>
      </c>
      <c r="C498" t="s">
        <v>1045</v>
      </c>
      <c r="D498" s="1" t="s">
        <v>1471</v>
      </c>
      <c r="E498" s="1" t="s">
        <v>896</v>
      </c>
      <c r="F498" t="s">
        <v>489</v>
      </c>
      <c r="G498" t="s">
        <v>99</v>
      </c>
      <c r="H498">
        <v>0.18</v>
      </c>
      <c r="I498">
        <v>33</v>
      </c>
      <c r="J498">
        <v>3</v>
      </c>
      <c r="K498">
        <v>13</v>
      </c>
      <c r="L498">
        <v>16</v>
      </c>
      <c r="M498">
        <v>18</v>
      </c>
      <c r="N498">
        <f>Table2[[#This Row],[G]]/Table2[[#This Row],[GP]]</f>
        <v>9.0909090909090912E-2</v>
      </c>
      <c r="O498">
        <f>Table2[[#This Row],[A]]/Table2[[#This Row],[GP]]</f>
        <v>0.39393939393939392</v>
      </c>
      <c r="P498">
        <f>Table2[[#This Row],[PTS]]/Table2[[#This Row],[GP]]</f>
        <v>0.48484848484848486</v>
      </c>
      <c r="Q498" s="7">
        <f>Table2[[#This Row],[PIM]]/Table2[[#This Row],[GP]]</f>
        <v>0.54545454545454541</v>
      </c>
      <c r="R498" s="7">
        <f>(Table2[[#This Row],[G]]^2)/(Table2[[#This Row],[G]]^2+Table2[[#This Row],[A]]^2)</f>
        <v>5.0561797752808987E-2</v>
      </c>
      <c r="S498" s="7">
        <f>Table2[[#This Row],[PIM]]/Table2[[#This Row],[PTS]]</f>
        <v>1.125</v>
      </c>
      <c r="T498" s="7">
        <f>Table2[[#This Row],[PTS]]/Table2[[#This Row],[PIM]]</f>
        <v>0.88888888888888884</v>
      </c>
      <c r="U498" s="7">
        <f>Table2[[#This Row],[PTS]]/Table2[[#This Row],[GP]]*Table2[[#This Row],[NHL_EQUIVALENT]]</f>
        <v>8.7272727272727266E-2</v>
      </c>
      <c r="V498" s="7">
        <f>Table2[[#This Row],[G]]/Table2[[#This Row],[PTS]]</f>
        <v>0.1875</v>
      </c>
      <c r="W498" s="7">
        <f>Table2[[#This Row],[A]]/Table2[[#This Row],[PTS]]</f>
        <v>0.8125</v>
      </c>
      <c r="X498"/>
      <c r="Y498"/>
      <c r="Z498" t="s">
        <v>1426</v>
      </c>
      <c r="AA498" t="e" vm="9">
        <v>#VALUE!</v>
      </c>
      <c r="AB498" t="s">
        <v>653</v>
      </c>
      <c r="AC498">
        <v>39190</v>
      </c>
      <c r="AD498" t="s">
        <v>699</v>
      </c>
      <c r="AE498">
        <v>192</v>
      </c>
      <c r="AF498" t="s">
        <v>700</v>
      </c>
    </row>
    <row r="499" spans="1:32" hidden="1" x14ac:dyDescent="0.35">
      <c r="A499">
        <v>2025</v>
      </c>
      <c r="C499" t="s">
        <v>1396</v>
      </c>
      <c r="D499" s="1" t="s">
        <v>1471</v>
      </c>
      <c r="E499" s="1" t="s">
        <v>897</v>
      </c>
      <c r="F499" t="s">
        <v>28</v>
      </c>
      <c r="G499" t="s">
        <v>15</v>
      </c>
      <c r="H499">
        <v>0.3</v>
      </c>
      <c r="I499">
        <v>64</v>
      </c>
      <c r="J499">
        <v>19</v>
      </c>
      <c r="K499">
        <v>22</v>
      </c>
      <c r="L499">
        <v>41</v>
      </c>
      <c r="M499">
        <v>12</v>
      </c>
      <c r="N499">
        <f>Table2[[#This Row],[G]]/Table2[[#This Row],[GP]]</f>
        <v>0.296875</v>
      </c>
      <c r="O499">
        <f>Table2[[#This Row],[A]]/Table2[[#This Row],[GP]]</f>
        <v>0.34375</v>
      </c>
      <c r="P499">
        <f>Table2[[#This Row],[PTS]]/Table2[[#This Row],[GP]]</f>
        <v>0.640625</v>
      </c>
      <c r="Q499" s="7">
        <f>Table2[[#This Row],[PIM]]/Table2[[#This Row],[GP]]</f>
        <v>0.1875</v>
      </c>
      <c r="R499" s="7">
        <f>(Table2[[#This Row],[G]]^2)/(Table2[[#This Row],[G]]^2+Table2[[#This Row],[A]]^2)</f>
        <v>0.42721893491124258</v>
      </c>
      <c r="S499" s="7">
        <f>Table2[[#This Row],[PIM]]/Table2[[#This Row],[PTS]]</f>
        <v>0.29268292682926828</v>
      </c>
      <c r="T499" s="7">
        <f>Table2[[#This Row],[PTS]]/Table2[[#This Row],[PIM]]</f>
        <v>3.4166666666666665</v>
      </c>
      <c r="U499" s="7">
        <f>Table2[[#This Row],[PTS]]/Table2[[#This Row],[GP]]*Table2[[#This Row],[NHL_EQUIVALENT]]</f>
        <v>0.19218749999999998</v>
      </c>
      <c r="V499" s="7">
        <f>Table2[[#This Row],[G]]/Table2[[#This Row],[PTS]]</f>
        <v>0.46341463414634149</v>
      </c>
      <c r="W499" s="7">
        <f>Table2[[#This Row],[A]]/Table2[[#This Row],[PTS]]</f>
        <v>0.53658536585365857</v>
      </c>
      <c r="X499"/>
      <c r="Y499"/>
      <c r="Z499" t="s">
        <v>1421</v>
      </c>
      <c r="AA499" t="e" vm="1">
        <v>#VALUE!</v>
      </c>
      <c r="AB499" t="s">
        <v>654</v>
      </c>
      <c r="AC499">
        <v>38855</v>
      </c>
      <c r="AD499" t="s">
        <v>725</v>
      </c>
      <c r="AE499">
        <v>165</v>
      </c>
      <c r="AF499" t="s">
        <v>700</v>
      </c>
    </row>
    <row r="500" spans="1:32" hidden="1" x14ac:dyDescent="0.35">
      <c r="A500">
        <v>2025</v>
      </c>
      <c r="C500" t="s">
        <v>1291</v>
      </c>
      <c r="D500" s="1" t="s">
        <v>1471</v>
      </c>
      <c r="E500" s="1" t="s">
        <v>897</v>
      </c>
      <c r="F500" t="s">
        <v>656</v>
      </c>
      <c r="G500" t="s">
        <v>226</v>
      </c>
      <c r="H500">
        <v>0.08</v>
      </c>
      <c r="I500">
        <v>29</v>
      </c>
      <c r="J500">
        <v>22</v>
      </c>
      <c r="K500">
        <v>31</v>
      </c>
      <c r="L500">
        <v>53</v>
      </c>
      <c r="M500">
        <v>23</v>
      </c>
      <c r="N500">
        <f>Table2[[#This Row],[G]]/Table2[[#This Row],[GP]]</f>
        <v>0.75862068965517238</v>
      </c>
      <c r="O500">
        <f>Table2[[#This Row],[A]]/Table2[[#This Row],[GP]]</f>
        <v>1.0689655172413792</v>
      </c>
      <c r="P500">
        <f>Table2[[#This Row],[PTS]]/Table2[[#This Row],[GP]]</f>
        <v>1.8275862068965518</v>
      </c>
      <c r="Q500" s="7">
        <f>Table2[[#This Row],[PIM]]/Table2[[#This Row],[GP]]</f>
        <v>0.7931034482758621</v>
      </c>
      <c r="R500" s="7">
        <f>(Table2[[#This Row],[G]]^2)/(Table2[[#This Row],[G]]^2+Table2[[#This Row],[A]]^2)</f>
        <v>0.33494809688581317</v>
      </c>
      <c r="S500" s="7">
        <f>Table2[[#This Row],[PIM]]/Table2[[#This Row],[PTS]]</f>
        <v>0.43396226415094341</v>
      </c>
      <c r="T500" s="7">
        <f>Table2[[#This Row],[PTS]]/Table2[[#This Row],[PIM]]</f>
        <v>2.3043478260869565</v>
      </c>
      <c r="U500" s="7">
        <f>Table2[[#This Row],[PTS]]/Table2[[#This Row],[GP]]*Table2[[#This Row],[NHL_EQUIVALENT]]</f>
        <v>0.14620689655172414</v>
      </c>
      <c r="V500" s="7">
        <f>Table2[[#This Row],[G]]/Table2[[#This Row],[PTS]]</f>
        <v>0.41509433962264153</v>
      </c>
      <c r="W500" s="7">
        <f>Table2[[#This Row],[A]]/Table2[[#This Row],[PTS]]</f>
        <v>0.58490566037735847</v>
      </c>
      <c r="X500"/>
      <c r="Y500"/>
      <c r="Z500" t="s">
        <v>1422</v>
      </c>
      <c r="AA500" t="e" vm="2">
        <v>#VALUE!</v>
      </c>
      <c r="AB500" t="s">
        <v>655</v>
      </c>
      <c r="AC500">
        <v>39310</v>
      </c>
      <c r="AD500" t="s">
        <v>717</v>
      </c>
      <c r="AE500">
        <v>205</v>
      </c>
      <c r="AF500" t="s">
        <v>690</v>
      </c>
    </row>
    <row r="501" spans="1:32" hidden="1" x14ac:dyDescent="0.35">
      <c r="A501">
        <v>2025</v>
      </c>
      <c r="C501" t="s">
        <v>1380</v>
      </c>
      <c r="D501" s="1" t="s">
        <v>1471</v>
      </c>
      <c r="E501" s="1" t="s">
        <v>897</v>
      </c>
      <c r="F501" t="s">
        <v>127</v>
      </c>
      <c r="G501" t="s">
        <v>128</v>
      </c>
      <c r="H501">
        <v>0.22</v>
      </c>
      <c r="I501">
        <v>42</v>
      </c>
      <c r="J501">
        <v>17</v>
      </c>
      <c r="K501">
        <v>30</v>
      </c>
      <c r="L501">
        <v>47</v>
      </c>
      <c r="M501">
        <v>22</v>
      </c>
      <c r="N501">
        <f>Table2[[#This Row],[G]]/Table2[[#This Row],[GP]]</f>
        <v>0.40476190476190477</v>
      </c>
      <c r="O501">
        <f>Table2[[#This Row],[A]]/Table2[[#This Row],[GP]]</f>
        <v>0.7142857142857143</v>
      </c>
      <c r="P501">
        <f>Table2[[#This Row],[PTS]]/Table2[[#This Row],[GP]]</f>
        <v>1.1190476190476191</v>
      </c>
      <c r="Q501" s="7">
        <f>Table2[[#This Row],[PIM]]/Table2[[#This Row],[GP]]</f>
        <v>0.52380952380952384</v>
      </c>
      <c r="R501" s="7">
        <f>(Table2[[#This Row],[G]]^2)/(Table2[[#This Row],[G]]^2+Table2[[#This Row],[A]]^2)</f>
        <v>0.2430613961312027</v>
      </c>
      <c r="S501" s="7">
        <f>Table2[[#This Row],[PIM]]/Table2[[#This Row],[PTS]]</f>
        <v>0.46808510638297873</v>
      </c>
      <c r="T501" s="7">
        <f>Table2[[#This Row],[PTS]]/Table2[[#This Row],[PIM]]</f>
        <v>2.1363636363636362</v>
      </c>
      <c r="U501" s="7">
        <f>Table2[[#This Row],[PTS]]/Table2[[#This Row],[GP]]*Table2[[#This Row],[NHL_EQUIVALENT]]</f>
        <v>0.24619047619047621</v>
      </c>
      <c r="V501" s="7">
        <f>Table2[[#This Row],[G]]/Table2[[#This Row],[PTS]]</f>
        <v>0.36170212765957449</v>
      </c>
      <c r="W501" s="7">
        <f>Table2[[#This Row],[A]]/Table2[[#This Row],[PTS]]</f>
        <v>0.63829787234042556</v>
      </c>
      <c r="X501"/>
      <c r="Y501"/>
      <c r="Z501" t="s">
        <v>1427</v>
      </c>
      <c r="AA501" t="e" vm="8">
        <v>#VALUE!</v>
      </c>
      <c r="AB501" t="s">
        <v>657</v>
      </c>
      <c r="AC501">
        <v>39336</v>
      </c>
      <c r="AD501" t="s">
        <v>725</v>
      </c>
      <c r="AE501">
        <v>170</v>
      </c>
      <c r="AF501" t="s">
        <v>700</v>
      </c>
    </row>
    <row r="502" spans="1:32" hidden="1" x14ac:dyDescent="0.35">
      <c r="A502">
        <v>2025</v>
      </c>
      <c r="C502" t="s">
        <v>1194</v>
      </c>
      <c r="D502" s="1" t="s">
        <v>1471</v>
      </c>
      <c r="E502" s="1" t="s">
        <v>897</v>
      </c>
      <c r="F502" t="s">
        <v>289</v>
      </c>
      <c r="G502" t="s">
        <v>43</v>
      </c>
      <c r="H502">
        <v>0.27</v>
      </c>
      <c r="I502">
        <v>46</v>
      </c>
      <c r="J502">
        <v>8</v>
      </c>
      <c r="K502">
        <v>13</v>
      </c>
      <c r="L502">
        <v>21</v>
      </c>
      <c r="M502">
        <v>10</v>
      </c>
      <c r="N502">
        <f>Table2[[#This Row],[G]]/Table2[[#This Row],[GP]]</f>
        <v>0.17391304347826086</v>
      </c>
      <c r="O502">
        <f>Table2[[#This Row],[A]]/Table2[[#This Row],[GP]]</f>
        <v>0.28260869565217389</v>
      </c>
      <c r="P502">
        <f>Table2[[#This Row],[PTS]]/Table2[[#This Row],[GP]]</f>
        <v>0.45652173913043476</v>
      </c>
      <c r="Q502" s="7">
        <f>Table2[[#This Row],[PIM]]/Table2[[#This Row],[GP]]</f>
        <v>0.21739130434782608</v>
      </c>
      <c r="R502" s="7">
        <f>(Table2[[#This Row],[G]]^2)/(Table2[[#This Row],[G]]^2+Table2[[#This Row],[A]]^2)</f>
        <v>0.27467811158798283</v>
      </c>
      <c r="S502" s="7">
        <f>Table2[[#This Row],[PIM]]/Table2[[#This Row],[PTS]]</f>
        <v>0.47619047619047616</v>
      </c>
      <c r="T502" s="7">
        <f>Table2[[#This Row],[PTS]]/Table2[[#This Row],[PIM]]</f>
        <v>2.1</v>
      </c>
      <c r="U502" s="7">
        <f>Table2[[#This Row],[PTS]]/Table2[[#This Row],[GP]]*Table2[[#This Row],[NHL_EQUIVALENT]]</f>
        <v>0.1232608695652174</v>
      </c>
      <c r="V502" s="7">
        <f>Table2[[#This Row],[G]]/Table2[[#This Row],[PTS]]</f>
        <v>0.38095238095238093</v>
      </c>
      <c r="W502" s="7">
        <f>Table2[[#This Row],[A]]/Table2[[#This Row],[PTS]]</f>
        <v>0.61904761904761907</v>
      </c>
      <c r="X502"/>
      <c r="Y502"/>
      <c r="Z502" t="s">
        <v>1427</v>
      </c>
      <c r="AA502" t="e" vm="8">
        <v>#VALUE!</v>
      </c>
      <c r="AB502" t="s">
        <v>658</v>
      </c>
      <c r="AC502">
        <v>39249</v>
      </c>
      <c r="AD502" t="s">
        <v>705</v>
      </c>
      <c r="AE502">
        <v>176</v>
      </c>
      <c r="AF502" t="s">
        <v>700</v>
      </c>
    </row>
    <row r="503" spans="1:32" hidden="1" x14ac:dyDescent="0.35">
      <c r="A503">
        <v>2025</v>
      </c>
      <c r="C503" t="s">
        <v>1195</v>
      </c>
      <c r="D503" s="1" t="s">
        <v>1471</v>
      </c>
      <c r="E503" s="1" t="s">
        <v>897</v>
      </c>
      <c r="F503" t="s">
        <v>556</v>
      </c>
      <c r="G503" t="s">
        <v>101</v>
      </c>
      <c r="H503">
        <v>0.2</v>
      </c>
      <c r="I503">
        <v>4</v>
      </c>
      <c r="J503">
        <v>1</v>
      </c>
      <c r="K503">
        <v>1</v>
      </c>
      <c r="L503">
        <v>2</v>
      </c>
      <c r="M503">
        <v>2</v>
      </c>
      <c r="N503">
        <f>Table2[[#This Row],[G]]/Table2[[#This Row],[GP]]</f>
        <v>0.25</v>
      </c>
      <c r="O503">
        <f>Table2[[#This Row],[A]]/Table2[[#This Row],[GP]]</f>
        <v>0.25</v>
      </c>
      <c r="P503">
        <f>Table2[[#This Row],[PTS]]/Table2[[#This Row],[GP]]</f>
        <v>0.5</v>
      </c>
      <c r="Q503" s="7">
        <f>Table2[[#This Row],[PIM]]/Table2[[#This Row],[GP]]</f>
        <v>0.5</v>
      </c>
      <c r="R503" s="7">
        <f>(Table2[[#This Row],[G]]^2)/(Table2[[#This Row],[G]]^2+Table2[[#This Row],[A]]^2)</f>
        <v>0.5</v>
      </c>
      <c r="S503" s="7">
        <f>Table2[[#This Row],[PIM]]/Table2[[#This Row],[PTS]]</f>
        <v>1</v>
      </c>
      <c r="T503" s="7">
        <f>Table2[[#This Row],[PTS]]/Table2[[#This Row],[PIM]]</f>
        <v>1</v>
      </c>
      <c r="U503" s="7">
        <f>Table2[[#This Row],[PTS]]/Table2[[#This Row],[GP]]*Table2[[#This Row],[NHL_EQUIVALENT]]</f>
        <v>0.1</v>
      </c>
      <c r="V503" s="7">
        <f>Table2[[#This Row],[G]]/Table2[[#This Row],[PTS]]</f>
        <v>0.5</v>
      </c>
      <c r="W503" s="7">
        <f>Table2[[#This Row],[A]]/Table2[[#This Row],[PTS]]</f>
        <v>0.5</v>
      </c>
      <c r="X503"/>
      <c r="Y503"/>
      <c r="Z503" t="s">
        <v>1425</v>
      </c>
      <c r="AA503" t="e" vm="5">
        <v>#VALUE!</v>
      </c>
      <c r="AB503" t="s">
        <v>659</v>
      </c>
      <c r="AC503">
        <v>39093</v>
      </c>
      <c r="AD503" t="s">
        <v>724</v>
      </c>
      <c r="AE503">
        <v>185</v>
      </c>
      <c r="AF503" t="s">
        <v>700</v>
      </c>
    </row>
    <row r="504" spans="1:32" hidden="1" x14ac:dyDescent="0.35">
      <c r="A504">
        <v>2025</v>
      </c>
      <c r="C504" t="s">
        <v>1047</v>
      </c>
      <c r="D504" s="1" t="s">
        <v>1471</v>
      </c>
      <c r="E504" s="1" t="s">
        <v>896</v>
      </c>
      <c r="F504" t="s">
        <v>65</v>
      </c>
      <c r="G504" t="s">
        <v>15</v>
      </c>
      <c r="H504">
        <v>0.3</v>
      </c>
      <c r="I504">
        <v>30</v>
      </c>
      <c r="J504">
        <v>1</v>
      </c>
      <c r="K504">
        <v>7</v>
      </c>
      <c r="L504">
        <v>8</v>
      </c>
      <c r="M504">
        <v>44</v>
      </c>
      <c r="N504">
        <f>Table2[[#This Row],[G]]/Table2[[#This Row],[GP]]</f>
        <v>3.3333333333333333E-2</v>
      </c>
      <c r="O504">
        <f>Table2[[#This Row],[A]]/Table2[[#This Row],[GP]]</f>
        <v>0.23333333333333334</v>
      </c>
      <c r="P504">
        <f>Table2[[#This Row],[PTS]]/Table2[[#This Row],[GP]]</f>
        <v>0.26666666666666666</v>
      </c>
      <c r="Q504" s="7">
        <f>Table2[[#This Row],[PIM]]/Table2[[#This Row],[GP]]</f>
        <v>1.4666666666666666</v>
      </c>
      <c r="R504" s="7">
        <f>(Table2[[#This Row],[G]]^2)/(Table2[[#This Row],[G]]^2+Table2[[#This Row],[A]]^2)</f>
        <v>0.02</v>
      </c>
      <c r="S504" s="7">
        <f>Table2[[#This Row],[PIM]]/Table2[[#This Row],[PTS]]</f>
        <v>5.5</v>
      </c>
      <c r="T504" s="7">
        <f>Table2[[#This Row],[PTS]]/Table2[[#This Row],[PIM]]</f>
        <v>0.18181818181818182</v>
      </c>
      <c r="U504" s="7">
        <f>Table2[[#This Row],[PTS]]/Table2[[#This Row],[GP]]*Table2[[#This Row],[NHL_EQUIVALENT]]</f>
        <v>0.08</v>
      </c>
      <c r="V504" s="7">
        <f>Table2[[#This Row],[G]]/Table2[[#This Row],[PTS]]</f>
        <v>0.125</v>
      </c>
      <c r="W504" s="7">
        <f>Table2[[#This Row],[A]]/Table2[[#This Row],[PTS]]</f>
        <v>0.875</v>
      </c>
      <c r="X504"/>
      <c r="Y504"/>
      <c r="Z504" t="s">
        <v>1421</v>
      </c>
      <c r="AA504" t="e" vm="1">
        <v>#VALUE!</v>
      </c>
      <c r="AB504" t="s">
        <v>662</v>
      </c>
      <c r="AC504">
        <v>39195</v>
      </c>
      <c r="AD504" t="s">
        <v>724</v>
      </c>
      <c r="AE504">
        <v>205</v>
      </c>
      <c r="AF504" t="s">
        <v>700</v>
      </c>
    </row>
    <row r="505" spans="1:32" hidden="1" x14ac:dyDescent="0.35">
      <c r="A505">
        <v>2025</v>
      </c>
      <c r="C505" t="s">
        <v>1250</v>
      </c>
      <c r="D505" s="1" t="s">
        <v>1471</v>
      </c>
      <c r="E505" s="1" t="s">
        <v>897</v>
      </c>
      <c r="F505" t="s">
        <v>305</v>
      </c>
      <c r="G505" t="s">
        <v>31</v>
      </c>
      <c r="H505">
        <v>0.27</v>
      </c>
      <c r="I505">
        <v>64</v>
      </c>
      <c r="J505">
        <v>30</v>
      </c>
      <c r="K505">
        <v>35</v>
      </c>
      <c r="L505">
        <v>65</v>
      </c>
      <c r="M505">
        <v>40</v>
      </c>
      <c r="N505">
        <f>Table2[[#This Row],[G]]/Table2[[#This Row],[GP]]</f>
        <v>0.46875</v>
      </c>
      <c r="O505">
        <f>Table2[[#This Row],[A]]/Table2[[#This Row],[GP]]</f>
        <v>0.546875</v>
      </c>
      <c r="P505">
        <f>Table2[[#This Row],[PTS]]/Table2[[#This Row],[GP]]</f>
        <v>1.015625</v>
      </c>
      <c r="Q505" s="7">
        <f>Table2[[#This Row],[PIM]]/Table2[[#This Row],[GP]]</f>
        <v>0.625</v>
      </c>
      <c r="R505" s="7">
        <f>(Table2[[#This Row],[G]]^2)/(Table2[[#This Row],[G]]^2+Table2[[#This Row],[A]]^2)</f>
        <v>0.42352941176470588</v>
      </c>
      <c r="S505" s="7">
        <f>Table2[[#This Row],[PIM]]/Table2[[#This Row],[PTS]]</f>
        <v>0.61538461538461542</v>
      </c>
      <c r="T505" s="7">
        <f>Table2[[#This Row],[PTS]]/Table2[[#This Row],[PIM]]</f>
        <v>1.625</v>
      </c>
      <c r="U505" s="7">
        <f>Table2[[#This Row],[PTS]]/Table2[[#This Row],[GP]]*Table2[[#This Row],[NHL_EQUIVALENT]]</f>
        <v>0.27421875000000001</v>
      </c>
      <c r="V505" s="7">
        <f>Table2[[#This Row],[G]]/Table2[[#This Row],[PTS]]</f>
        <v>0.46153846153846156</v>
      </c>
      <c r="W505" s="7">
        <f>Table2[[#This Row],[A]]/Table2[[#This Row],[PTS]]</f>
        <v>0.53846153846153844</v>
      </c>
      <c r="X505"/>
      <c r="Y505"/>
      <c r="Z505" t="s">
        <v>1421</v>
      </c>
      <c r="AA505" t="e" vm="1">
        <v>#VALUE!</v>
      </c>
      <c r="AB505" t="s">
        <v>663</v>
      </c>
      <c r="AC505">
        <v>38483</v>
      </c>
      <c r="AD505" t="s">
        <v>699</v>
      </c>
      <c r="AE505">
        <v>198</v>
      </c>
      <c r="AF505" t="s">
        <v>700</v>
      </c>
    </row>
    <row r="506" spans="1:32" hidden="1" x14ac:dyDescent="0.35">
      <c r="A506">
        <v>2025</v>
      </c>
      <c r="C506" t="s">
        <v>1220</v>
      </c>
      <c r="D506" s="1" t="s">
        <v>1471</v>
      </c>
      <c r="E506" s="1" t="s">
        <v>897</v>
      </c>
      <c r="F506" t="s">
        <v>664</v>
      </c>
      <c r="G506" t="s">
        <v>357</v>
      </c>
      <c r="H506">
        <v>0.54</v>
      </c>
      <c r="I506">
        <v>46</v>
      </c>
      <c r="J506">
        <v>10</v>
      </c>
      <c r="K506">
        <v>14</v>
      </c>
      <c r="L506">
        <v>24</v>
      </c>
      <c r="M506">
        <v>10</v>
      </c>
      <c r="N506">
        <f>Table2[[#This Row],[G]]/Table2[[#This Row],[GP]]</f>
        <v>0.21739130434782608</v>
      </c>
      <c r="O506">
        <f>Table2[[#This Row],[A]]/Table2[[#This Row],[GP]]</f>
        <v>0.30434782608695654</v>
      </c>
      <c r="P506">
        <f>Table2[[#This Row],[PTS]]/Table2[[#This Row],[GP]]</f>
        <v>0.52173913043478259</v>
      </c>
      <c r="Q506" s="7">
        <f>Table2[[#This Row],[PIM]]/Table2[[#This Row],[GP]]</f>
        <v>0.21739130434782608</v>
      </c>
      <c r="R506" s="7">
        <f>(Table2[[#This Row],[G]]^2)/(Table2[[#This Row],[G]]^2+Table2[[#This Row],[A]]^2)</f>
        <v>0.33783783783783783</v>
      </c>
      <c r="S506" s="7">
        <f>Table2[[#This Row],[PIM]]/Table2[[#This Row],[PTS]]</f>
        <v>0.41666666666666669</v>
      </c>
      <c r="T506" s="7">
        <f>Table2[[#This Row],[PTS]]/Table2[[#This Row],[PIM]]</f>
        <v>2.4</v>
      </c>
      <c r="U506" s="7">
        <f>Table2[[#This Row],[PTS]]/Table2[[#This Row],[GP]]*Table2[[#This Row],[NHL_EQUIVALENT]]</f>
        <v>0.2817391304347826</v>
      </c>
      <c r="V506" s="7">
        <f>Table2[[#This Row],[G]]/Table2[[#This Row],[PTS]]</f>
        <v>0.41666666666666669</v>
      </c>
      <c r="W506" s="7">
        <f>Table2[[#This Row],[A]]/Table2[[#This Row],[PTS]]</f>
        <v>0.58333333333333337</v>
      </c>
      <c r="X506"/>
      <c r="Y506"/>
      <c r="Z506" t="s">
        <v>1427</v>
      </c>
      <c r="AA506" t="e" vm="8">
        <v>#VALUE!</v>
      </c>
      <c r="AB506" t="s">
        <v>887</v>
      </c>
      <c r="AC506">
        <v>38729</v>
      </c>
      <c r="AD506" t="s">
        <v>725</v>
      </c>
      <c r="AE506">
        <v>183</v>
      </c>
      <c r="AF506" t="s">
        <v>700</v>
      </c>
    </row>
    <row r="507" spans="1:32" hidden="1" x14ac:dyDescent="0.35">
      <c r="A507">
        <v>2025</v>
      </c>
      <c r="C507" t="s">
        <v>1048</v>
      </c>
      <c r="D507" s="1" t="s">
        <v>1471</v>
      </c>
      <c r="E507" s="1" t="s">
        <v>896</v>
      </c>
      <c r="F507" t="s">
        <v>624</v>
      </c>
      <c r="G507" t="s">
        <v>101</v>
      </c>
      <c r="H507">
        <v>0.2</v>
      </c>
      <c r="I507">
        <v>51</v>
      </c>
      <c r="J507">
        <v>0</v>
      </c>
      <c r="K507">
        <v>12</v>
      </c>
      <c r="L507">
        <v>12</v>
      </c>
      <c r="M507">
        <v>16</v>
      </c>
      <c r="N507">
        <f>Table2[[#This Row],[G]]/Table2[[#This Row],[GP]]</f>
        <v>0</v>
      </c>
      <c r="O507">
        <f>Table2[[#This Row],[A]]/Table2[[#This Row],[GP]]</f>
        <v>0.23529411764705882</v>
      </c>
      <c r="P507">
        <f>Table2[[#This Row],[PTS]]/Table2[[#This Row],[GP]]</f>
        <v>0.23529411764705882</v>
      </c>
      <c r="Q507" s="7">
        <f>Table2[[#This Row],[PIM]]/Table2[[#This Row],[GP]]</f>
        <v>0.31372549019607843</v>
      </c>
      <c r="R507" s="7">
        <f>(Table2[[#This Row],[G]]^2)/(Table2[[#This Row],[G]]^2+Table2[[#This Row],[A]]^2)</f>
        <v>0</v>
      </c>
      <c r="S507" s="7">
        <f>Table2[[#This Row],[PIM]]/Table2[[#This Row],[PTS]]</f>
        <v>1.3333333333333333</v>
      </c>
      <c r="T507" s="7">
        <f>Table2[[#This Row],[PTS]]/Table2[[#This Row],[PIM]]</f>
        <v>0.75</v>
      </c>
      <c r="U507" s="7">
        <f>Table2[[#This Row],[PTS]]/Table2[[#This Row],[GP]]*Table2[[#This Row],[NHL_EQUIVALENT]]</f>
        <v>4.7058823529411764E-2</v>
      </c>
      <c r="V507" s="7">
        <f>Table2[[#This Row],[G]]/Table2[[#This Row],[PTS]]</f>
        <v>0</v>
      </c>
      <c r="W507" s="7">
        <f>Table2[[#This Row],[A]]/Table2[[#This Row],[PTS]]</f>
        <v>1</v>
      </c>
      <c r="X507"/>
      <c r="Y507"/>
      <c r="Z507" t="s">
        <v>1425</v>
      </c>
      <c r="AA507" t="e" vm="5">
        <v>#VALUE!</v>
      </c>
      <c r="AB507" t="s">
        <v>665</v>
      </c>
      <c r="AC507">
        <v>38976</v>
      </c>
      <c r="AD507" t="s">
        <v>717</v>
      </c>
      <c r="AE507">
        <v>243</v>
      </c>
      <c r="AF507" t="s">
        <v>700</v>
      </c>
    </row>
    <row r="508" spans="1:32" hidden="1" x14ac:dyDescent="0.35">
      <c r="A508">
        <v>2025</v>
      </c>
      <c r="C508" t="s">
        <v>1381</v>
      </c>
      <c r="D508" s="1" t="s">
        <v>1471</v>
      </c>
      <c r="E508" s="1" t="s">
        <v>897</v>
      </c>
      <c r="F508" t="s">
        <v>88</v>
      </c>
      <c r="G508" t="s">
        <v>20</v>
      </c>
      <c r="H508">
        <v>0.28999999999999998</v>
      </c>
      <c r="I508">
        <v>50</v>
      </c>
      <c r="J508">
        <v>22</v>
      </c>
      <c r="K508">
        <v>24</v>
      </c>
      <c r="L508">
        <v>46</v>
      </c>
      <c r="M508">
        <v>4</v>
      </c>
      <c r="N508">
        <f>Table2[[#This Row],[G]]/Table2[[#This Row],[GP]]</f>
        <v>0.44</v>
      </c>
      <c r="O508">
        <f>Table2[[#This Row],[A]]/Table2[[#This Row],[GP]]</f>
        <v>0.48</v>
      </c>
      <c r="P508">
        <f>Table2[[#This Row],[PTS]]/Table2[[#This Row],[GP]]</f>
        <v>0.92</v>
      </c>
      <c r="Q508" s="7">
        <f>Table2[[#This Row],[PIM]]/Table2[[#This Row],[GP]]</f>
        <v>0.08</v>
      </c>
      <c r="R508" s="7">
        <f>(Table2[[#This Row],[G]]^2)/(Table2[[#This Row],[G]]^2+Table2[[#This Row],[A]]^2)</f>
        <v>0.45660377358490567</v>
      </c>
      <c r="S508" s="7">
        <f>Table2[[#This Row],[PIM]]/Table2[[#This Row],[PTS]]</f>
        <v>8.6956521739130432E-2</v>
      </c>
      <c r="T508" s="7">
        <f>Table2[[#This Row],[PTS]]/Table2[[#This Row],[PIM]]</f>
        <v>11.5</v>
      </c>
      <c r="U508" s="7">
        <f>Table2[[#This Row],[PTS]]/Table2[[#This Row],[GP]]*Table2[[#This Row],[NHL_EQUIVALENT]]</f>
        <v>0.26679999999999998</v>
      </c>
      <c r="V508" s="7">
        <f>Table2[[#This Row],[G]]/Table2[[#This Row],[PTS]]</f>
        <v>0.47826086956521741</v>
      </c>
      <c r="W508" s="7">
        <f>Table2[[#This Row],[A]]/Table2[[#This Row],[PTS]]</f>
        <v>0.52173913043478259</v>
      </c>
      <c r="X508"/>
      <c r="Y508"/>
      <c r="Z508" t="s">
        <v>1421</v>
      </c>
      <c r="AA508" t="e" vm="1">
        <v>#VALUE!</v>
      </c>
      <c r="AB508" t="s">
        <v>666</v>
      </c>
      <c r="AC508">
        <v>39239</v>
      </c>
      <c r="AD508" t="s">
        <v>705</v>
      </c>
      <c r="AE508">
        <v>172</v>
      </c>
      <c r="AF508" t="s">
        <v>690</v>
      </c>
    </row>
    <row r="509" spans="1:32" hidden="1" x14ac:dyDescent="0.35">
      <c r="A509">
        <v>2025</v>
      </c>
      <c r="C509" t="s">
        <v>1049</v>
      </c>
      <c r="D509" s="1" t="s">
        <v>1471</v>
      </c>
      <c r="E509" s="1" t="s">
        <v>896</v>
      </c>
      <c r="F509" t="s">
        <v>212</v>
      </c>
      <c r="G509" t="s">
        <v>20</v>
      </c>
      <c r="H509">
        <v>0.28999999999999998</v>
      </c>
      <c r="I509">
        <v>68</v>
      </c>
      <c r="J509">
        <v>3</v>
      </c>
      <c r="K509">
        <v>14</v>
      </c>
      <c r="L509">
        <v>17</v>
      </c>
      <c r="M509">
        <v>45</v>
      </c>
      <c r="N509">
        <f>Table2[[#This Row],[G]]/Table2[[#This Row],[GP]]</f>
        <v>4.4117647058823532E-2</v>
      </c>
      <c r="O509">
        <f>Table2[[#This Row],[A]]/Table2[[#This Row],[GP]]</f>
        <v>0.20588235294117646</v>
      </c>
      <c r="P509">
        <f>Table2[[#This Row],[PTS]]/Table2[[#This Row],[GP]]</f>
        <v>0.25</v>
      </c>
      <c r="Q509" s="7">
        <f>Table2[[#This Row],[PIM]]/Table2[[#This Row],[GP]]</f>
        <v>0.66176470588235292</v>
      </c>
      <c r="R509" s="7">
        <f>(Table2[[#This Row],[G]]^2)/(Table2[[#This Row],[G]]^2+Table2[[#This Row],[A]]^2)</f>
        <v>4.3902439024390241E-2</v>
      </c>
      <c r="S509" s="7">
        <f>Table2[[#This Row],[PIM]]/Table2[[#This Row],[PTS]]</f>
        <v>2.6470588235294117</v>
      </c>
      <c r="T509" s="7">
        <f>Table2[[#This Row],[PTS]]/Table2[[#This Row],[PIM]]</f>
        <v>0.37777777777777777</v>
      </c>
      <c r="U509" s="7">
        <f>Table2[[#This Row],[PTS]]/Table2[[#This Row],[GP]]*Table2[[#This Row],[NHL_EQUIVALENT]]</f>
        <v>7.2499999999999995E-2</v>
      </c>
      <c r="V509" s="7">
        <f>Table2[[#This Row],[G]]/Table2[[#This Row],[PTS]]</f>
        <v>0.17647058823529413</v>
      </c>
      <c r="W509" s="7">
        <f>Table2[[#This Row],[A]]/Table2[[#This Row],[PTS]]</f>
        <v>0.82352941176470584</v>
      </c>
      <c r="X509"/>
      <c r="Y509"/>
      <c r="Z509" t="s">
        <v>1421</v>
      </c>
      <c r="AA509" t="e" vm="1">
        <v>#VALUE!</v>
      </c>
      <c r="AB509" t="s">
        <v>667</v>
      </c>
      <c r="AC509">
        <v>39091</v>
      </c>
      <c r="AD509" t="s">
        <v>717</v>
      </c>
      <c r="AE509">
        <v>201</v>
      </c>
      <c r="AF509" t="s">
        <v>690</v>
      </c>
    </row>
    <row r="510" spans="1:32" hidden="1" x14ac:dyDescent="0.35">
      <c r="A510">
        <v>2025</v>
      </c>
      <c r="C510" t="s">
        <v>1050</v>
      </c>
      <c r="D510" s="1" t="s">
        <v>1471</v>
      </c>
      <c r="E510" s="1" t="s">
        <v>896</v>
      </c>
      <c r="F510" t="s">
        <v>581</v>
      </c>
      <c r="G510" t="s">
        <v>193</v>
      </c>
      <c r="H510">
        <v>0.18</v>
      </c>
      <c r="I510">
        <v>42</v>
      </c>
      <c r="J510">
        <v>9</v>
      </c>
      <c r="K510">
        <v>21</v>
      </c>
      <c r="L510">
        <v>30</v>
      </c>
      <c r="M510">
        <v>38</v>
      </c>
      <c r="N510">
        <f>Table2[[#This Row],[G]]/Table2[[#This Row],[GP]]</f>
        <v>0.21428571428571427</v>
      </c>
      <c r="O510">
        <f>Table2[[#This Row],[A]]/Table2[[#This Row],[GP]]</f>
        <v>0.5</v>
      </c>
      <c r="P510">
        <f>Table2[[#This Row],[PTS]]/Table2[[#This Row],[GP]]</f>
        <v>0.7142857142857143</v>
      </c>
      <c r="Q510" s="7">
        <f>Table2[[#This Row],[PIM]]/Table2[[#This Row],[GP]]</f>
        <v>0.90476190476190477</v>
      </c>
      <c r="R510" s="7">
        <f>(Table2[[#This Row],[G]]^2)/(Table2[[#This Row],[G]]^2+Table2[[#This Row],[A]]^2)</f>
        <v>0.15517241379310345</v>
      </c>
      <c r="S510" s="7">
        <f>Table2[[#This Row],[PIM]]/Table2[[#This Row],[PTS]]</f>
        <v>1.2666666666666666</v>
      </c>
      <c r="T510" s="7">
        <f>Table2[[#This Row],[PTS]]/Table2[[#This Row],[PIM]]</f>
        <v>0.78947368421052633</v>
      </c>
      <c r="U510" s="7">
        <f>Table2[[#This Row],[PTS]]/Table2[[#This Row],[GP]]*Table2[[#This Row],[NHL_EQUIVALENT]]</f>
        <v>0.12857142857142856</v>
      </c>
      <c r="V510" s="7">
        <f>Table2[[#This Row],[G]]/Table2[[#This Row],[PTS]]</f>
        <v>0.3</v>
      </c>
      <c r="W510" s="7">
        <f>Table2[[#This Row],[A]]/Table2[[#This Row],[PTS]]</f>
        <v>0.7</v>
      </c>
      <c r="X510"/>
      <c r="Y510"/>
      <c r="Z510" t="s">
        <v>1424</v>
      </c>
      <c r="AA510" t="e" vm="4">
        <v>#VALUE!</v>
      </c>
      <c r="AB510" t="s">
        <v>668</v>
      </c>
      <c r="AC510">
        <v>38453</v>
      </c>
      <c r="AD510" t="s">
        <v>717</v>
      </c>
      <c r="AE510">
        <v>209</v>
      </c>
      <c r="AF510" t="s">
        <v>700</v>
      </c>
    </row>
    <row r="511" spans="1:32" hidden="1" x14ac:dyDescent="0.35">
      <c r="A511">
        <v>2025</v>
      </c>
      <c r="C511" t="s">
        <v>1051</v>
      </c>
      <c r="D511" s="1" t="s">
        <v>1471</v>
      </c>
      <c r="E511" s="1" t="s">
        <v>896</v>
      </c>
      <c r="F511" t="s">
        <v>374</v>
      </c>
      <c r="G511" t="s">
        <v>128</v>
      </c>
      <c r="H511">
        <v>0.22</v>
      </c>
      <c r="I511">
        <v>39</v>
      </c>
      <c r="J511">
        <v>12</v>
      </c>
      <c r="K511">
        <v>30</v>
      </c>
      <c r="L511">
        <v>42</v>
      </c>
      <c r="M511">
        <v>38</v>
      </c>
      <c r="N511">
        <f>Table2[[#This Row],[G]]/Table2[[#This Row],[GP]]</f>
        <v>0.30769230769230771</v>
      </c>
      <c r="O511">
        <f>Table2[[#This Row],[A]]/Table2[[#This Row],[GP]]</f>
        <v>0.76923076923076927</v>
      </c>
      <c r="P511">
        <f>Table2[[#This Row],[PTS]]/Table2[[#This Row],[GP]]</f>
        <v>1.0769230769230769</v>
      </c>
      <c r="Q511" s="7">
        <f>Table2[[#This Row],[PIM]]/Table2[[#This Row],[GP]]</f>
        <v>0.97435897435897434</v>
      </c>
      <c r="R511" s="7">
        <f>(Table2[[#This Row],[G]]^2)/(Table2[[#This Row],[G]]^2+Table2[[#This Row],[A]]^2)</f>
        <v>0.13793103448275862</v>
      </c>
      <c r="S511" s="7">
        <f>Table2[[#This Row],[PIM]]/Table2[[#This Row],[PTS]]</f>
        <v>0.90476190476190477</v>
      </c>
      <c r="T511" s="7">
        <f>Table2[[#This Row],[PTS]]/Table2[[#This Row],[PIM]]</f>
        <v>1.1052631578947369</v>
      </c>
      <c r="U511" s="7">
        <f>Table2[[#This Row],[PTS]]/Table2[[#This Row],[GP]]*Table2[[#This Row],[NHL_EQUIVALENT]]</f>
        <v>0.2369230769230769</v>
      </c>
      <c r="V511" s="7">
        <f>Table2[[#This Row],[G]]/Table2[[#This Row],[PTS]]</f>
        <v>0.2857142857142857</v>
      </c>
      <c r="W511" s="7">
        <f>Table2[[#This Row],[A]]/Table2[[#This Row],[PTS]]</f>
        <v>0.7142857142857143</v>
      </c>
      <c r="X511"/>
      <c r="Y511"/>
      <c r="Z511" t="s">
        <v>1427</v>
      </c>
      <c r="AA511" t="e" vm="8">
        <v>#VALUE!</v>
      </c>
      <c r="AB511" t="s">
        <v>888</v>
      </c>
      <c r="AC511">
        <v>39028</v>
      </c>
      <c r="AD511" t="s">
        <v>767</v>
      </c>
      <c r="AE511">
        <v>168</v>
      </c>
      <c r="AF511" t="s">
        <v>700</v>
      </c>
    </row>
    <row r="512" spans="1:32" hidden="1" x14ac:dyDescent="0.35">
      <c r="A512">
        <v>2025</v>
      </c>
      <c r="C512" t="s">
        <v>1052</v>
      </c>
      <c r="D512" s="1" t="s">
        <v>1471</v>
      </c>
      <c r="E512" s="1" t="s">
        <v>896</v>
      </c>
      <c r="F512" t="s">
        <v>269</v>
      </c>
      <c r="G512" t="s">
        <v>43</v>
      </c>
      <c r="H512">
        <v>0.27</v>
      </c>
      <c r="I512">
        <v>43</v>
      </c>
      <c r="J512">
        <v>4</v>
      </c>
      <c r="K512">
        <v>16</v>
      </c>
      <c r="L512">
        <v>20</v>
      </c>
      <c r="M512">
        <v>16</v>
      </c>
      <c r="N512">
        <f>Table2[[#This Row],[G]]/Table2[[#This Row],[GP]]</f>
        <v>9.3023255813953487E-2</v>
      </c>
      <c r="O512">
        <f>Table2[[#This Row],[A]]/Table2[[#This Row],[GP]]</f>
        <v>0.37209302325581395</v>
      </c>
      <c r="P512">
        <f>Table2[[#This Row],[PTS]]/Table2[[#This Row],[GP]]</f>
        <v>0.46511627906976744</v>
      </c>
      <c r="Q512" s="7">
        <f>Table2[[#This Row],[PIM]]/Table2[[#This Row],[GP]]</f>
        <v>0.37209302325581395</v>
      </c>
      <c r="R512" s="7">
        <f>(Table2[[#This Row],[G]]^2)/(Table2[[#This Row],[G]]^2+Table2[[#This Row],[A]]^2)</f>
        <v>5.8823529411764705E-2</v>
      </c>
      <c r="S512" s="7">
        <f>Table2[[#This Row],[PIM]]/Table2[[#This Row],[PTS]]</f>
        <v>0.8</v>
      </c>
      <c r="T512" s="7">
        <f>Table2[[#This Row],[PTS]]/Table2[[#This Row],[PIM]]</f>
        <v>1.25</v>
      </c>
      <c r="U512" s="7">
        <f>Table2[[#This Row],[PTS]]/Table2[[#This Row],[GP]]*Table2[[#This Row],[NHL_EQUIVALENT]]</f>
        <v>0.12558139534883722</v>
      </c>
      <c r="V512" s="7">
        <f>Table2[[#This Row],[G]]/Table2[[#This Row],[PTS]]</f>
        <v>0.2</v>
      </c>
      <c r="W512" s="7">
        <f>Table2[[#This Row],[A]]/Table2[[#This Row],[PTS]]</f>
        <v>0.8</v>
      </c>
      <c r="X512"/>
      <c r="Y512"/>
      <c r="Z512" t="s">
        <v>1423</v>
      </c>
      <c r="AA512" t="e" vm="3">
        <v>#VALUE!</v>
      </c>
      <c r="AB512" t="s">
        <v>669</v>
      </c>
      <c r="AC512">
        <v>39192</v>
      </c>
      <c r="AD512" t="s">
        <v>699</v>
      </c>
      <c r="AE512">
        <v>185</v>
      </c>
      <c r="AF512" t="s">
        <v>700</v>
      </c>
    </row>
    <row r="513" spans="1:32" hidden="1" x14ac:dyDescent="0.35">
      <c r="A513">
        <v>2025</v>
      </c>
      <c r="C513" t="s">
        <v>1389</v>
      </c>
      <c r="D513" s="1" t="s">
        <v>1471</v>
      </c>
      <c r="E513" s="1" t="s">
        <v>897</v>
      </c>
      <c r="F513" t="s">
        <v>340</v>
      </c>
      <c r="G513" t="s">
        <v>43</v>
      </c>
      <c r="H513">
        <v>0.27</v>
      </c>
      <c r="I513">
        <v>41</v>
      </c>
      <c r="J513">
        <v>19</v>
      </c>
      <c r="K513">
        <v>31</v>
      </c>
      <c r="L513">
        <v>50</v>
      </c>
      <c r="M513">
        <v>87</v>
      </c>
      <c r="N513">
        <f>Table2[[#This Row],[G]]/Table2[[#This Row],[GP]]</f>
        <v>0.46341463414634149</v>
      </c>
      <c r="O513">
        <f>Table2[[#This Row],[A]]/Table2[[#This Row],[GP]]</f>
        <v>0.75609756097560976</v>
      </c>
      <c r="P513">
        <f>Table2[[#This Row],[PTS]]/Table2[[#This Row],[GP]]</f>
        <v>1.2195121951219512</v>
      </c>
      <c r="Q513" s="7">
        <f>Table2[[#This Row],[PIM]]/Table2[[#This Row],[GP]]</f>
        <v>2.1219512195121952</v>
      </c>
      <c r="R513" s="7">
        <f>(Table2[[#This Row],[G]]^2)/(Table2[[#This Row],[G]]^2+Table2[[#This Row],[A]]^2)</f>
        <v>0.27307110438729199</v>
      </c>
      <c r="S513" s="7">
        <f>Table2[[#This Row],[PIM]]/Table2[[#This Row],[PTS]]</f>
        <v>1.74</v>
      </c>
      <c r="T513" s="7">
        <f>Table2[[#This Row],[PTS]]/Table2[[#This Row],[PIM]]</f>
        <v>0.57471264367816088</v>
      </c>
      <c r="U513" s="7">
        <f>Table2[[#This Row],[PTS]]/Table2[[#This Row],[GP]]*Table2[[#This Row],[NHL_EQUIVALENT]]</f>
        <v>0.32926829268292684</v>
      </c>
      <c r="V513" s="7">
        <f>Table2[[#This Row],[G]]/Table2[[#This Row],[PTS]]</f>
        <v>0.38</v>
      </c>
      <c r="W513" s="7">
        <f>Table2[[#This Row],[A]]/Table2[[#This Row],[PTS]]</f>
        <v>0.62</v>
      </c>
      <c r="X513"/>
      <c r="Y513"/>
      <c r="Z513" t="s">
        <v>1427</v>
      </c>
      <c r="AA513" t="e" vm="8">
        <v>#VALUE!</v>
      </c>
      <c r="AB513" t="s">
        <v>889</v>
      </c>
      <c r="AC513">
        <v>39328</v>
      </c>
      <c r="AD513" t="s">
        <v>716</v>
      </c>
      <c r="AE513">
        <v>168</v>
      </c>
      <c r="AF513" t="s">
        <v>700</v>
      </c>
    </row>
    <row r="514" spans="1:32" hidden="1" x14ac:dyDescent="0.35">
      <c r="A514">
        <v>2025</v>
      </c>
      <c r="C514" t="s">
        <v>1121</v>
      </c>
      <c r="D514" s="1" t="s">
        <v>1471</v>
      </c>
      <c r="E514" s="1" t="s">
        <v>8</v>
      </c>
      <c r="F514" t="s">
        <v>233</v>
      </c>
      <c r="G514" t="s">
        <v>43</v>
      </c>
      <c r="H514">
        <v>0.27</v>
      </c>
      <c r="I514">
        <v>31</v>
      </c>
      <c r="J514">
        <v>2.98</v>
      </c>
      <c r="K514">
        <v>0.89700000000000002</v>
      </c>
      <c r="L514" t="s">
        <v>52</v>
      </c>
      <c r="M514" t="s">
        <v>52</v>
      </c>
      <c r="N514">
        <f>Table2[[#This Row],[G]]/Table2[[#This Row],[GP]]</f>
        <v>9.6129032258064517E-2</v>
      </c>
      <c r="O514">
        <f>Table2[[#This Row],[A]]/Table2[[#This Row],[GP]]</f>
        <v>2.8935483870967744E-2</v>
      </c>
      <c r="P514" t="e">
        <f>Table2[[#This Row],[PTS]]/Table2[[#This Row],[GP]]</f>
        <v>#VALUE!</v>
      </c>
      <c r="Q514" s="7" t="e">
        <f>Table2[[#This Row],[PIM]]/Table2[[#This Row],[GP]]</f>
        <v>#VALUE!</v>
      </c>
      <c r="R514" s="7">
        <f>(Table2[[#This Row],[G]]^2)/(Table2[[#This Row],[G]]^2+Table2[[#This Row],[A]]^2)</f>
        <v>0.9169222248528629</v>
      </c>
      <c r="S514" s="7" t="e">
        <f>Table2[[#This Row],[PIM]]/Table2[[#This Row],[PTS]]</f>
        <v>#VALUE!</v>
      </c>
      <c r="T514" s="7" t="e">
        <f>Table2[[#This Row],[PTS]]/Table2[[#This Row],[PIM]]</f>
        <v>#VALUE!</v>
      </c>
      <c r="U514" s="7" t="e">
        <f>Table2[[#This Row],[PTS]]/Table2[[#This Row],[GP]]*Table2[[#This Row],[NHL_EQUIVALENT]]</f>
        <v>#VALUE!</v>
      </c>
      <c r="V514" s="7" t="e">
        <f>Table2[[#This Row],[G]]/Table2[[#This Row],[PTS]]</f>
        <v>#VALUE!</v>
      </c>
      <c r="W514" s="7" t="e">
        <f>Table2[[#This Row],[A]]/Table2[[#This Row],[PTS]]</f>
        <v>#VALUE!</v>
      </c>
      <c r="X514"/>
      <c r="Y514"/>
      <c r="Z514" t="s">
        <v>1423</v>
      </c>
      <c r="AA514" t="e" vm="3">
        <v>#VALUE!</v>
      </c>
      <c r="AB514" t="s">
        <v>673</v>
      </c>
      <c r="AC514">
        <v>39026</v>
      </c>
      <c r="AD514" t="s">
        <v>717</v>
      </c>
      <c r="AE514">
        <v>192</v>
      </c>
      <c r="AF514" t="s">
        <v>700</v>
      </c>
    </row>
    <row r="515" spans="1:32" hidden="1" x14ac:dyDescent="0.35">
      <c r="A515">
        <v>2025</v>
      </c>
      <c r="C515" t="s">
        <v>1383</v>
      </c>
      <c r="D515" s="1" t="s">
        <v>1471</v>
      </c>
      <c r="E515" s="1" t="s">
        <v>897</v>
      </c>
      <c r="F515" t="s">
        <v>312</v>
      </c>
      <c r="G515" t="s">
        <v>313</v>
      </c>
      <c r="H515">
        <v>0.14000000000000001</v>
      </c>
      <c r="I515">
        <v>35</v>
      </c>
      <c r="J515">
        <v>33</v>
      </c>
      <c r="K515">
        <v>58</v>
      </c>
      <c r="L515">
        <v>91</v>
      </c>
      <c r="M515">
        <v>33</v>
      </c>
      <c r="N515">
        <f>Table2[[#This Row],[G]]/Table2[[#This Row],[GP]]</f>
        <v>0.94285714285714284</v>
      </c>
      <c r="O515">
        <f>Table2[[#This Row],[A]]/Table2[[#This Row],[GP]]</f>
        <v>1.6571428571428573</v>
      </c>
      <c r="P515">
        <f>Table2[[#This Row],[PTS]]/Table2[[#This Row],[GP]]</f>
        <v>2.6</v>
      </c>
      <c r="Q515" s="7">
        <f>Table2[[#This Row],[PIM]]/Table2[[#This Row],[GP]]</f>
        <v>0.94285714285714284</v>
      </c>
      <c r="R515" s="7">
        <f>(Table2[[#This Row],[G]]^2)/(Table2[[#This Row],[G]]^2+Table2[[#This Row],[A]]^2)</f>
        <v>0.24455423310128005</v>
      </c>
      <c r="S515" s="7">
        <f>Table2[[#This Row],[PIM]]/Table2[[#This Row],[PTS]]</f>
        <v>0.36263736263736263</v>
      </c>
      <c r="T515" s="7">
        <f>Table2[[#This Row],[PTS]]/Table2[[#This Row],[PIM]]</f>
        <v>2.7575757575757578</v>
      </c>
      <c r="U515" s="7">
        <f>Table2[[#This Row],[PTS]]/Table2[[#This Row],[GP]]*Table2[[#This Row],[NHL_EQUIVALENT]]</f>
        <v>0.36400000000000005</v>
      </c>
      <c r="V515" s="7">
        <f>Table2[[#This Row],[G]]/Table2[[#This Row],[PTS]]</f>
        <v>0.36263736263736263</v>
      </c>
      <c r="W515" s="7">
        <f>Table2[[#This Row],[A]]/Table2[[#This Row],[PTS]]</f>
        <v>0.63736263736263732</v>
      </c>
      <c r="X515"/>
      <c r="Y515"/>
      <c r="Z515" t="s">
        <v>1428</v>
      </c>
      <c r="AA515" t="e" vm="10">
        <v>#VALUE!</v>
      </c>
      <c r="AB515" t="s">
        <v>890</v>
      </c>
      <c r="AC515">
        <v>39091</v>
      </c>
      <c r="AD515" t="s">
        <v>783</v>
      </c>
      <c r="AE515">
        <v>132</v>
      </c>
      <c r="AF515" t="s">
        <v>700</v>
      </c>
    </row>
    <row r="516" spans="1:32" hidden="1" x14ac:dyDescent="0.35">
      <c r="A516">
        <v>2025</v>
      </c>
      <c r="C516" t="s">
        <v>1054</v>
      </c>
      <c r="D516" s="1" t="s">
        <v>1471</v>
      </c>
      <c r="E516" s="1" t="s">
        <v>896</v>
      </c>
      <c r="F516" t="s">
        <v>467</v>
      </c>
      <c r="G516" t="s">
        <v>20</v>
      </c>
      <c r="H516">
        <v>0.28999999999999998</v>
      </c>
      <c r="I516">
        <v>57</v>
      </c>
      <c r="J516">
        <v>11</v>
      </c>
      <c r="K516">
        <v>32</v>
      </c>
      <c r="L516">
        <v>43</v>
      </c>
      <c r="M516">
        <v>35</v>
      </c>
      <c r="N516">
        <f>Table2[[#This Row],[G]]/Table2[[#This Row],[GP]]</f>
        <v>0.19298245614035087</v>
      </c>
      <c r="O516">
        <f>Table2[[#This Row],[A]]/Table2[[#This Row],[GP]]</f>
        <v>0.56140350877192979</v>
      </c>
      <c r="P516">
        <f>Table2[[#This Row],[PTS]]/Table2[[#This Row],[GP]]</f>
        <v>0.75438596491228072</v>
      </c>
      <c r="Q516" s="7">
        <f>Table2[[#This Row],[PIM]]/Table2[[#This Row],[GP]]</f>
        <v>0.61403508771929827</v>
      </c>
      <c r="R516" s="7">
        <f>(Table2[[#This Row],[G]]^2)/(Table2[[#This Row],[G]]^2+Table2[[#This Row],[A]]^2)</f>
        <v>0.1056768558951965</v>
      </c>
      <c r="S516" s="7">
        <f>Table2[[#This Row],[PIM]]/Table2[[#This Row],[PTS]]</f>
        <v>0.81395348837209303</v>
      </c>
      <c r="T516" s="7">
        <f>Table2[[#This Row],[PTS]]/Table2[[#This Row],[PIM]]</f>
        <v>1.2285714285714286</v>
      </c>
      <c r="U516" s="7">
        <f>Table2[[#This Row],[PTS]]/Table2[[#This Row],[GP]]*Table2[[#This Row],[NHL_EQUIVALENT]]</f>
        <v>0.2187719298245614</v>
      </c>
      <c r="V516" s="7">
        <f>Table2[[#This Row],[G]]/Table2[[#This Row],[PTS]]</f>
        <v>0.2558139534883721</v>
      </c>
      <c r="W516" s="7">
        <f>Table2[[#This Row],[A]]/Table2[[#This Row],[PTS]]</f>
        <v>0.7441860465116279</v>
      </c>
      <c r="X516"/>
      <c r="Y516"/>
      <c r="Z516" t="s">
        <v>1421</v>
      </c>
      <c r="AA516" t="e" vm="1">
        <v>#VALUE!</v>
      </c>
      <c r="AB516" t="s">
        <v>674</v>
      </c>
      <c r="AC516">
        <v>39040</v>
      </c>
      <c r="AD516" t="s">
        <v>767</v>
      </c>
      <c r="AE516">
        <v>165</v>
      </c>
      <c r="AF516" t="s">
        <v>690</v>
      </c>
    </row>
    <row r="517" spans="1:32" hidden="1" x14ac:dyDescent="0.35">
      <c r="A517">
        <v>2025</v>
      </c>
      <c r="C517" t="s">
        <v>1384</v>
      </c>
      <c r="D517" s="1" t="s">
        <v>1471</v>
      </c>
      <c r="E517" s="1" t="s">
        <v>897</v>
      </c>
      <c r="F517" t="s">
        <v>208</v>
      </c>
      <c r="G517" t="s">
        <v>23</v>
      </c>
      <c r="H517">
        <v>0.27</v>
      </c>
      <c r="I517">
        <v>44</v>
      </c>
      <c r="J517">
        <v>24</v>
      </c>
      <c r="K517">
        <v>27</v>
      </c>
      <c r="L517">
        <v>51</v>
      </c>
      <c r="M517">
        <v>28</v>
      </c>
      <c r="N517">
        <f>Table2[[#This Row],[G]]/Table2[[#This Row],[GP]]</f>
        <v>0.54545454545454541</v>
      </c>
      <c r="O517">
        <f>Table2[[#This Row],[A]]/Table2[[#This Row],[GP]]</f>
        <v>0.61363636363636365</v>
      </c>
      <c r="P517">
        <f>Table2[[#This Row],[PTS]]/Table2[[#This Row],[GP]]</f>
        <v>1.1590909090909092</v>
      </c>
      <c r="Q517" s="7">
        <f>Table2[[#This Row],[PIM]]/Table2[[#This Row],[GP]]</f>
        <v>0.63636363636363635</v>
      </c>
      <c r="R517" s="7">
        <f>(Table2[[#This Row],[G]]^2)/(Table2[[#This Row],[G]]^2+Table2[[#This Row],[A]]^2)</f>
        <v>0.44137931034482758</v>
      </c>
      <c r="S517" s="7">
        <f>Table2[[#This Row],[PIM]]/Table2[[#This Row],[PTS]]</f>
        <v>0.5490196078431373</v>
      </c>
      <c r="T517" s="7">
        <f>Table2[[#This Row],[PTS]]/Table2[[#This Row],[PIM]]</f>
        <v>1.8214285714285714</v>
      </c>
      <c r="U517" s="7">
        <f>Table2[[#This Row],[PTS]]/Table2[[#This Row],[GP]]*Table2[[#This Row],[NHL_EQUIVALENT]]</f>
        <v>0.31295454545454549</v>
      </c>
      <c r="V517" s="7">
        <f>Table2[[#This Row],[G]]/Table2[[#This Row],[PTS]]</f>
        <v>0.47058823529411764</v>
      </c>
      <c r="W517" s="7">
        <f>Table2[[#This Row],[A]]/Table2[[#This Row],[PTS]]</f>
        <v>0.52941176470588236</v>
      </c>
      <c r="X517"/>
      <c r="Y517"/>
      <c r="Z517" t="s">
        <v>1422</v>
      </c>
      <c r="AA517" t="e" vm="2">
        <v>#VALUE!</v>
      </c>
      <c r="AB517" t="s">
        <v>675</v>
      </c>
      <c r="AC517">
        <v>39123</v>
      </c>
      <c r="AD517" t="s">
        <v>725</v>
      </c>
      <c r="AE517">
        <v>181</v>
      </c>
      <c r="AF517" t="s">
        <v>690</v>
      </c>
    </row>
    <row r="518" spans="1:32" hidden="1" x14ac:dyDescent="0.35">
      <c r="A518">
        <v>2025</v>
      </c>
      <c r="C518" t="s">
        <v>1196</v>
      </c>
      <c r="D518" s="1" t="s">
        <v>1471</v>
      </c>
      <c r="E518" s="1" t="s">
        <v>897</v>
      </c>
      <c r="F518" t="s">
        <v>452</v>
      </c>
      <c r="G518" t="s">
        <v>101</v>
      </c>
      <c r="H518">
        <v>0.2</v>
      </c>
      <c r="I518">
        <v>35</v>
      </c>
      <c r="J518">
        <v>13</v>
      </c>
      <c r="K518">
        <v>10</v>
      </c>
      <c r="L518">
        <v>23</v>
      </c>
      <c r="M518">
        <v>16</v>
      </c>
      <c r="N518">
        <f>Table2[[#This Row],[G]]/Table2[[#This Row],[GP]]</f>
        <v>0.37142857142857144</v>
      </c>
      <c r="O518">
        <f>Table2[[#This Row],[A]]/Table2[[#This Row],[GP]]</f>
        <v>0.2857142857142857</v>
      </c>
      <c r="P518">
        <f>Table2[[#This Row],[PTS]]/Table2[[#This Row],[GP]]</f>
        <v>0.65714285714285714</v>
      </c>
      <c r="Q518" s="7">
        <f>Table2[[#This Row],[PIM]]/Table2[[#This Row],[GP]]</f>
        <v>0.45714285714285713</v>
      </c>
      <c r="R518" s="7">
        <f>(Table2[[#This Row],[G]]^2)/(Table2[[#This Row],[G]]^2+Table2[[#This Row],[A]]^2)</f>
        <v>0.62825278810408924</v>
      </c>
      <c r="S518" s="7">
        <f>Table2[[#This Row],[PIM]]/Table2[[#This Row],[PTS]]</f>
        <v>0.69565217391304346</v>
      </c>
      <c r="T518" s="7">
        <f>Table2[[#This Row],[PTS]]/Table2[[#This Row],[PIM]]</f>
        <v>1.4375</v>
      </c>
      <c r="U518" s="7">
        <f>Table2[[#This Row],[PTS]]/Table2[[#This Row],[GP]]*Table2[[#This Row],[NHL_EQUIVALENT]]</f>
        <v>0.13142857142857142</v>
      </c>
      <c r="V518" s="7">
        <f>Table2[[#This Row],[G]]/Table2[[#This Row],[PTS]]</f>
        <v>0.56521739130434778</v>
      </c>
      <c r="W518" s="7">
        <f>Table2[[#This Row],[A]]/Table2[[#This Row],[PTS]]</f>
        <v>0.43478260869565216</v>
      </c>
      <c r="X518"/>
      <c r="Y518"/>
      <c r="Z518" t="s">
        <v>1425</v>
      </c>
      <c r="AA518" t="e" vm="5">
        <v>#VALUE!</v>
      </c>
      <c r="AB518" t="s">
        <v>676</v>
      </c>
      <c r="AC518">
        <v>39090</v>
      </c>
      <c r="AD518" t="s">
        <v>705</v>
      </c>
      <c r="AE518">
        <v>170</v>
      </c>
      <c r="AF518" t="s">
        <v>700</v>
      </c>
    </row>
    <row r="519" spans="1:32" hidden="1" x14ac:dyDescent="0.35">
      <c r="A519">
        <v>2025</v>
      </c>
      <c r="C519" t="s">
        <v>1251</v>
      </c>
      <c r="D519" s="1" t="s">
        <v>1471</v>
      </c>
      <c r="E519" s="1" t="s">
        <v>897</v>
      </c>
      <c r="F519" t="s">
        <v>182</v>
      </c>
      <c r="G519" t="s">
        <v>15</v>
      </c>
      <c r="H519">
        <v>0.3</v>
      </c>
      <c r="I519">
        <v>65</v>
      </c>
      <c r="J519">
        <v>13</v>
      </c>
      <c r="K519">
        <v>20</v>
      </c>
      <c r="L519">
        <v>33</v>
      </c>
      <c r="M519">
        <v>37</v>
      </c>
      <c r="N519">
        <f>Table2[[#This Row],[G]]/Table2[[#This Row],[GP]]</f>
        <v>0.2</v>
      </c>
      <c r="O519">
        <f>Table2[[#This Row],[A]]/Table2[[#This Row],[GP]]</f>
        <v>0.30769230769230771</v>
      </c>
      <c r="P519">
        <f>Table2[[#This Row],[PTS]]/Table2[[#This Row],[GP]]</f>
        <v>0.50769230769230766</v>
      </c>
      <c r="Q519" s="7">
        <f>Table2[[#This Row],[PIM]]/Table2[[#This Row],[GP]]</f>
        <v>0.56923076923076921</v>
      </c>
      <c r="R519" s="7">
        <f>(Table2[[#This Row],[G]]^2)/(Table2[[#This Row],[G]]^2+Table2[[#This Row],[A]]^2)</f>
        <v>0.29701230228471004</v>
      </c>
      <c r="S519" s="7">
        <f>Table2[[#This Row],[PIM]]/Table2[[#This Row],[PTS]]</f>
        <v>1.1212121212121211</v>
      </c>
      <c r="T519" s="7">
        <f>Table2[[#This Row],[PTS]]/Table2[[#This Row],[PIM]]</f>
        <v>0.89189189189189189</v>
      </c>
      <c r="U519" s="7">
        <f>Table2[[#This Row],[PTS]]/Table2[[#This Row],[GP]]*Table2[[#This Row],[NHL_EQUIVALENT]]</f>
        <v>0.15230769230769228</v>
      </c>
      <c r="V519" s="7">
        <f>Table2[[#This Row],[G]]/Table2[[#This Row],[PTS]]</f>
        <v>0.39393939393939392</v>
      </c>
      <c r="W519" s="7">
        <f>Table2[[#This Row],[A]]/Table2[[#This Row],[PTS]]</f>
        <v>0.60606060606060608</v>
      </c>
      <c r="X519"/>
      <c r="Y519"/>
      <c r="Z519" t="s">
        <v>1421</v>
      </c>
      <c r="AA519" t="e" vm="1">
        <v>#VALUE!</v>
      </c>
      <c r="AB519" t="s">
        <v>677</v>
      </c>
      <c r="AC519">
        <v>39190</v>
      </c>
      <c r="AD519" t="s">
        <v>725</v>
      </c>
      <c r="AE519">
        <v>181</v>
      </c>
      <c r="AF519" t="s">
        <v>700</v>
      </c>
    </row>
    <row r="520" spans="1:32" hidden="1" x14ac:dyDescent="0.35">
      <c r="A520">
        <v>2025</v>
      </c>
      <c r="C520" t="s">
        <v>1397</v>
      </c>
      <c r="D520" s="1" t="s">
        <v>1471</v>
      </c>
      <c r="E520" s="1" t="s">
        <v>897</v>
      </c>
      <c r="F520" t="s">
        <v>21</v>
      </c>
      <c r="G520" t="s">
        <v>20</v>
      </c>
      <c r="H520">
        <v>0.28999999999999998</v>
      </c>
      <c r="I520">
        <v>46</v>
      </c>
      <c r="J520">
        <v>3</v>
      </c>
      <c r="K520">
        <v>12</v>
      </c>
      <c r="L520">
        <v>15</v>
      </c>
      <c r="M520">
        <v>15</v>
      </c>
      <c r="N520">
        <f>Table2[[#This Row],[G]]/Table2[[#This Row],[GP]]</f>
        <v>6.5217391304347824E-2</v>
      </c>
      <c r="O520">
        <f>Table2[[#This Row],[A]]/Table2[[#This Row],[GP]]</f>
        <v>0.2608695652173913</v>
      </c>
      <c r="P520">
        <f>Table2[[#This Row],[PTS]]/Table2[[#This Row],[GP]]</f>
        <v>0.32608695652173914</v>
      </c>
      <c r="Q520" s="7">
        <f>Table2[[#This Row],[PIM]]/Table2[[#This Row],[GP]]</f>
        <v>0.32608695652173914</v>
      </c>
      <c r="R520" s="7">
        <f>(Table2[[#This Row],[G]]^2)/(Table2[[#This Row],[G]]^2+Table2[[#This Row],[A]]^2)</f>
        <v>5.8823529411764705E-2</v>
      </c>
      <c r="S520" s="7">
        <f>Table2[[#This Row],[PIM]]/Table2[[#This Row],[PTS]]</f>
        <v>1</v>
      </c>
      <c r="T520" s="7">
        <f>Table2[[#This Row],[PTS]]/Table2[[#This Row],[PIM]]</f>
        <v>1</v>
      </c>
      <c r="U520" s="7">
        <f>Table2[[#This Row],[PTS]]/Table2[[#This Row],[GP]]*Table2[[#This Row],[NHL_EQUIVALENT]]</f>
        <v>9.4565217391304343E-2</v>
      </c>
      <c r="V520" s="7">
        <f>Table2[[#This Row],[G]]/Table2[[#This Row],[PTS]]</f>
        <v>0.2</v>
      </c>
      <c r="W520" s="7">
        <f>Table2[[#This Row],[A]]/Table2[[#This Row],[PTS]]</f>
        <v>0.8</v>
      </c>
      <c r="X520"/>
      <c r="Y520"/>
      <c r="Z520" t="s">
        <v>1424</v>
      </c>
      <c r="AA520" t="e" vm="4">
        <v>#VALUE!</v>
      </c>
      <c r="AB520" t="s">
        <v>891</v>
      </c>
      <c r="AC520">
        <v>39304</v>
      </c>
      <c r="AD520" t="s">
        <v>725</v>
      </c>
      <c r="AE520">
        <v>168</v>
      </c>
      <c r="AF520" t="s">
        <v>690</v>
      </c>
    </row>
    <row r="521" spans="1:32" hidden="1" x14ac:dyDescent="0.35">
      <c r="A521">
        <v>2025</v>
      </c>
      <c r="C521" t="s">
        <v>1390</v>
      </c>
      <c r="D521" s="1" t="s">
        <v>1471</v>
      </c>
      <c r="E521" s="1" t="s">
        <v>897</v>
      </c>
      <c r="F521" t="s">
        <v>117</v>
      </c>
      <c r="G521" t="s">
        <v>101</v>
      </c>
      <c r="H521">
        <v>0.2</v>
      </c>
      <c r="I521">
        <v>48</v>
      </c>
      <c r="J521">
        <v>11</v>
      </c>
      <c r="K521">
        <v>15</v>
      </c>
      <c r="L521">
        <v>26</v>
      </c>
      <c r="M521">
        <v>17</v>
      </c>
      <c r="N521">
        <f>Table2[[#This Row],[G]]/Table2[[#This Row],[GP]]</f>
        <v>0.22916666666666666</v>
      </c>
      <c r="O521">
        <f>Table2[[#This Row],[A]]/Table2[[#This Row],[GP]]</f>
        <v>0.3125</v>
      </c>
      <c r="P521">
        <f>Table2[[#This Row],[PTS]]/Table2[[#This Row],[GP]]</f>
        <v>0.54166666666666663</v>
      </c>
      <c r="Q521" s="7">
        <f>Table2[[#This Row],[PIM]]/Table2[[#This Row],[GP]]</f>
        <v>0.35416666666666669</v>
      </c>
      <c r="R521" s="7">
        <f>(Table2[[#This Row],[G]]^2)/(Table2[[#This Row],[G]]^2+Table2[[#This Row],[A]]^2)</f>
        <v>0.34971098265895956</v>
      </c>
      <c r="S521" s="7">
        <f>Table2[[#This Row],[PIM]]/Table2[[#This Row],[PTS]]</f>
        <v>0.65384615384615385</v>
      </c>
      <c r="T521" s="7">
        <f>Table2[[#This Row],[PTS]]/Table2[[#This Row],[PIM]]</f>
        <v>1.5294117647058822</v>
      </c>
      <c r="U521" s="7">
        <f>Table2[[#This Row],[PTS]]/Table2[[#This Row],[GP]]*Table2[[#This Row],[NHL_EQUIVALENT]]</f>
        <v>0.10833333333333334</v>
      </c>
      <c r="V521" s="7">
        <f>Table2[[#This Row],[G]]/Table2[[#This Row],[PTS]]</f>
        <v>0.42307692307692307</v>
      </c>
      <c r="W521" s="7">
        <f>Table2[[#This Row],[A]]/Table2[[#This Row],[PTS]]</f>
        <v>0.57692307692307687</v>
      </c>
      <c r="X521"/>
      <c r="Y521"/>
      <c r="Z521" t="s">
        <v>1425</v>
      </c>
      <c r="AA521" t="e" vm="5">
        <v>#VALUE!</v>
      </c>
      <c r="AB521" t="s">
        <v>678</v>
      </c>
      <c r="AC521">
        <v>39037</v>
      </c>
      <c r="AD521" t="s">
        <v>699</v>
      </c>
      <c r="AE521">
        <v>183</v>
      </c>
      <c r="AF521" t="s">
        <v>700</v>
      </c>
    </row>
    <row r="522" spans="1:32" hidden="1" x14ac:dyDescent="0.35">
      <c r="A522">
        <v>2025</v>
      </c>
      <c r="C522" t="s">
        <v>1385</v>
      </c>
      <c r="D522" s="1" t="s">
        <v>1471</v>
      </c>
      <c r="E522" s="1" t="s">
        <v>897</v>
      </c>
      <c r="F522" t="s">
        <v>180</v>
      </c>
      <c r="G522" t="s">
        <v>20</v>
      </c>
      <c r="H522">
        <v>0.28999999999999998</v>
      </c>
      <c r="I522">
        <v>66</v>
      </c>
      <c r="J522">
        <v>39</v>
      </c>
      <c r="K522">
        <v>31</v>
      </c>
      <c r="L522">
        <v>70</v>
      </c>
      <c r="M522">
        <v>36</v>
      </c>
      <c r="N522">
        <f>Table2[[#This Row],[G]]/Table2[[#This Row],[GP]]</f>
        <v>0.59090909090909094</v>
      </c>
      <c r="O522">
        <f>Table2[[#This Row],[A]]/Table2[[#This Row],[GP]]</f>
        <v>0.46969696969696972</v>
      </c>
      <c r="P522">
        <f>Table2[[#This Row],[PTS]]/Table2[[#This Row],[GP]]</f>
        <v>1.0606060606060606</v>
      </c>
      <c r="Q522" s="7">
        <f>Table2[[#This Row],[PIM]]/Table2[[#This Row],[GP]]</f>
        <v>0.54545454545454541</v>
      </c>
      <c r="R522" s="7">
        <f>(Table2[[#This Row],[G]]^2)/(Table2[[#This Row],[G]]^2+Table2[[#This Row],[A]]^2)</f>
        <v>0.61281224818694602</v>
      </c>
      <c r="S522" s="7">
        <f>Table2[[#This Row],[PIM]]/Table2[[#This Row],[PTS]]</f>
        <v>0.51428571428571423</v>
      </c>
      <c r="T522" s="7">
        <f>Table2[[#This Row],[PTS]]/Table2[[#This Row],[PIM]]</f>
        <v>1.9444444444444444</v>
      </c>
      <c r="U522" s="7">
        <f>Table2[[#This Row],[PTS]]/Table2[[#This Row],[GP]]*Table2[[#This Row],[NHL_EQUIVALENT]]</f>
        <v>0.30757575757575756</v>
      </c>
      <c r="V522" s="7">
        <f>Table2[[#This Row],[G]]/Table2[[#This Row],[PTS]]</f>
        <v>0.55714285714285716</v>
      </c>
      <c r="W522" s="7">
        <f>Table2[[#This Row],[A]]/Table2[[#This Row],[PTS]]</f>
        <v>0.44285714285714284</v>
      </c>
      <c r="X522"/>
      <c r="Y522"/>
      <c r="Z522" t="s">
        <v>1421</v>
      </c>
      <c r="AA522" t="e" vm="1">
        <v>#VALUE!</v>
      </c>
      <c r="AB522" t="s">
        <v>679</v>
      </c>
      <c r="AC522">
        <v>38703</v>
      </c>
      <c r="AD522" t="s">
        <v>716</v>
      </c>
      <c r="AE522">
        <v>192</v>
      </c>
      <c r="AF522" t="s">
        <v>700</v>
      </c>
    </row>
    <row r="523" spans="1:32" hidden="1" x14ac:dyDescent="0.35">
      <c r="A523">
        <v>2025</v>
      </c>
      <c r="C523" t="s">
        <v>1386</v>
      </c>
      <c r="D523" s="1" t="s">
        <v>1471</v>
      </c>
      <c r="E523" s="1" t="s">
        <v>897</v>
      </c>
      <c r="F523" t="s">
        <v>44</v>
      </c>
      <c r="G523" t="s">
        <v>43</v>
      </c>
      <c r="H523">
        <v>0.27</v>
      </c>
      <c r="I523">
        <v>37</v>
      </c>
      <c r="J523">
        <v>7</v>
      </c>
      <c r="K523">
        <v>11</v>
      </c>
      <c r="L523">
        <v>18</v>
      </c>
      <c r="M523">
        <v>16</v>
      </c>
      <c r="N523">
        <f>Table2[[#This Row],[G]]/Table2[[#This Row],[GP]]</f>
        <v>0.1891891891891892</v>
      </c>
      <c r="O523">
        <f>Table2[[#This Row],[A]]/Table2[[#This Row],[GP]]</f>
        <v>0.29729729729729731</v>
      </c>
      <c r="P523">
        <f>Table2[[#This Row],[PTS]]/Table2[[#This Row],[GP]]</f>
        <v>0.48648648648648651</v>
      </c>
      <c r="Q523" s="7">
        <f>Table2[[#This Row],[PIM]]/Table2[[#This Row],[GP]]</f>
        <v>0.43243243243243246</v>
      </c>
      <c r="R523" s="7">
        <f>(Table2[[#This Row],[G]]^2)/(Table2[[#This Row],[G]]^2+Table2[[#This Row],[A]]^2)</f>
        <v>0.28823529411764703</v>
      </c>
      <c r="S523" s="7">
        <f>Table2[[#This Row],[PIM]]/Table2[[#This Row],[PTS]]</f>
        <v>0.88888888888888884</v>
      </c>
      <c r="T523" s="7">
        <f>Table2[[#This Row],[PTS]]/Table2[[#This Row],[PIM]]</f>
        <v>1.125</v>
      </c>
      <c r="U523" s="7">
        <f>Table2[[#This Row],[PTS]]/Table2[[#This Row],[GP]]*Table2[[#This Row],[NHL_EQUIVALENT]]</f>
        <v>0.13135135135135137</v>
      </c>
      <c r="V523" s="7">
        <f>Table2[[#This Row],[G]]/Table2[[#This Row],[PTS]]</f>
        <v>0.3888888888888889</v>
      </c>
      <c r="W523" s="7">
        <f>Table2[[#This Row],[A]]/Table2[[#This Row],[PTS]]</f>
        <v>0.61111111111111116</v>
      </c>
      <c r="X523"/>
      <c r="Y523"/>
      <c r="Z523" t="s">
        <v>1429</v>
      </c>
      <c r="AA523" t="e" vm="7">
        <v>#VALUE!</v>
      </c>
      <c r="AB523" t="s">
        <v>680</v>
      </c>
      <c r="AC523">
        <v>39020</v>
      </c>
      <c r="AD523" t="s">
        <v>705</v>
      </c>
      <c r="AE523">
        <v>183</v>
      </c>
      <c r="AF523" t="s">
        <v>700</v>
      </c>
    </row>
    <row r="524" spans="1:32" hidden="1" x14ac:dyDescent="0.35">
      <c r="A524">
        <v>2025</v>
      </c>
      <c r="C524" t="s">
        <v>1387</v>
      </c>
      <c r="D524" s="1" t="s">
        <v>1471</v>
      </c>
      <c r="E524" s="1" t="s">
        <v>897</v>
      </c>
      <c r="F524" t="s">
        <v>682</v>
      </c>
      <c r="G524" t="s">
        <v>128</v>
      </c>
      <c r="H524">
        <v>0.22</v>
      </c>
      <c r="I524">
        <v>35</v>
      </c>
      <c r="J524">
        <v>16</v>
      </c>
      <c r="K524">
        <v>8</v>
      </c>
      <c r="L524">
        <v>24</v>
      </c>
      <c r="M524">
        <v>97</v>
      </c>
      <c r="N524">
        <f>Table2[[#This Row],[G]]/Table2[[#This Row],[GP]]</f>
        <v>0.45714285714285713</v>
      </c>
      <c r="O524">
        <f>Table2[[#This Row],[A]]/Table2[[#This Row],[GP]]</f>
        <v>0.22857142857142856</v>
      </c>
      <c r="P524">
        <f>Table2[[#This Row],[PTS]]/Table2[[#This Row],[GP]]</f>
        <v>0.68571428571428572</v>
      </c>
      <c r="Q524" s="7">
        <f>Table2[[#This Row],[PIM]]/Table2[[#This Row],[GP]]</f>
        <v>2.7714285714285714</v>
      </c>
      <c r="R524" s="7">
        <f>(Table2[[#This Row],[G]]^2)/(Table2[[#This Row],[G]]^2+Table2[[#This Row],[A]]^2)</f>
        <v>0.8</v>
      </c>
      <c r="S524" s="7">
        <f>Table2[[#This Row],[PIM]]/Table2[[#This Row],[PTS]]</f>
        <v>4.041666666666667</v>
      </c>
      <c r="T524" s="7">
        <f>Table2[[#This Row],[PTS]]/Table2[[#This Row],[PIM]]</f>
        <v>0.24742268041237114</v>
      </c>
      <c r="U524" s="7">
        <f>Table2[[#This Row],[PTS]]/Table2[[#This Row],[GP]]*Table2[[#This Row],[NHL_EQUIVALENT]]</f>
        <v>0.15085714285714286</v>
      </c>
      <c r="V524" s="7">
        <f>Table2[[#This Row],[G]]/Table2[[#This Row],[PTS]]</f>
        <v>0.66666666666666663</v>
      </c>
      <c r="W524" s="7">
        <f>Table2[[#This Row],[A]]/Table2[[#This Row],[PTS]]</f>
        <v>0.33333333333333331</v>
      </c>
      <c r="X524"/>
      <c r="Y524"/>
      <c r="Z524" t="s">
        <v>1424</v>
      </c>
      <c r="AA524" t="e" vm="4">
        <v>#VALUE!</v>
      </c>
      <c r="AB524" t="s">
        <v>681</v>
      </c>
      <c r="AC524">
        <v>38811</v>
      </c>
      <c r="AD524" t="s">
        <v>724</v>
      </c>
      <c r="AE524">
        <v>203</v>
      </c>
      <c r="AF524" t="s">
        <v>700</v>
      </c>
    </row>
    <row r="525" spans="1:32" hidden="1" x14ac:dyDescent="0.35">
      <c r="A525">
        <v>2025</v>
      </c>
      <c r="C525" t="s">
        <v>1197</v>
      </c>
      <c r="D525" s="1" t="s">
        <v>1471</v>
      </c>
      <c r="E525" s="1" t="s">
        <v>897</v>
      </c>
      <c r="F525" t="s">
        <v>25</v>
      </c>
      <c r="G525" t="s">
        <v>26</v>
      </c>
      <c r="H525">
        <v>0.32</v>
      </c>
      <c r="I525">
        <v>26</v>
      </c>
      <c r="J525">
        <v>5</v>
      </c>
      <c r="K525">
        <v>3</v>
      </c>
      <c r="L525">
        <v>8</v>
      </c>
      <c r="M525">
        <v>2</v>
      </c>
      <c r="N525">
        <f>Table2[[#This Row],[G]]/Table2[[#This Row],[GP]]</f>
        <v>0.19230769230769232</v>
      </c>
      <c r="O525">
        <f>Table2[[#This Row],[A]]/Table2[[#This Row],[GP]]</f>
        <v>0.11538461538461539</v>
      </c>
      <c r="P525">
        <f>Table2[[#This Row],[PTS]]/Table2[[#This Row],[GP]]</f>
        <v>0.30769230769230771</v>
      </c>
      <c r="Q525" s="7">
        <f>Table2[[#This Row],[PIM]]/Table2[[#This Row],[GP]]</f>
        <v>7.6923076923076927E-2</v>
      </c>
      <c r="R525" s="7">
        <f>(Table2[[#This Row],[G]]^2)/(Table2[[#This Row],[G]]^2+Table2[[#This Row],[A]]^2)</f>
        <v>0.73529411764705888</v>
      </c>
      <c r="S525" s="7">
        <f>Table2[[#This Row],[PIM]]/Table2[[#This Row],[PTS]]</f>
        <v>0.25</v>
      </c>
      <c r="T525" s="7">
        <f>Table2[[#This Row],[PTS]]/Table2[[#This Row],[PIM]]</f>
        <v>4</v>
      </c>
      <c r="U525" s="7">
        <f>Table2[[#This Row],[PTS]]/Table2[[#This Row],[GP]]*Table2[[#This Row],[NHL_EQUIVALENT]]</f>
        <v>9.8461538461538475E-2</v>
      </c>
      <c r="V525" s="7">
        <f>Table2[[#This Row],[G]]/Table2[[#This Row],[PTS]]</f>
        <v>0.625</v>
      </c>
      <c r="W525" s="7">
        <f>Table2[[#This Row],[A]]/Table2[[#This Row],[PTS]]</f>
        <v>0.375</v>
      </c>
      <c r="X525"/>
      <c r="Y525"/>
      <c r="Z525" t="s">
        <v>1423</v>
      </c>
      <c r="AA525" t="e" vm="3">
        <v>#VALUE!</v>
      </c>
      <c r="AB525" t="s">
        <v>683</v>
      </c>
      <c r="AC525">
        <v>38834</v>
      </c>
      <c r="AD525" t="s">
        <v>783</v>
      </c>
      <c r="AE525">
        <v>163</v>
      </c>
      <c r="AF525" t="s">
        <v>690</v>
      </c>
    </row>
    <row r="526" spans="1:32" hidden="1" x14ac:dyDescent="0.35">
      <c r="A526">
        <v>2025</v>
      </c>
      <c r="C526" t="s">
        <v>1055</v>
      </c>
      <c r="D526" s="1" t="s">
        <v>1471</v>
      </c>
      <c r="E526" s="1" t="s">
        <v>896</v>
      </c>
      <c r="F526" t="s">
        <v>59</v>
      </c>
      <c r="G526" t="s">
        <v>20</v>
      </c>
      <c r="H526">
        <v>0.28999999999999998</v>
      </c>
      <c r="I526">
        <v>68</v>
      </c>
      <c r="J526">
        <v>12</v>
      </c>
      <c r="K526">
        <v>36</v>
      </c>
      <c r="L526">
        <v>48</v>
      </c>
      <c r="M526">
        <v>16</v>
      </c>
      <c r="N526">
        <f>Table2[[#This Row],[G]]/Table2[[#This Row],[GP]]</f>
        <v>0.17647058823529413</v>
      </c>
      <c r="O526">
        <f>Table2[[#This Row],[A]]/Table2[[#This Row],[GP]]</f>
        <v>0.52941176470588236</v>
      </c>
      <c r="P526">
        <f>Table2[[#This Row],[PTS]]/Table2[[#This Row],[GP]]</f>
        <v>0.70588235294117652</v>
      </c>
      <c r="Q526" s="7">
        <f>Table2[[#This Row],[PIM]]/Table2[[#This Row],[GP]]</f>
        <v>0.23529411764705882</v>
      </c>
      <c r="R526" s="7">
        <f>(Table2[[#This Row],[G]]^2)/(Table2[[#This Row],[G]]^2+Table2[[#This Row],[A]]^2)</f>
        <v>0.1</v>
      </c>
      <c r="S526" s="7">
        <f>Table2[[#This Row],[PIM]]/Table2[[#This Row],[PTS]]</f>
        <v>0.33333333333333331</v>
      </c>
      <c r="T526" s="7">
        <f>Table2[[#This Row],[PTS]]/Table2[[#This Row],[PIM]]</f>
        <v>3</v>
      </c>
      <c r="U526" s="7">
        <f>Table2[[#This Row],[PTS]]/Table2[[#This Row],[GP]]*Table2[[#This Row],[NHL_EQUIVALENT]]</f>
        <v>0.20470588235294118</v>
      </c>
      <c r="V526" s="7">
        <f>Table2[[#This Row],[G]]/Table2[[#This Row],[PTS]]</f>
        <v>0.25</v>
      </c>
      <c r="W526" s="7">
        <f>Table2[[#This Row],[A]]/Table2[[#This Row],[PTS]]</f>
        <v>0.75</v>
      </c>
      <c r="X526"/>
      <c r="Y526"/>
      <c r="Z526" t="s">
        <v>1421</v>
      </c>
      <c r="AA526" t="e" vm="1">
        <v>#VALUE!</v>
      </c>
      <c r="AB526" t="s">
        <v>685</v>
      </c>
      <c r="AC526">
        <v>38694</v>
      </c>
      <c r="AD526" t="s">
        <v>699</v>
      </c>
      <c r="AE526">
        <v>187</v>
      </c>
      <c r="AF526" t="s">
        <v>700</v>
      </c>
    </row>
    <row r="527" spans="1:32" hidden="1" x14ac:dyDescent="0.35">
      <c r="A527">
        <v>2025</v>
      </c>
      <c r="C527" t="s">
        <v>1056</v>
      </c>
      <c r="D527" s="1" t="s">
        <v>1471</v>
      </c>
      <c r="E527" s="1" t="s">
        <v>896</v>
      </c>
      <c r="F527" t="s">
        <v>687</v>
      </c>
      <c r="G527" t="s">
        <v>384</v>
      </c>
      <c r="H527">
        <v>0.14000000000000001</v>
      </c>
      <c r="I527">
        <v>9</v>
      </c>
      <c r="J527">
        <v>4</v>
      </c>
      <c r="K527">
        <v>9</v>
      </c>
      <c r="L527">
        <v>13</v>
      </c>
      <c r="M527">
        <v>6</v>
      </c>
      <c r="N527">
        <f>Table2[[#This Row],[G]]/Table2[[#This Row],[GP]]</f>
        <v>0.44444444444444442</v>
      </c>
      <c r="O527">
        <f>Table2[[#This Row],[A]]/Table2[[#This Row],[GP]]</f>
        <v>1</v>
      </c>
      <c r="P527">
        <f>Table2[[#This Row],[PTS]]/Table2[[#This Row],[GP]]</f>
        <v>1.4444444444444444</v>
      </c>
      <c r="Q527" s="7">
        <f>Table2[[#This Row],[PIM]]/Table2[[#This Row],[GP]]</f>
        <v>0.66666666666666663</v>
      </c>
      <c r="R527" s="7">
        <f>(Table2[[#This Row],[G]]^2)/(Table2[[#This Row],[G]]^2+Table2[[#This Row],[A]]^2)</f>
        <v>0.16494845360824742</v>
      </c>
      <c r="S527" s="7">
        <f>Table2[[#This Row],[PIM]]/Table2[[#This Row],[PTS]]</f>
        <v>0.46153846153846156</v>
      </c>
      <c r="T527" s="7">
        <f>Table2[[#This Row],[PTS]]/Table2[[#This Row],[PIM]]</f>
        <v>2.1666666666666665</v>
      </c>
      <c r="U527" s="7">
        <f>Table2[[#This Row],[PTS]]/Table2[[#This Row],[GP]]*Table2[[#This Row],[NHL_EQUIVALENT]]</f>
        <v>0.20222222222222225</v>
      </c>
      <c r="V527" s="7">
        <f>Table2[[#This Row],[G]]/Table2[[#This Row],[PTS]]</f>
        <v>0.30769230769230771</v>
      </c>
      <c r="W527" s="7">
        <f>Table2[[#This Row],[A]]/Table2[[#This Row],[PTS]]</f>
        <v>0.69230769230769229</v>
      </c>
      <c r="X527"/>
      <c r="Y527"/>
      <c r="Z527" t="s">
        <v>1429</v>
      </c>
      <c r="AA527" t="e" vm="7">
        <v>#VALUE!</v>
      </c>
      <c r="AB527" t="s">
        <v>686</v>
      </c>
      <c r="AC527">
        <v>39190</v>
      </c>
      <c r="AD527" t="s">
        <v>724</v>
      </c>
      <c r="AE527">
        <v>203</v>
      </c>
      <c r="AF527" t="s">
        <v>700</v>
      </c>
    </row>
    <row r="528" spans="1:32" hidden="1" x14ac:dyDescent="0.35">
      <c r="A528">
        <v>2025</v>
      </c>
      <c r="C528" t="s">
        <v>1293</v>
      </c>
      <c r="D528" s="1" t="s">
        <v>1471</v>
      </c>
      <c r="E528" s="1" t="s">
        <v>897</v>
      </c>
      <c r="F528" t="s">
        <v>687</v>
      </c>
      <c r="G528" t="s">
        <v>384</v>
      </c>
      <c r="H528">
        <v>0.14000000000000001</v>
      </c>
      <c r="I528">
        <v>12</v>
      </c>
      <c r="J528">
        <v>1</v>
      </c>
      <c r="K528">
        <v>1</v>
      </c>
      <c r="L528">
        <v>2</v>
      </c>
      <c r="M528">
        <v>8</v>
      </c>
      <c r="N528">
        <f>Table2[[#This Row],[G]]/Table2[[#This Row],[GP]]</f>
        <v>8.3333333333333329E-2</v>
      </c>
      <c r="O528">
        <f>Table2[[#This Row],[A]]/Table2[[#This Row],[GP]]</f>
        <v>8.3333333333333329E-2</v>
      </c>
      <c r="P528">
        <f>Table2[[#This Row],[PTS]]/Table2[[#This Row],[GP]]</f>
        <v>0.16666666666666666</v>
      </c>
      <c r="Q528" s="7">
        <f>Table2[[#This Row],[PIM]]/Table2[[#This Row],[GP]]</f>
        <v>0.66666666666666663</v>
      </c>
      <c r="R528" s="7">
        <f>(Table2[[#This Row],[G]]^2)/(Table2[[#This Row],[G]]^2+Table2[[#This Row],[A]]^2)</f>
        <v>0.5</v>
      </c>
      <c r="S528" s="7">
        <f>Table2[[#This Row],[PIM]]/Table2[[#This Row],[PTS]]</f>
        <v>4</v>
      </c>
      <c r="T528" s="7">
        <f>Table2[[#This Row],[PTS]]/Table2[[#This Row],[PIM]]</f>
        <v>0.25</v>
      </c>
      <c r="U528" s="7">
        <f>Table2[[#This Row],[PTS]]/Table2[[#This Row],[GP]]*Table2[[#This Row],[NHL_EQUIVALENT]]</f>
        <v>2.3333333333333334E-2</v>
      </c>
      <c r="V528" s="7">
        <f>Table2[[#This Row],[G]]/Table2[[#This Row],[PTS]]</f>
        <v>0.5</v>
      </c>
      <c r="W528" s="7">
        <f>Table2[[#This Row],[A]]/Table2[[#This Row],[PTS]]</f>
        <v>0.5</v>
      </c>
      <c r="X528"/>
      <c r="Y528"/>
      <c r="Z528" t="s">
        <v>1429</v>
      </c>
      <c r="AA528" t="e" vm="7">
        <v>#VALUE!</v>
      </c>
      <c r="AB528" t="s">
        <v>688</v>
      </c>
      <c r="AC528">
        <v>39247</v>
      </c>
      <c r="AD528" t="s">
        <v>724</v>
      </c>
      <c r="AE528">
        <v>194</v>
      </c>
      <c r="AF528" t="s">
        <v>690</v>
      </c>
    </row>
    <row r="529" spans="1:32" hidden="1" x14ac:dyDescent="0.35">
      <c r="A529">
        <v>2025</v>
      </c>
      <c r="C529" t="s">
        <v>1057</v>
      </c>
      <c r="D529" s="1" t="s">
        <v>1471</v>
      </c>
      <c r="E529" s="1" t="s">
        <v>896</v>
      </c>
      <c r="F529" t="s">
        <v>689</v>
      </c>
      <c r="G529" t="s">
        <v>110</v>
      </c>
      <c r="H529">
        <v>0.55000000000000004</v>
      </c>
      <c r="I529">
        <v>14</v>
      </c>
      <c r="J529">
        <v>0</v>
      </c>
      <c r="K529">
        <v>3</v>
      </c>
      <c r="L529">
        <v>3</v>
      </c>
      <c r="M529">
        <v>0</v>
      </c>
      <c r="N529">
        <f>Table2[[#This Row],[G]]/Table2[[#This Row],[GP]]</f>
        <v>0</v>
      </c>
      <c r="O529">
        <f>Table2[[#This Row],[A]]/Table2[[#This Row],[GP]]</f>
        <v>0.21428571428571427</v>
      </c>
      <c r="P529">
        <f>Table2[[#This Row],[PTS]]/Table2[[#This Row],[GP]]</f>
        <v>0.21428571428571427</v>
      </c>
      <c r="Q529" s="7">
        <f>Table2[[#This Row],[PIM]]/Table2[[#This Row],[GP]]</f>
        <v>0</v>
      </c>
      <c r="R529" s="7">
        <f>(Table2[[#This Row],[G]]^2)/(Table2[[#This Row],[G]]^2+Table2[[#This Row],[A]]^2)</f>
        <v>0</v>
      </c>
      <c r="S529" s="7">
        <f>Table2[[#This Row],[PIM]]/Table2[[#This Row],[PTS]]</f>
        <v>0</v>
      </c>
      <c r="T529" s="7" t="e">
        <f>Table2[[#This Row],[PTS]]/Table2[[#This Row],[PIM]]</f>
        <v>#DIV/0!</v>
      </c>
      <c r="U529" s="7">
        <f>Table2[[#This Row],[PTS]]/Table2[[#This Row],[GP]]*Table2[[#This Row],[NHL_EQUIVALENT]]</f>
        <v>0.11785714285714285</v>
      </c>
      <c r="V529" s="7">
        <f>Table2[[#This Row],[G]]/Table2[[#This Row],[PTS]]</f>
        <v>0</v>
      </c>
      <c r="W529" s="7">
        <f>Table2[[#This Row],[A]]/Table2[[#This Row],[PTS]]</f>
        <v>1</v>
      </c>
      <c r="X529"/>
      <c r="Y529"/>
      <c r="Z529" t="s">
        <v>1423</v>
      </c>
      <c r="AA529" t="e" vm="3">
        <v>#VALUE!</v>
      </c>
      <c r="AB529" t="s">
        <v>892</v>
      </c>
      <c r="AC529">
        <v>38922</v>
      </c>
      <c r="AD529" t="s">
        <v>783</v>
      </c>
      <c r="AE529">
        <v>165</v>
      </c>
      <c r="AF529" t="s">
        <v>700</v>
      </c>
    </row>
    <row r="530" spans="1:32" hidden="1" x14ac:dyDescent="0.35">
      <c r="A530">
        <v>2025</v>
      </c>
      <c r="C530" t="s">
        <v>1388</v>
      </c>
      <c r="D530" s="1" t="s">
        <v>1471</v>
      </c>
      <c r="E530" s="1" t="s">
        <v>897</v>
      </c>
      <c r="F530" t="s">
        <v>233</v>
      </c>
      <c r="G530" t="s">
        <v>43</v>
      </c>
      <c r="H530">
        <v>0.27</v>
      </c>
      <c r="I530">
        <v>42</v>
      </c>
      <c r="J530">
        <v>12</v>
      </c>
      <c r="K530">
        <v>14</v>
      </c>
      <c r="L530">
        <v>26</v>
      </c>
      <c r="M530">
        <v>16</v>
      </c>
      <c r="N530">
        <f>Table2[[#This Row],[G]]/Table2[[#This Row],[GP]]</f>
        <v>0.2857142857142857</v>
      </c>
      <c r="O530">
        <f>Table2[[#This Row],[A]]/Table2[[#This Row],[GP]]</f>
        <v>0.33333333333333331</v>
      </c>
      <c r="P530">
        <f>Table2[[#This Row],[PTS]]/Table2[[#This Row],[GP]]</f>
        <v>0.61904761904761907</v>
      </c>
      <c r="Q530" s="7">
        <f>Table2[[#This Row],[PIM]]/Table2[[#This Row],[GP]]</f>
        <v>0.38095238095238093</v>
      </c>
      <c r="R530" s="7">
        <f>(Table2[[#This Row],[G]]^2)/(Table2[[#This Row],[G]]^2+Table2[[#This Row],[A]]^2)</f>
        <v>0.42352941176470588</v>
      </c>
      <c r="S530" s="7">
        <f>Table2[[#This Row],[PIM]]/Table2[[#This Row],[PTS]]</f>
        <v>0.61538461538461542</v>
      </c>
      <c r="T530" s="7">
        <f>Table2[[#This Row],[PTS]]/Table2[[#This Row],[PIM]]</f>
        <v>1.625</v>
      </c>
      <c r="U530" s="7">
        <f>Table2[[#This Row],[PTS]]/Table2[[#This Row],[GP]]*Table2[[#This Row],[NHL_EQUIVALENT]]</f>
        <v>0.16714285714285715</v>
      </c>
      <c r="V530" s="7">
        <f>Table2[[#This Row],[G]]/Table2[[#This Row],[PTS]]</f>
        <v>0.46153846153846156</v>
      </c>
      <c r="W530" s="7">
        <f>Table2[[#This Row],[A]]/Table2[[#This Row],[PTS]]</f>
        <v>0.53846153846153844</v>
      </c>
      <c r="X530"/>
      <c r="Y530"/>
      <c r="Z530" t="s">
        <v>1423</v>
      </c>
      <c r="AA530" t="e" vm="3">
        <v>#VALUE!</v>
      </c>
      <c r="AB530" t="s">
        <v>894</v>
      </c>
      <c r="AC530">
        <v>39184</v>
      </c>
      <c r="AD530" t="s">
        <v>707</v>
      </c>
      <c r="AE530">
        <v>176</v>
      </c>
      <c r="AF530" t="s">
        <v>700</v>
      </c>
    </row>
    <row r="531" spans="1:32" hidden="1" x14ac:dyDescent="0.35">
      <c r="A531">
        <v>2025</v>
      </c>
      <c r="C531" t="s">
        <v>1198</v>
      </c>
      <c r="D531" s="1" t="s">
        <v>1471</v>
      </c>
      <c r="E531" s="1" t="s">
        <v>897</v>
      </c>
      <c r="F531" t="s">
        <v>233</v>
      </c>
      <c r="G531" t="s">
        <v>43</v>
      </c>
      <c r="H531">
        <v>0.27</v>
      </c>
      <c r="I531">
        <v>44</v>
      </c>
      <c r="J531">
        <v>8</v>
      </c>
      <c r="K531">
        <v>27</v>
      </c>
      <c r="L531">
        <v>35</v>
      </c>
      <c r="M531">
        <v>10</v>
      </c>
      <c r="N531">
        <f>Table2[[#This Row],[G]]/Table2[[#This Row],[GP]]</f>
        <v>0.18181818181818182</v>
      </c>
      <c r="O531">
        <f>Table2[[#This Row],[A]]/Table2[[#This Row],[GP]]</f>
        <v>0.61363636363636365</v>
      </c>
      <c r="P531">
        <f>Table2[[#This Row],[PTS]]/Table2[[#This Row],[GP]]</f>
        <v>0.79545454545454541</v>
      </c>
      <c r="Q531" s="7">
        <f>Table2[[#This Row],[PIM]]/Table2[[#This Row],[GP]]</f>
        <v>0.22727272727272727</v>
      </c>
      <c r="R531" s="7">
        <f>(Table2[[#This Row],[G]]^2)/(Table2[[#This Row],[G]]^2+Table2[[#This Row],[A]]^2)</f>
        <v>8.0706179066834804E-2</v>
      </c>
      <c r="S531" s="7">
        <f>Table2[[#This Row],[PIM]]/Table2[[#This Row],[PTS]]</f>
        <v>0.2857142857142857</v>
      </c>
      <c r="T531" s="7">
        <f>Table2[[#This Row],[PTS]]/Table2[[#This Row],[PIM]]</f>
        <v>3.5</v>
      </c>
      <c r="U531" s="7">
        <f>Table2[[#This Row],[PTS]]/Table2[[#This Row],[GP]]*Table2[[#This Row],[NHL_EQUIVALENT]]</f>
        <v>0.21477272727272728</v>
      </c>
      <c r="V531" s="7">
        <f>Table2[[#This Row],[G]]/Table2[[#This Row],[PTS]]</f>
        <v>0.22857142857142856</v>
      </c>
      <c r="W531" s="7">
        <f>Table2[[#This Row],[A]]/Table2[[#This Row],[PTS]]</f>
        <v>0.77142857142857146</v>
      </c>
      <c r="X531"/>
      <c r="Y531"/>
      <c r="Z531" t="s">
        <v>1423</v>
      </c>
      <c r="AA531" t="e" vm="3">
        <v>#VALUE!</v>
      </c>
      <c r="AB531" t="s">
        <v>895</v>
      </c>
      <c r="AC531">
        <v>39184</v>
      </c>
      <c r="AD531" t="s">
        <v>699</v>
      </c>
      <c r="AE531">
        <v>176</v>
      </c>
      <c r="AF531" t="s">
        <v>700</v>
      </c>
    </row>
  </sheetData>
  <conditionalFormatting sqref="N2:N1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0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0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0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5590-E7D1-4EB9-A1CC-79694AA651FE}">
  <dimension ref="A1:O11"/>
  <sheetViews>
    <sheetView tabSelected="1" topLeftCell="B1" workbookViewId="0">
      <selection activeCell="K1" sqref="K1:L11"/>
    </sheetView>
  </sheetViews>
  <sheetFormatPr defaultRowHeight="14.5" x14ac:dyDescent="0.35"/>
  <cols>
    <col min="11" max="11" width="9" customWidth="1"/>
  </cols>
  <sheetData>
    <row r="1" spans="1:15" x14ac:dyDescent="0.35">
      <c r="A1" t="s">
        <v>1420</v>
      </c>
      <c r="B1" t="s">
        <v>1477</v>
      </c>
      <c r="C1" t="s">
        <v>1478</v>
      </c>
      <c r="D1" t="s">
        <v>1479</v>
      </c>
      <c r="E1" t="s">
        <v>1480</v>
      </c>
      <c r="F1" t="s">
        <v>1485</v>
      </c>
      <c r="G1" t="s">
        <v>1486</v>
      </c>
      <c r="H1" t="s">
        <v>1487</v>
      </c>
      <c r="I1" t="s">
        <v>1488</v>
      </c>
      <c r="K1" t="s">
        <v>1420</v>
      </c>
      <c r="L1" t="s">
        <v>1488</v>
      </c>
      <c r="N1" t="s">
        <v>1420</v>
      </c>
      <c r="O1" t="s">
        <v>1488</v>
      </c>
    </row>
    <row r="2" spans="1:15" x14ac:dyDescent="0.35">
      <c r="A2" t="s">
        <v>906</v>
      </c>
      <c r="B2">
        <v>0.41176470588235292</v>
      </c>
      <c r="C2">
        <v>0.88235294117647056</v>
      </c>
      <c r="D2">
        <v>1.2941176470588236</v>
      </c>
      <c r="E2">
        <v>0.47058823529411764</v>
      </c>
      <c r="F2">
        <v>0.17883211678832117</v>
      </c>
      <c r="G2">
        <v>0.36363636363636365</v>
      </c>
      <c r="H2">
        <v>2.75</v>
      </c>
      <c r="I2">
        <v>0.38823529411764707</v>
      </c>
      <c r="K2" t="s">
        <v>1200</v>
      </c>
      <c r="L2" s="7">
        <v>0.6184615384615384</v>
      </c>
      <c r="N2" t="s">
        <v>1200</v>
      </c>
      <c r="O2">
        <v>0.6184615384615384</v>
      </c>
    </row>
    <row r="3" spans="1:15" x14ac:dyDescent="0.35">
      <c r="A3" t="s">
        <v>1200</v>
      </c>
      <c r="B3">
        <v>0.9538461538461539</v>
      </c>
      <c r="C3">
        <v>1.1076923076923078</v>
      </c>
      <c r="D3">
        <v>2.0615384615384613</v>
      </c>
      <c r="E3">
        <v>0.69230769230769229</v>
      </c>
      <c r="F3">
        <v>0.42578644217988482</v>
      </c>
      <c r="G3">
        <v>0.33582089552238809</v>
      </c>
      <c r="H3">
        <v>2.9777777777777779</v>
      </c>
      <c r="I3">
        <v>0.6184615384615384</v>
      </c>
      <c r="K3" t="s">
        <v>1255</v>
      </c>
      <c r="L3" s="7">
        <v>0.51578947368421046</v>
      </c>
      <c r="N3" t="s">
        <v>1255</v>
      </c>
      <c r="O3">
        <v>0.51578947368421046</v>
      </c>
    </row>
    <row r="4" spans="1:15" x14ac:dyDescent="0.35">
      <c r="A4" t="s">
        <v>1126</v>
      </c>
      <c r="B4">
        <v>0.29729729729729731</v>
      </c>
      <c r="C4">
        <v>0.70270270270270274</v>
      </c>
      <c r="D4">
        <v>1</v>
      </c>
      <c r="E4">
        <v>0.64864864864864868</v>
      </c>
      <c r="F4">
        <v>0.15181932245922208</v>
      </c>
      <c r="G4">
        <v>0.64864864864864868</v>
      </c>
      <c r="H4">
        <v>1.5416666666666667</v>
      </c>
      <c r="I4">
        <v>0.32</v>
      </c>
      <c r="K4" t="s">
        <v>1132</v>
      </c>
      <c r="L4" s="7">
        <v>0.44545454545454544</v>
      </c>
      <c r="N4" t="s">
        <v>1132</v>
      </c>
      <c r="O4">
        <v>0.44545454545454544</v>
      </c>
    </row>
    <row r="5" spans="1:15" x14ac:dyDescent="0.35">
      <c r="A5" t="s">
        <v>1255</v>
      </c>
      <c r="B5">
        <v>0.64912280701754388</v>
      </c>
      <c r="C5">
        <v>1.0701754385964912</v>
      </c>
      <c r="D5">
        <v>1.7192982456140351</v>
      </c>
      <c r="E5">
        <v>1.2982456140350878</v>
      </c>
      <c r="F5">
        <v>0.26895874263261299</v>
      </c>
      <c r="G5">
        <v>0.75510204081632648</v>
      </c>
      <c r="H5">
        <v>1.3243243243243243</v>
      </c>
      <c r="I5">
        <v>0.51578947368421046</v>
      </c>
      <c r="K5" t="s">
        <v>1123</v>
      </c>
      <c r="L5" s="7">
        <v>0.40500000000000003</v>
      </c>
      <c r="N5" t="s">
        <v>1123</v>
      </c>
      <c r="O5">
        <v>0.40500000000000003</v>
      </c>
    </row>
    <row r="6" spans="1:15" x14ac:dyDescent="0.35">
      <c r="A6" t="s">
        <v>1125</v>
      </c>
      <c r="B6">
        <v>0.37931034482758619</v>
      </c>
      <c r="C6">
        <v>0.48275862068965519</v>
      </c>
      <c r="D6">
        <v>0.86206896551724133</v>
      </c>
      <c r="E6">
        <v>0.55172413793103448</v>
      </c>
      <c r="F6">
        <v>0.38170347003154576</v>
      </c>
      <c r="G6">
        <v>0.64</v>
      </c>
      <c r="H6">
        <v>1.5625</v>
      </c>
      <c r="I6">
        <v>0.35344827586206895</v>
      </c>
      <c r="K6" t="s">
        <v>906</v>
      </c>
      <c r="L6" s="7">
        <v>0.38823529411764707</v>
      </c>
      <c r="N6" t="s">
        <v>906</v>
      </c>
      <c r="O6">
        <v>0.38823529411764707</v>
      </c>
    </row>
    <row r="7" spans="1:15" x14ac:dyDescent="0.35">
      <c r="A7" t="s">
        <v>1297</v>
      </c>
      <c r="B7">
        <v>0.58823529411764708</v>
      </c>
      <c r="C7">
        <v>0.58823529411764708</v>
      </c>
      <c r="D7">
        <v>1.1764705882352942</v>
      </c>
      <c r="E7">
        <v>2.3529411764705883</v>
      </c>
      <c r="F7">
        <v>0.5</v>
      </c>
      <c r="G7">
        <v>2</v>
      </c>
      <c r="H7">
        <v>0.5</v>
      </c>
      <c r="I7">
        <v>0.3411764705882353</v>
      </c>
      <c r="K7" t="s">
        <v>1125</v>
      </c>
      <c r="L7" s="7">
        <v>0.35344827586206895</v>
      </c>
      <c r="N7" t="s">
        <v>1125</v>
      </c>
      <c r="O7">
        <v>0.35344827586206895</v>
      </c>
    </row>
    <row r="8" spans="1:15" x14ac:dyDescent="0.35">
      <c r="A8" t="s">
        <v>1221</v>
      </c>
      <c r="B8">
        <v>0.45238095238095238</v>
      </c>
      <c r="C8">
        <v>0.2857142857142857</v>
      </c>
      <c r="D8">
        <v>0.73809523809523814</v>
      </c>
      <c r="E8">
        <v>0.88095238095238093</v>
      </c>
      <c r="F8">
        <v>0.71485148514851482</v>
      </c>
      <c r="G8">
        <v>1.1935483870967742</v>
      </c>
      <c r="H8">
        <v>0.83783783783783783</v>
      </c>
      <c r="I8">
        <v>0.30261904761904762</v>
      </c>
      <c r="K8" t="s">
        <v>1297</v>
      </c>
      <c r="L8" s="7">
        <v>0.3411764705882353</v>
      </c>
      <c r="N8" t="s">
        <v>1297</v>
      </c>
      <c r="O8">
        <v>0.3411764705882353</v>
      </c>
    </row>
    <row r="9" spans="1:15" x14ac:dyDescent="0.35">
      <c r="A9" t="s">
        <v>1123</v>
      </c>
      <c r="B9">
        <v>0.625</v>
      </c>
      <c r="C9">
        <v>0.875</v>
      </c>
      <c r="D9">
        <v>1.5</v>
      </c>
      <c r="E9">
        <v>0.6964285714285714</v>
      </c>
      <c r="F9">
        <v>0.33783783783783783</v>
      </c>
      <c r="G9">
        <v>0.4642857142857143</v>
      </c>
      <c r="H9">
        <v>2.1538461538461537</v>
      </c>
      <c r="I9">
        <v>0.40500000000000003</v>
      </c>
      <c r="K9" t="s">
        <v>1126</v>
      </c>
      <c r="L9" s="7">
        <v>0.32</v>
      </c>
      <c r="N9" t="s">
        <v>1126</v>
      </c>
      <c r="O9">
        <v>0.32</v>
      </c>
    </row>
    <row r="10" spans="1:15" x14ac:dyDescent="0.35">
      <c r="A10" t="s">
        <v>907</v>
      </c>
      <c r="B10">
        <v>0.16176470588235295</v>
      </c>
      <c r="C10">
        <v>0.63235294117647056</v>
      </c>
      <c r="D10">
        <v>0.79411764705882348</v>
      </c>
      <c r="E10">
        <v>0.70588235294117652</v>
      </c>
      <c r="F10">
        <v>6.1421319796954317E-2</v>
      </c>
      <c r="G10">
        <v>0.88888888888888884</v>
      </c>
      <c r="H10">
        <v>1.125</v>
      </c>
      <c r="I10">
        <v>0.23029411764705879</v>
      </c>
      <c r="K10" t="s">
        <v>1221</v>
      </c>
      <c r="L10" s="7">
        <v>0.30261904761904762</v>
      </c>
      <c r="N10" t="s">
        <v>1221</v>
      </c>
      <c r="O10">
        <v>0.30261904761904762</v>
      </c>
    </row>
    <row r="11" spans="1:15" x14ac:dyDescent="0.35">
      <c r="A11" t="s">
        <v>1132</v>
      </c>
      <c r="B11">
        <v>0.48484848484848486</v>
      </c>
      <c r="C11">
        <v>1</v>
      </c>
      <c r="D11">
        <v>1.4848484848484849</v>
      </c>
      <c r="E11">
        <v>0.27272727272727271</v>
      </c>
      <c r="F11">
        <v>0.19033457249070632</v>
      </c>
      <c r="G11">
        <v>0.18367346938775511</v>
      </c>
      <c r="H11">
        <v>5.4444444444444446</v>
      </c>
      <c r="I11">
        <v>0.44545454545454544</v>
      </c>
      <c r="K11" t="s">
        <v>907</v>
      </c>
      <c r="L11" s="7">
        <v>0.23029411764705879</v>
      </c>
      <c r="N11" t="s">
        <v>907</v>
      </c>
      <c r="O11">
        <v>0.23029411764705879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6C47-B13E-4C29-BC45-7F26DFB77309}">
  <dimension ref="A1:D101"/>
  <sheetViews>
    <sheetView topLeftCell="A84" workbookViewId="0">
      <selection activeCell="A98" sqref="A98"/>
    </sheetView>
  </sheetViews>
  <sheetFormatPr defaultRowHeight="14.5" x14ac:dyDescent="0.35"/>
  <cols>
    <col min="1" max="1" width="24.1796875" bestFit="1" customWidth="1"/>
    <col min="3" max="3" width="24.08984375" bestFit="1" customWidth="1"/>
  </cols>
  <sheetData>
    <row r="1" spans="1:4" x14ac:dyDescent="0.35">
      <c r="A1" t="s">
        <v>2</v>
      </c>
      <c r="B1" t="s">
        <v>690</v>
      </c>
      <c r="C1" t="s">
        <v>692</v>
      </c>
      <c r="D1" t="s">
        <v>693</v>
      </c>
    </row>
    <row r="2" spans="1:4" x14ac:dyDescent="0.35">
      <c r="A2" t="s">
        <v>1443</v>
      </c>
      <c r="B2">
        <v>1</v>
      </c>
      <c r="C2" t="s">
        <v>84</v>
      </c>
      <c r="D2" t="s">
        <v>698</v>
      </c>
    </row>
    <row r="3" spans="1:4" x14ac:dyDescent="0.35">
      <c r="A3" t="s">
        <v>1464</v>
      </c>
      <c r="B3">
        <v>2</v>
      </c>
      <c r="C3" t="s">
        <v>65</v>
      </c>
      <c r="D3" t="s">
        <v>698</v>
      </c>
    </row>
    <row r="4" spans="1:4" x14ac:dyDescent="0.35">
      <c r="A4" t="s">
        <v>1451</v>
      </c>
      <c r="B4">
        <v>3</v>
      </c>
      <c r="C4" t="s">
        <v>45</v>
      </c>
      <c r="D4" t="s">
        <v>711</v>
      </c>
    </row>
    <row r="5" spans="1:4" x14ac:dyDescent="0.35">
      <c r="A5" t="s">
        <v>1460</v>
      </c>
      <c r="B5">
        <v>4</v>
      </c>
      <c r="C5" t="s">
        <v>51</v>
      </c>
      <c r="D5" t="s">
        <v>698</v>
      </c>
    </row>
    <row r="6" spans="1:4" x14ac:dyDescent="0.35">
      <c r="A6" t="s">
        <v>1125</v>
      </c>
      <c r="B6">
        <v>5</v>
      </c>
      <c r="C6" t="s">
        <v>714</v>
      </c>
      <c r="D6" t="s">
        <v>715</v>
      </c>
    </row>
    <row r="7" spans="1:4" x14ac:dyDescent="0.35">
      <c r="A7" t="s">
        <v>1456</v>
      </c>
      <c r="B7">
        <v>6</v>
      </c>
      <c r="C7" t="s">
        <v>64</v>
      </c>
      <c r="D7" t="s">
        <v>704</v>
      </c>
    </row>
    <row r="8" spans="1:4" x14ac:dyDescent="0.35">
      <c r="A8" t="s">
        <v>1221</v>
      </c>
      <c r="B8">
        <v>7</v>
      </c>
      <c r="C8" t="s">
        <v>714</v>
      </c>
      <c r="D8" t="s">
        <v>715</v>
      </c>
    </row>
    <row r="9" spans="1:4" x14ac:dyDescent="0.35">
      <c r="A9" t="s">
        <v>1452</v>
      </c>
      <c r="B9">
        <v>8</v>
      </c>
      <c r="C9" t="s">
        <v>34</v>
      </c>
      <c r="D9" t="s">
        <v>712</v>
      </c>
    </row>
    <row r="10" spans="1:4" x14ac:dyDescent="0.35">
      <c r="A10" t="s">
        <v>907</v>
      </c>
      <c r="B10">
        <v>9</v>
      </c>
      <c r="C10" t="s">
        <v>88</v>
      </c>
      <c r="D10" t="s">
        <v>704</v>
      </c>
    </row>
    <row r="11" spans="1:4" x14ac:dyDescent="0.35">
      <c r="A11" t="s">
        <v>1132</v>
      </c>
      <c r="B11">
        <v>10</v>
      </c>
      <c r="C11" t="s">
        <v>74</v>
      </c>
      <c r="D11" t="s">
        <v>698</v>
      </c>
    </row>
    <row r="12" spans="1:4" x14ac:dyDescent="0.35">
      <c r="A12" t="s">
        <v>904</v>
      </c>
      <c r="B12">
        <v>11</v>
      </c>
      <c r="C12" t="s">
        <v>33</v>
      </c>
      <c r="D12" t="s">
        <v>704</v>
      </c>
    </row>
    <row r="13" spans="1:4" x14ac:dyDescent="0.35">
      <c r="A13" t="s">
        <v>1199</v>
      </c>
      <c r="B13">
        <v>12</v>
      </c>
      <c r="C13" t="s">
        <v>19</v>
      </c>
      <c r="D13" t="s">
        <v>704</v>
      </c>
    </row>
    <row r="14" spans="1:4" x14ac:dyDescent="0.35">
      <c r="A14" t="s">
        <v>1225</v>
      </c>
      <c r="B14">
        <v>13</v>
      </c>
      <c r="C14" t="s">
        <v>84</v>
      </c>
      <c r="D14" t="s">
        <v>698</v>
      </c>
    </row>
    <row r="15" spans="1:4" x14ac:dyDescent="0.35">
      <c r="A15" t="s">
        <v>1457</v>
      </c>
      <c r="B15">
        <v>14</v>
      </c>
      <c r="C15" t="s">
        <v>59</v>
      </c>
      <c r="D15" t="s">
        <v>704</v>
      </c>
    </row>
    <row r="16" spans="1:4" x14ac:dyDescent="0.35">
      <c r="A16" t="s">
        <v>1127</v>
      </c>
      <c r="B16">
        <v>15</v>
      </c>
      <c r="C16" t="s">
        <v>62</v>
      </c>
      <c r="D16" t="s">
        <v>698</v>
      </c>
    </row>
    <row r="17" spans="1:4" x14ac:dyDescent="0.35">
      <c r="A17" t="s">
        <v>1252</v>
      </c>
      <c r="B17">
        <v>16</v>
      </c>
      <c r="C17" t="s">
        <v>30</v>
      </c>
      <c r="D17" t="s">
        <v>712</v>
      </c>
    </row>
    <row r="18" spans="1:4" x14ac:dyDescent="0.35">
      <c r="A18" t="s">
        <v>1224</v>
      </c>
      <c r="B18">
        <v>17</v>
      </c>
      <c r="C18" t="s">
        <v>76</v>
      </c>
      <c r="D18" t="s">
        <v>711</v>
      </c>
    </row>
    <row r="19" spans="1:4" x14ac:dyDescent="0.35">
      <c r="A19" t="s">
        <v>903</v>
      </c>
      <c r="B19">
        <v>18</v>
      </c>
      <c r="C19" t="s">
        <v>47</v>
      </c>
      <c r="D19" t="s">
        <v>711</v>
      </c>
    </row>
    <row r="20" spans="1:4" x14ac:dyDescent="0.35">
      <c r="A20" t="s">
        <v>1254</v>
      </c>
      <c r="B20">
        <v>19</v>
      </c>
      <c r="C20" t="s">
        <v>56</v>
      </c>
      <c r="D20" t="s">
        <v>704</v>
      </c>
    </row>
    <row r="21" spans="1:4" x14ac:dyDescent="0.35">
      <c r="A21" t="s">
        <v>905</v>
      </c>
      <c r="B21">
        <v>20</v>
      </c>
      <c r="C21" t="s">
        <v>80</v>
      </c>
      <c r="D21" t="s">
        <v>698</v>
      </c>
    </row>
    <row r="22" spans="1:4" x14ac:dyDescent="0.35">
      <c r="A22" t="s">
        <v>1122</v>
      </c>
      <c r="B22">
        <v>21</v>
      </c>
      <c r="C22" t="s">
        <v>33</v>
      </c>
      <c r="D22" t="s">
        <v>704</v>
      </c>
    </row>
    <row r="23" spans="1:4" x14ac:dyDescent="0.35">
      <c r="A23" t="s">
        <v>1298</v>
      </c>
      <c r="B23">
        <v>22</v>
      </c>
      <c r="C23" t="s">
        <v>82</v>
      </c>
      <c r="D23" t="s">
        <v>704</v>
      </c>
    </row>
    <row r="24" spans="1:4" x14ac:dyDescent="0.35">
      <c r="A24" t="s">
        <v>1226</v>
      </c>
      <c r="B24">
        <v>23</v>
      </c>
      <c r="C24" t="s">
        <v>93</v>
      </c>
      <c r="D24" t="s">
        <v>712</v>
      </c>
    </row>
    <row r="25" spans="1:4" x14ac:dyDescent="0.35">
      <c r="A25" t="s">
        <v>898</v>
      </c>
      <c r="B25">
        <v>24</v>
      </c>
      <c r="C25" t="s">
        <v>14</v>
      </c>
      <c r="D25" t="s">
        <v>698</v>
      </c>
    </row>
    <row r="26" spans="1:4" x14ac:dyDescent="0.35">
      <c r="A26" t="s">
        <v>1256</v>
      </c>
      <c r="B26">
        <v>25</v>
      </c>
      <c r="C26" t="s">
        <v>86</v>
      </c>
      <c r="D26" t="s">
        <v>704</v>
      </c>
    </row>
    <row r="27" spans="1:4" x14ac:dyDescent="0.35">
      <c r="A27" t="s">
        <v>1465</v>
      </c>
      <c r="B27">
        <v>26</v>
      </c>
      <c r="C27" t="s">
        <v>44</v>
      </c>
      <c r="D27" t="s">
        <v>720</v>
      </c>
    </row>
    <row r="28" spans="1:4" x14ac:dyDescent="0.35">
      <c r="A28" t="s">
        <v>902</v>
      </c>
      <c r="B28">
        <v>27</v>
      </c>
      <c r="C28" t="s">
        <v>39</v>
      </c>
      <c r="D28" t="s">
        <v>704</v>
      </c>
    </row>
    <row r="29" spans="1:4" x14ac:dyDescent="0.35">
      <c r="A29" t="s">
        <v>900</v>
      </c>
      <c r="B29">
        <v>28</v>
      </c>
      <c r="C29" t="s">
        <v>25</v>
      </c>
      <c r="D29" t="s">
        <v>711</v>
      </c>
    </row>
    <row r="30" spans="1:4" x14ac:dyDescent="0.35">
      <c r="A30" t="s">
        <v>1453</v>
      </c>
      <c r="B30">
        <v>29</v>
      </c>
      <c r="C30" t="s">
        <v>83</v>
      </c>
      <c r="D30" t="s">
        <v>709</v>
      </c>
    </row>
    <row r="31" spans="1:4" x14ac:dyDescent="0.35">
      <c r="A31" t="s">
        <v>1129</v>
      </c>
      <c r="B31">
        <v>30</v>
      </c>
      <c r="C31" t="s">
        <v>16</v>
      </c>
      <c r="D31" t="s">
        <v>702</v>
      </c>
    </row>
    <row r="32" spans="1:4" x14ac:dyDescent="0.35">
      <c r="A32" t="s">
        <v>1201</v>
      </c>
      <c r="B32">
        <v>31</v>
      </c>
      <c r="C32" t="s">
        <v>16</v>
      </c>
      <c r="D32" t="s">
        <v>702</v>
      </c>
    </row>
    <row r="33" spans="1:4" x14ac:dyDescent="0.35">
      <c r="A33" t="s">
        <v>1059</v>
      </c>
      <c r="B33">
        <v>32</v>
      </c>
      <c r="C33" t="s">
        <v>78</v>
      </c>
      <c r="D33" t="s">
        <v>704</v>
      </c>
    </row>
    <row r="34" spans="1:4" x14ac:dyDescent="0.35">
      <c r="A34" t="s">
        <v>1130</v>
      </c>
      <c r="B34">
        <v>33</v>
      </c>
      <c r="C34" t="s">
        <v>70</v>
      </c>
      <c r="D34" t="s">
        <v>698</v>
      </c>
    </row>
    <row r="35" spans="1:4" x14ac:dyDescent="0.35">
      <c r="A35" t="s">
        <v>1257</v>
      </c>
      <c r="B35">
        <v>34</v>
      </c>
      <c r="C35" t="s">
        <v>91</v>
      </c>
      <c r="D35" t="s">
        <v>711</v>
      </c>
    </row>
    <row r="36" spans="1:4" x14ac:dyDescent="0.35">
      <c r="A36" t="s">
        <v>1128</v>
      </c>
      <c r="B36">
        <v>35</v>
      </c>
      <c r="C36" t="s">
        <v>16</v>
      </c>
      <c r="D36" t="s">
        <v>702</v>
      </c>
    </row>
    <row r="37" spans="1:4" x14ac:dyDescent="0.35">
      <c r="A37" t="s">
        <v>1253</v>
      </c>
      <c r="B37">
        <v>36</v>
      </c>
      <c r="C37" t="s">
        <v>723</v>
      </c>
      <c r="D37" t="s">
        <v>720</v>
      </c>
    </row>
    <row r="38" spans="1:4" x14ac:dyDescent="0.35">
      <c r="A38" t="s">
        <v>1131</v>
      </c>
      <c r="B38">
        <v>37</v>
      </c>
      <c r="C38" t="s">
        <v>733</v>
      </c>
      <c r="D38" t="s">
        <v>720</v>
      </c>
    </row>
    <row r="39" spans="1:4" x14ac:dyDescent="0.35">
      <c r="A39" t="s">
        <v>1458</v>
      </c>
      <c r="B39">
        <v>38</v>
      </c>
      <c r="C39" t="s">
        <v>60</v>
      </c>
      <c r="D39" t="s">
        <v>709</v>
      </c>
    </row>
    <row r="40" spans="1:4" x14ac:dyDescent="0.35">
      <c r="A40" t="s">
        <v>1294</v>
      </c>
      <c r="B40">
        <v>39</v>
      </c>
      <c r="C40" t="s">
        <v>54</v>
      </c>
      <c r="D40" t="s">
        <v>709</v>
      </c>
    </row>
    <row r="41" spans="1:4" x14ac:dyDescent="0.35">
      <c r="A41" t="s">
        <v>1454</v>
      </c>
      <c r="B41">
        <v>40</v>
      </c>
      <c r="C41" t="s">
        <v>22</v>
      </c>
      <c r="D41" t="s">
        <v>709</v>
      </c>
    </row>
    <row r="42" spans="1:4" x14ac:dyDescent="0.35">
      <c r="A42" t="s">
        <v>986</v>
      </c>
      <c r="B42">
        <v>41</v>
      </c>
      <c r="C42" t="s">
        <v>121</v>
      </c>
      <c r="D42" t="s">
        <v>742</v>
      </c>
    </row>
    <row r="43" spans="1:4" x14ac:dyDescent="0.35">
      <c r="A43" t="s">
        <v>1468</v>
      </c>
      <c r="B43">
        <v>42</v>
      </c>
      <c r="C43" t="s">
        <v>21</v>
      </c>
      <c r="D43" t="s">
        <v>704</v>
      </c>
    </row>
    <row r="44" spans="1:4" x14ac:dyDescent="0.35">
      <c r="A44" t="s">
        <v>1156</v>
      </c>
      <c r="B44">
        <v>43</v>
      </c>
      <c r="C44" t="s">
        <v>16</v>
      </c>
      <c r="D44" t="s">
        <v>702</v>
      </c>
    </row>
    <row r="45" spans="1:4" x14ac:dyDescent="0.35">
      <c r="A45" t="s">
        <v>901</v>
      </c>
      <c r="B45">
        <v>44</v>
      </c>
      <c r="C45" t="s">
        <v>28</v>
      </c>
      <c r="D45" t="s">
        <v>698</v>
      </c>
    </row>
    <row r="46" spans="1:4" x14ac:dyDescent="0.35">
      <c r="A46" t="s">
        <v>1444</v>
      </c>
      <c r="B46">
        <v>45</v>
      </c>
      <c r="C46" t="s">
        <v>16</v>
      </c>
      <c r="D46" t="s">
        <v>702</v>
      </c>
    </row>
    <row r="47" spans="1:4" x14ac:dyDescent="0.35">
      <c r="A47" t="s">
        <v>1462</v>
      </c>
      <c r="B47">
        <v>46</v>
      </c>
      <c r="C47" t="s">
        <v>719</v>
      </c>
      <c r="D47" t="s">
        <v>720</v>
      </c>
    </row>
    <row r="48" spans="1:4" x14ac:dyDescent="0.35">
      <c r="A48" t="s">
        <v>1445</v>
      </c>
      <c r="B48">
        <v>47</v>
      </c>
      <c r="C48" t="s">
        <v>16</v>
      </c>
      <c r="D48" t="s">
        <v>702</v>
      </c>
    </row>
    <row r="49" spans="1:4" x14ac:dyDescent="0.35">
      <c r="A49" t="s">
        <v>1292</v>
      </c>
      <c r="B49">
        <v>48</v>
      </c>
      <c r="C49" t="s">
        <v>100</v>
      </c>
      <c r="D49" t="s">
        <v>742</v>
      </c>
    </row>
    <row r="50" spans="1:4" x14ac:dyDescent="0.35">
      <c r="A50" t="s">
        <v>1124</v>
      </c>
      <c r="B50">
        <v>49</v>
      </c>
      <c r="C50" t="s">
        <v>16</v>
      </c>
      <c r="D50" t="s">
        <v>702</v>
      </c>
    </row>
    <row r="51" spans="1:4" x14ac:dyDescent="0.35">
      <c r="A51" t="s">
        <v>1058</v>
      </c>
      <c r="B51">
        <v>50</v>
      </c>
      <c r="C51" t="s">
        <v>51</v>
      </c>
      <c r="D51" t="s">
        <v>698</v>
      </c>
    </row>
    <row r="52" spans="1:4" x14ac:dyDescent="0.35">
      <c r="A52" t="s">
        <v>1053</v>
      </c>
      <c r="B52">
        <v>51</v>
      </c>
      <c r="C52" t="s">
        <v>309</v>
      </c>
      <c r="D52" t="s">
        <v>698</v>
      </c>
    </row>
    <row r="53" spans="1:4" x14ac:dyDescent="0.35">
      <c r="A53" t="s">
        <v>1186</v>
      </c>
      <c r="B53">
        <v>52</v>
      </c>
      <c r="C53" t="s">
        <v>80</v>
      </c>
      <c r="D53" t="s">
        <v>698</v>
      </c>
    </row>
    <row r="54" spans="1:4" x14ac:dyDescent="0.35">
      <c r="A54" t="s">
        <v>1278</v>
      </c>
      <c r="B54">
        <v>53</v>
      </c>
      <c r="C54" t="s">
        <v>83</v>
      </c>
      <c r="D54" t="s">
        <v>709</v>
      </c>
    </row>
    <row r="55" spans="1:4" x14ac:dyDescent="0.35">
      <c r="A55" t="s">
        <v>1140</v>
      </c>
      <c r="B55">
        <v>54</v>
      </c>
      <c r="C55" t="s">
        <v>122</v>
      </c>
      <c r="D55" t="s">
        <v>698</v>
      </c>
    </row>
    <row r="56" spans="1:4" x14ac:dyDescent="0.35">
      <c r="A56" t="s">
        <v>1223</v>
      </c>
      <c r="B56">
        <v>55</v>
      </c>
      <c r="C56" t="s">
        <v>726</v>
      </c>
      <c r="D56" t="s">
        <v>720</v>
      </c>
    </row>
    <row r="57" spans="1:4" x14ac:dyDescent="0.35">
      <c r="A57" t="s">
        <v>1017</v>
      </c>
      <c r="B57">
        <v>56</v>
      </c>
      <c r="C57" t="s">
        <v>83</v>
      </c>
      <c r="D57" t="s">
        <v>709</v>
      </c>
    </row>
    <row r="58" spans="1:4" x14ac:dyDescent="0.35">
      <c r="A58" t="s">
        <v>1322</v>
      </c>
      <c r="B58">
        <v>57</v>
      </c>
      <c r="C58" t="s">
        <v>212</v>
      </c>
      <c r="D58" t="s">
        <v>704</v>
      </c>
    </row>
    <row r="59" spans="1:4" x14ac:dyDescent="0.35">
      <c r="A59" t="s">
        <v>1232</v>
      </c>
      <c r="B59">
        <v>58</v>
      </c>
      <c r="C59" t="s">
        <v>65</v>
      </c>
      <c r="D59" t="s">
        <v>698</v>
      </c>
    </row>
    <row r="60" spans="1:4" x14ac:dyDescent="0.35">
      <c r="A60" t="s">
        <v>1266</v>
      </c>
      <c r="B60">
        <v>59</v>
      </c>
      <c r="C60" t="s">
        <v>733</v>
      </c>
      <c r="D60" t="s">
        <v>720</v>
      </c>
    </row>
    <row r="61" spans="1:4" x14ac:dyDescent="0.35">
      <c r="A61" t="s">
        <v>1455</v>
      </c>
      <c r="B61">
        <v>60</v>
      </c>
      <c r="C61" t="s">
        <v>776</v>
      </c>
      <c r="D61" t="s">
        <v>720</v>
      </c>
    </row>
    <row r="62" spans="1:4" x14ac:dyDescent="0.35">
      <c r="A62" t="s">
        <v>977</v>
      </c>
      <c r="B62">
        <v>61</v>
      </c>
      <c r="C62" t="s">
        <v>178</v>
      </c>
      <c r="D62" t="s">
        <v>704</v>
      </c>
    </row>
    <row r="63" spans="1:4" x14ac:dyDescent="0.35">
      <c r="A63" t="s">
        <v>1060</v>
      </c>
      <c r="B63">
        <v>62</v>
      </c>
      <c r="C63" t="s">
        <v>117</v>
      </c>
      <c r="D63" t="s">
        <v>742</v>
      </c>
    </row>
    <row r="64" spans="1:4" x14ac:dyDescent="0.35">
      <c r="A64" t="s">
        <v>1096</v>
      </c>
      <c r="B64">
        <v>63</v>
      </c>
      <c r="C64" t="s">
        <v>28</v>
      </c>
      <c r="D64" t="s">
        <v>698</v>
      </c>
    </row>
    <row r="65" spans="1:4" x14ac:dyDescent="0.35">
      <c r="A65" t="s">
        <v>1209</v>
      </c>
      <c r="B65">
        <v>64</v>
      </c>
      <c r="C65" t="s">
        <v>776</v>
      </c>
      <c r="D65" t="s">
        <v>720</v>
      </c>
    </row>
    <row r="66" spans="1:4" x14ac:dyDescent="0.35">
      <c r="A66" t="s">
        <v>1182</v>
      </c>
      <c r="B66">
        <v>65</v>
      </c>
      <c r="C66" t="s">
        <v>448</v>
      </c>
      <c r="D66" t="s">
        <v>757</v>
      </c>
    </row>
    <row r="67" spans="1:4" x14ac:dyDescent="0.35">
      <c r="A67" t="s">
        <v>1276</v>
      </c>
      <c r="B67">
        <v>66</v>
      </c>
      <c r="C67" t="s">
        <v>16</v>
      </c>
      <c r="D67" t="s">
        <v>702</v>
      </c>
    </row>
    <row r="68" spans="1:4" x14ac:dyDescent="0.35">
      <c r="A68" t="s">
        <v>1463</v>
      </c>
      <c r="B68">
        <v>67</v>
      </c>
      <c r="C68" t="s">
        <v>94</v>
      </c>
      <c r="D68" t="s">
        <v>738</v>
      </c>
    </row>
    <row r="69" spans="1:4" x14ac:dyDescent="0.35">
      <c r="A69" t="s">
        <v>1020</v>
      </c>
      <c r="B69">
        <v>68</v>
      </c>
      <c r="C69" t="s">
        <v>252</v>
      </c>
      <c r="D69" t="s">
        <v>709</v>
      </c>
    </row>
    <row r="70" spans="1:4" x14ac:dyDescent="0.35">
      <c r="A70" t="s">
        <v>1077</v>
      </c>
      <c r="B70">
        <v>69</v>
      </c>
      <c r="C70" t="s">
        <v>284</v>
      </c>
      <c r="D70" t="s">
        <v>742</v>
      </c>
    </row>
    <row r="71" spans="1:4" x14ac:dyDescent="0.35">
      <c r="A71" t="s">
        <v>1382</v>
      </c>
      <c r="B71">
        <v>70</v>
      </c>
      <c r="C71" t="s">
        <v>672</v>
      </c>
      <c r="D71" t="s">
        <v>774</v>
      </c>
    </row>
    <row r="72" spans="1:4" x14ac:dyDescent="0.35">
      <c r="A72" t="s">
        <v>1446</v>
      </c>
      <c r="B72">
        <v>71</v>
      </c>
      <c r="C72" t="s">
        <v>180</v>
      </c>
      <c r="D72" t="s">
        <v>704</v>
      </c>
    </row>
    <row r="73" spans="1:4" x14ac:dyDescent="0.35">
      <c r="A73" t="s">
        <v>1157</v>
      </c>
      <c r="B73">
        <v>72</v>
      </c>
      <c r="C73" t="s">
        <v>361</v>
      </c>
      <c r="D73" t="s">
        <v>813</v>
      </c>
    </row>
    <row r="74" spans="1:4" x14ac:dyDescent="0.35">
      <c r="A74" t="s">
        <v>1177</v>
      </c>
      <c r="B74">
        <v>73</v>
      </c>
      <c r="C74" t="s">
        <v>148</v>
      </c>
      <c r="D74" t="s">
        <v>698</v>
      </c>
    </row>
    <row r="75" spans="1:4" x14ac:dyDescent="0.35">
      <c r="A75" t="s">
        <v>1231</v>
      </c>
      <c r="B75">
        <v>74</v>
      </c>
      <c r="C75" t="s">
        <v>266</v>
      </c>
      <c r="D75" t="s">
        <v>698</v>
      </c>
    </row>
    <row r="76" spans="1:4" x14ac:dyDescent="0.35">
      <c r="A76" t="s">
        <v>1447</v>
      </c>
      <c r="B76">
        <v>75</v>
      </c>
      <c r="C76" t="s">
        <v>100</v>
      </c>
      <c r="D76" t="s">
        <v>742</v>
      </c>
    </row>
    <row r="77" spans="1:4" x14ac:dyDescent="0.35">
      <c r="A77" t="s">
        <v>1248</v>
      </c>
      <c r="B77">
        <v>76</v>
      </c>
      <c r="C77" t="s">
        <v>551</v>
      </c>
      <c r="D77" t="s">
        <v>755</v>
      </c>
    </row>
    <row r="78" spans="1:4" x14ac:dyDescent="0.35">
      <c r="A78" t="s">
        <v>967</v>
      </c>
      <c r="B78">
        <v>77</v>
      </c>
      <c r="C78" t="s">
        <v>798</v>
      </c>
      <c r="D78" t="s">
        <v>712</v>
      </c>
    </row>
    <row r="79" spans="1:4" x14ac:dyDescent="0.35">
      <c r="A79" t="s">
        <v>1375</v>
      </c>
      <c r="B79">
        <v>78</v>
      </c>
      <c r="C79" t="s">
        <v>733</v>
      </c>
      <c r="D79" t="s">
        <v>720</v>
      </c>
    </row>
    <row r="80" spans="1:4" x14ac:dyDescent="0.35">
      <c r="A80" t="s">
        <v>1285</v>
      </c>
      <c r="B80">
        <v>79</v>
      </c>
      <c r="C80" t="s">
        <v>141</v>
      </c>
      <c r="D80" t="s">
        <v>742</v>
      </c>
    </row>
    <row r="81" spans="1:4" x14ac:dyDescent="0.35">
      <c r="A81" t="s">
        <v>1466</v>
      </c>
      <c r="B81">
        <v>80</v>
      </c>
      <c r="C81" t="s">
        <v>322</v>
      </c>
      <c r="D81" t="s">
        <v>747</v>
      </c>
    </row>
    <row r="82" spans="1:4" x14ac:dyDescent="0.35">
      <c r="A82" t="s">
        <v>1448</v>
      </c>
      <c r="B82">
        <v>81</v>
      </c>
      <c r="C82" t="s">
        <v>567</v>
      </c>
      <c r="D82" t="s">
        <v>711</v>
      </c>
    </row>
    <row r="83" spans="1:4" x14ac:dyDescent="0.35">
      <c r="A83" t="s">
        <v>1449</v>
      </c>
      <c r="B83">
        <v>82</v>
      </c>
      <c r="C83" t="s">
        <v>190</v>
      </c>
      <c r="D83" t="s">
        <v>712</v>
      </c>
    </row>
    <row r="84" spans="1:4" x14ac:dyDescent="0.35">
      <c r="A84" t="s">
        <v>1461</v>
      </c>
      <c r="B84">
        <v>83</v>
      </c>
      <c r="C84" t="s">
        <v>850</v>
      </c>
      <c r="D84" t="s">
        <v>715</v>
      </c>
    </row>
    <row r="85" spans="1:4" x14ac:dyDescent="0.35">
      <c r="A85" t="s">
        <v>1459</v>
      </c>
      <c r="B85">
        <v>84</v>
      </c>
      <c r="C85" t="s">
        <v>210</v>
      </c>
      <c r="D85" t="s">
        <v>704</v>
      </c>
    </row>
    <row r="86" spans="1:4" x14ac:dyDescent="0.35">
      <c r="A86" t="s">
        <v>962</v>
      </c>
      <c r="B86">
        <v>85</v>
      </c>
      <c r="C86" t="s">
        <v>167</v>
      </c>
      <c r="D86" t="s">
        <v>704</v>
      </c>
    </row>
    <row r="87" spans="1:4" x14ac:dyDescent="0.35">
      <c r="A87" t="s">
        <v>1155</v>
      </c>
      <c r="B87">
        <v>86</v>
      </c>
      <c r="C87" t="s">
        <v>345</v>
      </c>
      <c r="D87" t="s">
        <v>698</v>
      </c>
    </row>
    <row r="88" spans="1:4" x14ac:dyDescent="0.35">
      <c r="A88" t="s">
        <v>1219</v>
      </c>
      <c r="B88">
        <v>87</v>
      </c>
      <c r="C88" t="s">
        <v>160</v>
      </c>
      <c r="D88" t="s">
        <v>712</v>
      </c>
    </row>
    <row r="89" spans="1:4" x14ac:dyDescent="0.35">
      <c r="A89" t="s">
        <v>923</v>
      </c>
      <c r="B89">
        <v>88</v>
      </c>
      <c r="C89" t="s">
        <v>145</v>
      </c>
      <c r="D89" t="s">
        <v>698</v>
      </c>
    </row>
    <row r="90" spans="1:4" x14ac:dyDescent="0.35">
      <c r="A90" t="s">
        <v>1277</v>
      </c>
      <c r="B90">
        <v>89</v>
      </c>
      <c r="C90" t="s">
        <v>112</v>
      </c>
      <c r="D90" t="s">
        <v>698</v>
      </c>
    </row>
    <row r="91" spans="1:4" x14ac:dyDescent="0.35">
      <c r="A91" t="s">
        <v>1470</v>
      </c>
      <c r="B91">
        <v>90</v>
      </c>
      <c r="C91" t="s">
        <v>201</v>
      </c>
      <c r="D91" t="s">
        <v>755</v>
      </c>
    </row>
    <row r="92" spans="1:4" x14ac:dyDescent="0.35">
      <c r="A92" t="s">
        <v>927</v>
      </c>
      <c r="B92">
        <v>91</v>
      </c>
      <c r="C92" t="s">
        <v>764</v>
      </c>
      <c r="D92" t="s">
        <v>755</v>
      </c>
    </row>
    <row r="93" spans="1:4" x14ac:dyDescent="0.35">
      <c r="A93" t="s">
        <v>1354</v>
      </c>
      <c r="B93">
        <v>92</v>
      </c>
      <c r="C93" t="s">
        <v>60</v>
      </c>
      <c r="D93" t="s">
        <v>709</v>
      </c>
    </row>
    <row r="94" spans="1:4" x14ac:dyDescent="0.35">
      <c r="A94" t="s">
        <v>1467</v>
      </c>
      <c r="B94">
        <v>93</v>
      </c>
      <c r="C94" t="s">
        <v>380</v>
      </c>
      <c r="D94" t="s">
        <v>709</v>
      </c>
    </row>
    <row r="95" spans="1:4" x14ac:dyDescent="0.35">
      <c r="A95" t="s">
        <v>1172</v>
      </c>
      <c r="B95">
        <v>94</v>
      </c>
      <c r="C95" t="s">
        <v>450</v>
      </c>
      <c r="D95" t="s">
        <v>698</v>
      </c>
    </row>
    <row r="96" spans="1:4" x14ac:dyDescent="0.35">
      <c r="A96" t="s">
        <v>924</v>
      </c>
      <c r="B96">
        <v>95</v>
      </c>
      <c r="C96" t="s">
        <v>148</v>
      </c>
      <c r="D96" t="s">
        <v>698</v>
      </c>
    </row>
    <row r="97" spans="1:4" x14ac:dyDescent="0.35">
      <c r="A97" t="s">
        <v>939</v>
      </c>
      <c r="B97">
        <v>96</v>
      </c>
      <c r="C97" t="s">
        <v>206</v>
      </c>
      <c r="D97" t="s">
        <v>712</v>
      </c>
    </row>
    <row r="98" spans="1:4" x14ac:dyDescent="0.35">
      <c r="A98" t="s">
        <v>1450</v>
      </c>
      <c r="B98">
        <v>97</v>
      </c>
      <c r="C98" t="s">
        <v>105</v>
      </c>
      <c r="D98" t="s">
        <v>709</v>
      </c>
    </row>
    <row r="99" spans="1:4" x14ac:dyDescent="0.35">
      <c r="A99" t="s">
        <v>1246</v>
      </c>
      <c r="B99">
        <v>98</v>
      </c>
      <c r="C99" t="s">
        <v>261</v>
      </c>
      <c r="D99" t="s">
        <v>712</v>
      </c>
    </row>
    <row r="100" spans="1:4" x14ac:dyDescent="0.35">
      <c r="A100" t="s">
        <v>1358</v>
      </c>
      <c r="B100">
        <v>99</v>
      </c>
      <c r="C100" t="s">
        <v>221</v>
      </c>
      <c r="D100" t="s">
        <v>720</v>
      </c>
    </row>
    <row r="101" spans="1:4" x14ac:dyDescent="0.35">
      <c r="A101" t="s">
        <v>1046</v>
      </c>
      <c r="B101">
        <v>100</v>
      </c>
      <c r="C101" t="s">
        <v>790</v>
      </c>
      <c r="D101" t="s">
        <v>720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A492-32ED-4392-A3C6-7A45A0E69883}">
  <dimension ref="A1:B38"/>
  <sheetViews>
    <sheetView workbookViewId="0">
      <selection activeCell="D35" sqref="D35"/>
    </sheetView>
  </sheetViews>
  <sheetFormatPr defaultRowHeight="14.5" x14ac:dyDescent="0.35"/>
  <cols>
    <col min="1" max="1" width="16.453125" bestFit="1" customWidth="1"/>
    <col min="2" max="2" width="13.26953125" bestFit="1" customWidth="1"/>
  </cols>
  <sheetData>
    <row r="1" spans="1:2" x14ac:dyDescent="0.35">
      <c r="A1" t="s">
        <v>693</v>
      </c>
      <c r="B1" t="s">
        <v>1442</v>
      </c>
    </row>
    <row r="2" spans="1:2" x14ac:dyDescent="0.35">
      <c r="A2" t="s">
        <v>259</v>
      </c>
      <c r="B2">
        <v>0.12</v>
      </c>
    </row>
    <row r="3" spans="1:2" x14ac:dyDescent="0.35">
      <c r="A3" t="s">
        <v>115</v>
      </c>
      <c r="B3">
        <v>0.27</v>
      </c>
    </row>
    <row r="4" spans="1:2" x14ac:dyDescent="0.35">
      <c r="A4" t="s">
        <v>403</v>
      </c>
      <c r="B4">
        <v>0.22</v>
      </c>
    </row>
    <row r="5" spans="1:2" x14ac:dyDescent="0.35">
      <c r="A5" t="s">
        <v>95</v>
      </c>
      <c r="B5">
        <v>0.47</v>
      </c>
    </row>
    <row r="6" spans="1:2" x14ac:dyDescent="0.35">
      <c r="A6" t="s">
        <v>193</v>
      </c>
      <c r="B6">
        <v>0.18</v>
      </c>
    </row>
    <row r="7" spans="1:2" x14ac:dyDescent="0.35">
      <c r="A7" t="s">
        <v>598</v>
      </c>
      <c r="B7">
        <v>0.3</v>
      </c>
    </row>
    <row r="8" spans="1:2" x14ac:dyDescent="0.35">
      <c r="A8" t="s">
        <v>176</v>
      </c>
      <c r="B8">
        <v>0.25</v>
      </c>
    </row>
    <row r="9" spans="1:2" x14ac:dyDescent="0.35">
      <c r="A9" t="s">
        <v>313</v>
      </c>
      <c r="B9">
        <v>0.14000000000000001</v>
      </c>
    </row>
    <row r="10" spans="1:2" x14ac:dyDescent="0.35">
      <c r="A10" t="s">
        <v>464</v>
      </c>
      <c r="B10">
        <v>0.13</v>
      </c>
    </row>
    <row r="11" spans="1:2" x14ac:dyDescent="0.35">
      <c r="A11" t="s">
        <v>37</v>
      </c>
      <c r="B11">
        <v>0.41</v>
      </c>
    </row>
    <row r="12" spans="1:2" x14ac:dyDescent="0.35">
      <c r="A12" t="s">
        <v>43</v>
      </c>
      <c r="B12">
        <v>0.27</v>
      </c>
    </row>
    <row r="13" spans="1:2" x14ac:dyDescent="0.35">
      <c r="A13" t="s">
        <v>163</v>
      </c>
      <c r="B13">
        <v>0.83</v>
      </c>
    </row>
    <row r="14" spans="1:2" x14ac:dyDescent="0.35">
      <c r="A14" t="s">
        <v>515</v>
      </c>
      <c r="B14">
        <v>0.22</v>
      </c>
    </row>
    <row r="15" spans="1:2" x14ac:dyDescent="0.35">
      <c r="A15" t="s">
        <v>357</v>
      </c>
      <c r="B15">
        <v>0.54</v>
      </c>
    </row>
    <row r="16" spans="1:2" x14ac:dyDescent="0.35">
      <c r="A16" t="s">
        <v>101</v>
      </c>
      <c r="B16">
        <v>0.2</v>
      </c>
    </row>
    <row r="17" spans="1:2" x14ac:dyDescent="0.35">
      <c r="A17" t="s">
        <v>126</v>
      </c>
      <c r="B17">
        <v>0.2</v>
      </c>
    </row>
    <row r="18" spans="1:2" x14ac:dyDescent="0.35">
      <c r="A18" t="s">
        <v>26</v>
      </c>
      <c r="B18">
        <v>0.32</v>
      </c>
    </row>
    <row r="19" spans="1:2" x14ac:dyDescent="0.35">
      <c r="A19" t="s">
        <v>257</v>
      </c>
      <c r="B19">
        <v>0.39</v>
      </c>
    </row>
    <row r="20" spans="1:2" x14ac:dyDescent="0.35">
      <c r="A20" t="s">
        <v>499</v>
      </c>
      <c r="B20">
        <v>0.26</v>
      </c>
    </row>
    <row r="21" spans="1:2" x14ac:dyDescent="0.35">
      <c r="A21" t="s">
        <v>17</v>
      </c>
      <c r="B21">
        <v>0.28000000000000003</v>
      </c>
    </row>
    <row r="22" spans="1:2" x14ac:dyDescent="0.35">
      <c r="A22" t="s">
        <v>15</v>
      </c>
      <c r="B22">
        <v>0.3</v>
      </c>
    </row>
    <row r="23" spans="1:2" x14ac:dyDescent="0.35">
      <c r="A23" t="s">
        <v>389</v>
      </c>
      <c r="B23">
        <v>0.22</v>
      </c>
    </row>
    <row r="24" spans="1:2" x14ac:dyDescent="0.35">
      <c r="A24" t="s">
        <v>31</v>
      </c>
      <c r="B24">
        <v>0.27</v>
      </c>
    </row>
    <row r="25" spans="1:2" x14ac:dyDescent="0.35">
      <c r="A25" t="s">
        <v>562</v>
      </c>
      <c r="B25">
        <v>0.18</v>
      </c>
    </row>
    <row r="26" spans="1:2" x14ac:dyDescent="0.35">
      <c r="A26" t="s">
        <v>110</v>
      </c>
      <c r="B26">
        <v>0.55000000000000004</v>
      </c>
    </row>
    <row r="27" spans="1:2" x14ac:dyDescent="0.35">
      <c r="A27" t="s">
        <v>318</v>
      </c>
      <c r="B27">
        <v>0.28000000000000003</v>
      </c>
    </row>
    <row r="28" spans="1:2" x14ac:dyDescent="0.35">
      <c r="A28" t="s">
        <v>136</v>
      </c>
      <c r="B28">
        <v>0.28000000000000003</v>
      </c>
    </row>
    <row r="29" spans="1:2" x14ac:dyDescent="0.35">
      <c r="A29" t="s">
        <v>384</v>
      </c>
      <c r="B29">
        <v>0.14000000000000001</v>
      </c>
    </row>
    <row r="30" spans="1:2" x14ac:dyDescent="0.35">
      <c r="A30" t="s">
        <v>250</v>
      </c>
      <c r="B30">
        <v>0.12</v>
      </c>
    </row>
    <row r="31" spans="1:2" x14ac:dyDescent="0.35">
      <c r="A31" t="s">
        <v>104</v>
      </c>
      <c r="B31">
        <v>0.16</v>
      </c>
    </row>
    <row r="32" spans="1:2" x14ac:dyDescent="0.35">
      <c r="A32" t="s">
        <v>128</v>
      </c>
      <c r="B32">
        <v>0.22</v>
      </c>
    </row>
    <row r="33" spans="1:2" x14ac:dyDescent="0.35">
      <c r="A33" t="s">
        <v>99</v>
      </c>
      <c r="B33">
        <v>0.18</v>
      </c>
    </row>
    <row r="34" spans="1:2" x14ac:dyDescent="0.35">
      <c r="A34" t="s">
        <v>23</v>
      </c>
      <c r="B34">
        <v>0.27</v>
      </c>
    </row>
    <row r="35" spans="1:2" x14ac:dyDescent="0.35">
      <c r="A35" t="s">
        <v>226</v>
      </c>
      <c r="B35">
        <v>0.08</v>
      </c>
    </row>
    <row r="36" spans="1:2" x14ac:dyDescent="0.35">
      <c r="A36" t="s">
        <v>131</v>
      </c>
      <c r="B36">
        <v>0.1</v>
      </c>
    </row>
    <row r="37" spans="1:2" x14ac:dyDescent="0.35">
      <c r="A37" t="s">
        <v>20</v>
      </c>
      <c r="B37">
        <v>0.28999999999999998</v>
      </c>
    </row>
    <row r="38" spans="1:2" x14ac:dyDescent="0.35">
      <c r="A38" t="s">
        <v>377</v>
      </c>
      <c r="B38">
        <v>0.8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98A1-1E12-438D-ABBE-DEAFD8DF815A}">
  <dimension ref="A1:H531"/>
  <sheetViews>
    <sheetView workbookViewId="0">
      <selection activeCell="F16" sqref="F16"/>
    </sheetView>
  </sheetViews>
  <sheetFormatPr defaultRowHeight="14.5" x14ac:dyDescent="0.35"/>
  <cols>
    <col min="2" max="2" width="27.26953125" bestFit="1" customWidth="1"/>
  </cols>
  <sheetData>
    <row r="1" spans="1:8" x14ac:dyDescent="0.35">
      <c r="A1" t="s">
        <v>691</v>
      </c>
      <c r="B1" t="s">
        <v>2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697</v>
      </c>
    </row>
    <row r="2" spans="1:8" x14ac:dyDescent="0.35">
      <c r="A2" t="e" vm="1">
        <v>#VALUE!</v>
      </c>
      <c r="B2" t="s">
        <v>13</v>
      </c>
      <c r="C2" t="s">
        <v>14</v>
      </c>
      <c r="D2" t="s">
        <v>698</v>
      </c>
      <c r="E2">
        <v>38981</v>
      </c>
      <c r="F2" t="s">
        <v>699</v>
      </c>
      <c r="G2">
        <v>198</v>
      </c>
      <c r="H2" t="s">
        <v>700</v>
      </c>
    </row>
    <row r="3" spans="1:8" x14ac:dyDescent="0.35">
      <c r="A3" t="e" vm="2">
        <v>#VALUE!</v>
      </c>
      <c r="B3" t="s">
        <v>701</v>
      </c>
      <c r="C3" t="s">
        <v>16</v>
      </c>
      <c r="D3" t="s">
        <v>702</v>
      </c>
      <c r="E3">
        <v>39156</v>
      </c>
      <c r="F3" t="s">
        <v>703</v>
      </c>
      <c r="G3">
        <v>234</v>
      </c>
      <c r="H3" t="s">
        <v>690</v>
      </c>
    </row>
    <row r="4" spans="1:8" x14ac:dyDescent="0.35">
      <c r="A4" t="e" vm="1">
        <v>#VALUE!</v>
      </c>
      <c r="B4" t="s">
        <v>18</v>
      </c>
      <c r="C4" t="s">
        <v>19</v>
      </c>
      <c r="D4" t="s">
        <v>704</v>
      </c>
      <c r="E4">
        <v>39025</v>
      </c>
      <c r="F4" t="s">
        <v>705</v>
      </c>
      <c r="G4">
        <v>176</v>
      </c>
      <c r="H4" t="s">
        <v>700</v>
      </c>
    </row>
    <row r="5" spans="1:8" x14ac:dyDescent="0.35">
      <c r="A5" t="e" vm="1">
        <v>#VALUE!</v>
      </c>
      <c r="B5" t="s">
        <v>706</v>
      </c>
      <c r="C5" t="s">
        <v>21</v>
      </c>
      <c r="D5" t="s">
        <v>704</v>
      </c>
      <c r="E5">
        <v>39190</v>
      </c>
      <c r="F5" t="s">
        <v>707</v>
      </c>
      <c r="G5">
        <v>198</v>
      </c>
      <c r="H5" t="s">
        <v>690</v>
      </c>
    </row>
    <row r="6" spans="1:8" x14ac:dyDescent="0.35">
      <c r="A6" t="e" vm="4">
        <v>#VALUE!</v>
      </c>
      <c r="B6" t="s">
        <v>708</v>
      </c>
      <c r="C6" t="s">
        <v>22</v>
      </c>
      <c r="D6" t="s">
        <v>709</v>
      </c>
      <c r="E6">
        <v>39182</v>
      </c>
      <c r="F6" t="s">
        <v>710</v>
      </c>
      <c r="G6">
        <v>161</v>
      </c>
      <c r="H6" t="s">
        <v>700</v>
      </c>
    </row>
    <row r="7" spans="1:8" x14ac:dyDescent="0.35">
      <c r="A7" t="e" vm="3">
        <v>#VALUE!</v>
      </c>
      <c r="B7" t="s">
        <v>24</v>
      </c>
      <c r="C7" t="s">
        <v>25</v>
      </c>
      <c r="D7" t="s">
        <v>711</v>
      </c>
      <c r="E7">
        <v>39099</v>
      </c>
      <c r="F7" t="s">
        <v>707</v>
      </c>
      <c r="G7">
        <v>183</v>
      </c>
      <c r="H7" t="s">
        <v>700</v>
      </c>
    </row>
    <row r="8" spans="1:8" x14ac:dyDescent="0.35">
      <c r="A8" t="e" vm="2">
        <v>#VALUE!</v>
      </c>
      <c r="B8" t="s">
        <v>27</v>
      </c>
      <c r="C8" t="s">
        <v>28</v>
      </c>
      <c r="D8" t="s">
        <v>698</v>
      </c>
      <c r="E8">
        <v>39122</v>
      </c>
      <c r="F8" t="s">
        <v>699</v>
      </c>
      <c r="G8">
        <v>194</v>
      </c>
      <c r="H8" t="s">
        <v>690</v>
      </c>
    </row>
    <row r="9" spans="1:8" x14ac:dyDescent="0.35">
      <c r="A9" t="e" vm="1">
        <v>#VALUE!</v>
      </c>
      <c r="B9" t="s">
        <v>29</v>
      </c>
      <c r="C9" t="s">
        <v>30</v>
      </c>
      <c r="D9" t="s">
        <v>712</v>
      </c>
      <c r="E9">
        <v>39046</v>
      </c>
      <c r="F9" t="s">
        <v>699</v>
      </c>
      <c r="G9">
        <v>192</v>
      </c>
      <c r="H9" t="s">
        <v>690</v>
      </c>
    </row>
    <row r="10" spans="1:8" x14ac:dyDescent="0.35">
      <c r="A10" t="e" vm="1">
        <v>#VALUE!</v>
      </c>
      <c r="B10" t="s">
        <v>32</v>
      </c>
      <c r="C10" t="s">
        <v>33</v>
      </c>
      <c r="D10" t="s">
        <v>704</v>
      </c>
      <c r="E10">
        <v>39122</v>
      </c>
      <c r="F10" t="s">
        <v>705</v>
      </c>
      <c r="G10">
        <v>183</v>
      </c>
      <c r="H10" t="s">
        <v>690</v>
      </c>
    </row>
    <row r="11" spans="1:8" x14ac:dyDescent="0.35">
      <c r="A11" t="e" vm="1">
        <v>#VALUE!</v>
      </c>
      <c r="B11" t="s">
        <v>713</v>
      </c>
      <c r="C11" t="s">
        <v>34</v>
      </c>
      <c r="D11" t="s">
        <v>712</v>
      </c>
      <c r="E11">
        <v>39183</v>
      </c>
      <c r="F11" t="s">
        <v>707</v>
      </c>
      <c r="G11">
        <v>172</v>
      </c>
      <c r="H11" t="s">
        <v>700</v>
      </c>
    </row>
    <row r="12" spans="1:8" x14ac:dyDescent="0.35">
      <c r="A12" t="e" vm="3">
        <v>#VALUE!</v>
      </c>
      <c r="B12" t="s">
        <v>35</v>
      </c>
      <c r="C12" t="s">
        <v>714</v>
      </c>
      <c r="D12" t="s">
        <v>715</v>
      </c>
      <c r="E12">
        <v>38993</v>
      </c>
      <c r="F12" t="s">
        <v>716</v>
      </c>
      <c r="G12">
        <v>161</v>
      </c>
      <c r="H12" t="s">
        <v>690</v>
      </c>
    </row>
    <row r="13" spans="1:8" x14ac:dyDescent="0.35">
      <c r="A13" t="e" vm="2">
        <v>#VALUE!</v>
      </c>
      <c r="B13" t="s">
        <v>38</v>
      </c>
      <c r="C13" t="s">
        <v>39</v>
      </c>
      <c r="D13" t="s">
        <v>704</v>
      </c>
      <c r="E13">
        <v>39272</v>
      </c>
      <c r="F13" t="s">
        <v>717</v>
      </c>
      <c r="G13">
        <v>209</v>
      </c>
      <c r="H13" t="s">
        <v>690</v>
      </c>
    </row>
    <row r="14" spans="1:8" x14ac:dyDescent="0.35">
      <c r="A14" t="e" vm="2">
        <v>#VALUE!</v>
      </c>
      <c r="B14" t="s">
        <v>40</v>
      </c>
      <c r="C14" t="s">
        <v>16</v>
      </c>
      <c r="D14" t="s">
        <v>702</v>
      </c>
      <c r="E14">
        <v>39234</v>
      </c>
      <c r="F14" t="s">
        <v>705</v>
      </c>
      <c r="G14">
        <v>192</v>
      </c>
      <c r="H14" t="s">
        <v>700</v>
      </c>
    </row>
    <row r="15" spans="1:8" x14ac:dyDescent="0.35">
      <c r="A15" t="e" vm="3">
        <v>#VALUE!</v>
      </c>
      <c r="B15" t="s">
        <v>41</v>
      </c>
      <c r="C15" t="s">
        <v>714</v>
      </c>
      <c r="D15" t="s">
        <v>715</v>
      </c>
      <c r="E15">
        <v>39209</v>
      </c>
      <c r="F15" t="s">
        <v>705</v>
      </c>
      <c r="G15">
        <v>196</v>
      </c>
      <c r="H15" t="s">
        <v>700</v>
      </c>
    </row>
    <row r="16" spans="1:8" x14ac:dyDescent="0.35">
      <c r="A16" t="e" vm="3">
        <v>#VALUE!</v>
      </c>
      <c r="B16" t="s">
        <v>718</v>
      </c>
      <c r="C16" t="s">
        <v>719</v>
      </c>
      <c r="D16" t="s">
        <v>720</v>
      </c>
      <c r="E16">
        <v>39192</v>
      </c>
      <c r="F16" t="s">
        <v>707</v>
      </c>
      <c r="G16">
        <v>194</v>
      </c>
      <c r="H16" t="s">
        <v>700</v>
      </c>
    </row>
    <row r="17" spans="1:8" x14ac:dyDescent="0.35">
      <c r="A17" t="e" vm="3">
        <v>#VALUE!</v>
      </c>
      <c r="B17" t="s">
        <v>721</v>
      </c>
      <c r="C17" t="s">
        <v>44</v>
      </c>
      <c r="D17" t="s">
        <v>720</v>
      </c>
      <c r="E17">
        <v>39235</v>
      </c>
      <c r="F17" t="s">
        <v>699</v>
      </c>
      <c r="G17">
        <v>185</v>
      </c>
      <c r="H17" t="s">
        <v>700</v>
      </c>
    </row>
    <row r="18" spans="1:8" x14ac:dyDescent="0.35">
      <c r="A18" t="e" vm="2">
        <v>#VALUE!</v>
      </c>
      <c r="B18" t="s">
        <v>722</v>
      </c>
      <c r="C18" t="s">
        <v>45</v>
      </c>
      <c r="D18" t="s">
        <v>711</v>
      </c>
      <c r="E18">
        <v>39024</v>
      </c>
      <c r="F18" t="s">
        <v>716</v>
      </c>
      <c r="G18">
        <v>176</v>
      </c>
      <c r="H18" t="s">
        <v>700</v>
      </c>
    </row>
    <row r="19" spans="1:8" x14ac:dyDescent="0.35">
      <c r="A19" t="e" vm="2">
        <v>#VALUE!</v>
      </c>
      <c r="B19" t="s">
        <v>46</v>
      </c>
      <c r="C19" t="s">
        <v>47</v>
      </c>
      <c r="D19" t="s">
        <v>711</v>
      </c>
      <c r="E19">
        <v>39004</v>
      </c>
      <c r="F19" t="s">
        <v>707</v>
      </c>
      <c r="G19">
        <v>196</v>
      </c>
      <c r="H19" t="s">
        <v>690</v>
      </c>
    </row>
    <row r="20" spans="1:8" x14ac:dyDescent="0.35">
      <c r="A20" t="e" vm="3">
        <v>#VALUE!</v>
      </c>
      <c r="B20" t="s">
        <v>48</v>
      </c>
      <c r="C20" t="s">
        <v>723</v>
      </c>
      <c r="D20" t="s">
        <v>720</v>
      </c>
      <c r="E20">
        <v>39114</v>
      </c>
      <c r="F20" t="s">
        <v>724</v>
      </c>
      <c r="G20">
        <v>185</v>
      </c>
      <c r="H20" t="s">
        <v>690</v>
      </c>
    </row>
    <row r="21" spans="1:8" x14ac:dyDescent="0.35">
      <c r="A21" t="e" vm="1">
        <v>#VALUE!</v>
      </c>
      <c r="B21" t="s">
        <v>50</v>
      </c>
      <c r="C21" t="s">
        <v>51</v>
      </c>
      <c r="D21" t="s">
        <v>698</v>
      </c>
      <c r="E21">
        <v>39224</v>
      </c>
      <c r="F21" t="s">
        <v>705</v>
      </c>
      <c r="G21">
        <v>179</v>
      </c>
      <c r="H21" t="s">
        <v>700</v>
      </c>
    </row>
    <row r="22" spans="1:8" x14ac:dyDescent="0.35">
      <c r="A22" t="e" vm="2">
        <v>#VALUE!</v>
      </c>
      <c r="B22" t="s">
        <v>53</v>
      </c>
      <c r="C22" t="s">
        <v>54</v>
      </c>
      <c r="D22" t="s">
        <v>709</v>
      </c>
      <c r="E22">
        <v>39085</v>
      </c>
      <c r="F22" t="s">
        <v>705</v>
      </c>
      <c r="G22">
        <v>183</v>
      </c>
      <c r="H22" t="s">
        <v>690</v>
      </c>
    </row>
    <row r="23" spans="1:8" x14ac:dyDescent="0.35">
      <c r="A23" t="e" vm="1">
        <v>#VALUE!</v>
      </c>
      <c r="B23" t="s">
        <v>55</v>
      </c>
      <c r="C23" t="s">
        <v>56</v>
      </c>
      <c r="D23" t="s">
        <v>704</v>
      </c>
      <c r="E23">
        <v>39191</v>
      </c>
      <c r="F23" t="s">
        <v>725</v>
      </c>
      <c r="G23">
        <v>176</v>
      </c>
      <c r="H23" t="s">
        <v>690</v>
      </c>
    </row>
    <row r="24" spans="1:8" x14ac:dyDescent="0.35">
      <c r="A24" t="e" vm="3">
        <v>#VALUE!</v>
      </c>
      <c r="B24" t="s">
        <v>57</v>
      </c>
      <c r="C24" t="s">
        <v>726</v>
      </c>
      <c r="D24" t="s">
        <v>720</v>
      </c>
      <c r="E24">
        <v>39123</v>
      </c>
      <c r="F24" t="s">
        <v>725</v>
      </c>
      <c r="G24">
        <v>183</v>
      </c>
      <c r="H24" t="s">
        <v>700</v>
      </c>
    </row>
    <row r="25" spans="1:8" x14ac:dyDescent="0.35">
      <c r="A25" t="e" vm="1">
        <v>#VALUE!</v>
      </c>
      <c r="B25" t="s">
        <v>727</v>
      </c>
      <c r="C25" t="s">
        <v>59</v>
      </c>
      <c r="D25" t="s">
        <v>704</v>
      </c>
      <c r="E25">
        <v>39063</v>
      </c>
      <c r="F25" t="s">
        <v>717</v>
      </c>
      <c r="G25">
        <v>190</v>
      </c>
      <c r="H25" t="s">
        <v>700</v>
      </c>
    </row>
    <row r="26" spans="1:8" x14ac:dyDescent="0.35">
      <c r="A26" t="e" vm="2">
        <v>#VALUE!</v>
      </c>
      <c r="B26" t="s">
        <v>728</v>
      </c>
      <c r="C26" t="s">
        <v>60</v>
      </c>
      <c r="D26" t="s">
        <v>709</v>
      </c>
      <c r="E26">
        <v>39029</v>
      </c>
      <c r="F26" t="s">
        <v>705</v>
      </c>
      <c r="G26">
        <v>181</v>
      </c>
      <c r="H26" t="s">
        <v>690</v>
      </c>
    </row>
    <row r="27" spans="1:8" x14ac:dyDescent="0.35">
      <c r="A27" t="e" vm="1">
        <v>#VALUE!</v>
      </c>
      <c r="B27" t="s">
        <v>61</v>
      </c>
      <c r="C27" t="s">
        <v>62</v>
      </c>
      <c r="D27" t="s">
        <v>698</v>
      </c>
      <c r="E27">
        <v>39157</v>
      </c>
      <c r="F27" t="s">
        <v>705</v>
      </c>
      <c r="G27">
        <v>174</v>
      </c>
      <c r="H27" t="s">
        <v>690</v>
      </c>
    </row>
    <row r="28" spans="1:8" x14ac:dyDescent="0.35">
      <c r="A28" t="e" vm="1">
        <v>#VALUE!</v>
      </c>
      <c r="B28" t="s">
        <v>729</v>
      </c>
      <c r="C28" t="s">
        <v>51</v>
      </c>
      <c r="D28" t="s">
        <v>698</v>
      </c>
      <c r="E28">
        <v>39016</v>
      </c>
      <c r="F28" t="s">
        <v>724</v>
      </c>
      <c r="G28">
        <v>207</v>
      </c>
      <c r="H28" t="s">
        <v>690</v>
      </c>
    </row>
    <row r="29" spans="1:8" x14ac:dyDescent="0.35">
      <c r="A29" t="e" vm="2">
        <v>#VALUE!</v>
      </c>
      <c r="B29" t="s">
        <v>63</v>
      </c>
      <c r="C29" t="s">
        <v>16</v>
      </c>
      <c r="D29" t="s">
        <v>702</v>
      </c>
      <c r="E29">
        <v>39157</v>
      </c>
      <c r="F29" t="s">
        <v>705</v>
      </c>
      <c r="G29">
        <v>198</v>
      </c>
      <c r="H29" t="s">
        <v>690</v>
      </c>
    </row>
    <row r="30" spans="1:8" x14ac:dyDescent="0.35">
      <c r="A30" t="e" vm="1">
        <v>#VALUE!</v>
      </c>
      <c r="B30" t="s">
        <v>730</v>
      </c>
      <c r="C30" t="s">
        <v>64</v>
      </c>
      <c r="D30" t="s">
        <v>704</v>
      </c>
      <c r="E30">
        <v>38992</v>
      </c>
      <c r="F30" t="s">
        <v>703</v>
      </c>
      <c r="G30">
        <v>192</v>
      </c>
      <c r="H30" t="s">
        <v>690</v>
      </c>
    </row>
    <row r="31" spans="1:8" x14ac:dyDescent="0.35">
      <c r="A31" t="e" vm="1">
        <v>#VALUE!</v>
      </c>
      <c r="B31" t="s">
        <v>731</v>
      </c>
      <c r="C31" t="s">
        <v>65</v>
      </c>
      <c r="D31" t="s">
        <v>698</v>
      </c>
      <c r="E31">
        <v>39129</v>
      </c>
      <c r="F31" t="s">
        <v>699</v>
      </c>
      <c r="G31">
        <v>185</v>
      </c>
      <c r="H31" t="s">
        <v>700</v>
      </c>
    </row>
    <row r="32" spans="1:8" x14ac:dyDescent="0.35">
      <c r="A32" t="e" vm="2">
        <v>#VALUE!</v>
      </c>
      <c r="B32" t="s">
        <v>66</v>
      </c>
      <c r="C32" t="s">
        <v>16</v>
      </c>
      <c r="D32" t="s">
        <v>702</v>
      </c>
      <c r="E32">
        <v>39165</v>
      </c>
      <c r="F32" t="s">
        <v>707</v>
      </c>
      <c r="G32">
        <v>174</v>
      </c>
      <c r="H32" t="s">
        <v>700</v>
      </c>
    </row>
    <row r="33" spans="1:8" x14ac:dyDescent="0.35">
      <c r="A33" t="e" vm="4">
        <v>#VALUE!</v>
      </c>
      <c r="B33" t="s">
        <v>67</v>
      </c>
      <c r="C33" t="s">
        <v>33</v>
      </c>
      <c r="D33" t="s">
        <v>704</v>
      </c>
      <c r="E33">
        <v>39242</v>
      </c>
      <c r="F33" t="s">
        <v>732</v>
      </c>
      <c r="G33">
        <v>216</v>
      </c>
      <c r="H33" t="s">
        <v>690</v>
      </c>
    </row>
    <row r="34" spans="1:8" x14ac:dyDescent="0.35">
      <c r="A34" t="e" vm="2">
        <v>#VALUE!</v>
      </c>
      <c r="B34" t="s">
        <v>68</v>
      </c>
      <c r="C34" t="s">
        <v>16</v>
      </c>
      <c r="D34" t="s">
        <v>702</v>
      </c>
      <c r="E34">
        <v>39316</v>
      </c>
      <c r="F34" t="s">
        <v>699</v>
      </c>
      <c r="G34">
        <v>198</v>
      </c>
      <c r="H34" t="s">
        <v>700</v>
      </c>
    </row>
    <row r="35" spans="1:8" x14ac:dyDescent="0.35">
      <c r="A35" t="e" vm="1">
        <v>#VALUE!</v>
      </c>
      <c r="B35" t="s">
        <v>69</v>
      </c>
      <c r="C35" t="s">
        <v>70</v>
      </c>
      <c r="D35" t="s">
        <v>698</v>
      </c>
      <c r="E35">
        <v>39094</v>
      </c>
      <c r="F35" t="s">
        <v>717</v>
      </c>
      <c r="G35">
        <v>183</v>
      </c>
      <c r="H35" t="s">
        <v>700</v>
      </c>
    </row>
    <row r="36" spans="1:8" x14ac:dyDescent="0.35">
      <c r="A36" t="e" vm="3">
        <v>#VALUE!</v>
      </c>
      <c r="B36" t="s">
        <v>71</v>
      </c>
      <c r="C36" t="s">
        <v>733</v>
      </c>
      <c r="D36" t="s">
        <v>720</v>
      </c>
      <c r="E36">
        <v>39213</v>
      </c>
      <c r="F36" t="s">
        <v>705</v>
      </c>
      <c r="G36">
        <v>154</v>
      </c>
      <c r="H36" t="s">
        <v>690</v>
      </c>
    </row>
    <row r="37" spans="1:8" x14ac:dyDescent="0.35">
      <c r="A37" t="e" vm="1">
        <v>#VALUE!</v>
      </c>
      <c r="B37" t="s">
        <v>73</v>
      </c>
      <c r="C37" t="s">
        <v>74</v>
      </c>
      <c r="D37" t="s">
        <v>698</v>
      </c>
      <c r="E37">
        <v>39249</v>
      </c>
      <c r="F37" t="s">
        <v>707</v>
      </c>
      <c r="G37">
        <v>170</v>
      </c>
      <c r="H37" t="s">
        <v>690</v>
      </c>
    </row>
    <row r="38" spans="1:8" x14ac:dyDescent="0.35">
      <c r="A38" t="e" vm="2">
        <v>#VALUE!</v>
      </c>
      <c r="B38" t="s">
        <v>75</v>
      </c>
      <c r="C38" t="s">
        <v>76</v>
      </c>
      <c r="D38" t="s">
        <v>711</v>
      </c>
      <c r="E38">
        <v>39092</v>
      </c>
      <c r="F38" t="s">
        <v>725</v>
      </c>
      <c r="G38">
        <v>172</v>
      </c>
      <c r="H38" t="s">
        <v>700</v>
      </c>
    </row>
    <row r="39" spans="1:8" x14ac:dyDescent="0.35">
      <c r="A39" t="e" vm="1">
        <v>#VALUE!</v>
      </c>
      <c r="B39" t="s">
        <v>77</v>
      </c>
      <c r="C39" t="s">
        <v>78</v>
      </c>
      <c r="D39" t="s">
        <v>704</v>
      </c>
      <c r="E39">
        <v>39048</v>
      </c>
      <c r="F39" t="s">
        <v>703</v>
      </c>
      <c r="G39">
        <v>192</v>
      </c>
      <c r="H39" t="s">
        <v>690</v>
      </c>
    </row>
    <row r="40" spans="1:8" x14ac:dyDescent="0.35">
      <c r="A40" t="e" vm="1">
        <v>#VALUE!</v>
      </c>
      <c r="B40" t="s">
        <v>79</v>
      </c>
      <c r="C40" t="s">
        <v>80</v>
      </c>
      <c r="D40" t="s">
        <v>698</v>
      </c>
      <c r="E40">
        <v>39180</v>
      </c>
      <c r="F40" t="s">
        <v>705</v>
      </c>
      <c r="G40">
        <v>174</v>
      </c>
      <c r="H40" t="s">
        <v>700</v>
      </c>
    </row>
    <row r="41" spans="1:8" x14ac:dyDescent="0.35">
      <c r="A41" t="e" vm="1">
        <v>#VALUE!</v>
      </c>
      <c r="B41" t="s">
        <v>81</v>
      </c>
      <c r="C41" t="s">
        <v>82</v>
      </c>
      <c r="D41" t="s">
        <v>704</v>
      </c>
      <c r="E41">
        <v>39178</v>
      </c>
      <c r="F41" t="s">
        <v>725</v>
      </c>
      <c r="G41">
        <v>187</v>
      </c>
      <c r="H41" t="s">
        <v>700</v>
      </c>
    </row>
    <row r="42" spans="1:8" x14ac:dyDescent="0.35">
      <c r="A42" t="e" vm="5">
        <v>#VALUE!</v>
      </c>
      <c r="B42" t="s">
        <v>734</v>
      </c>
      <c r="C42" t="s">
        <v>83</v>
      </c>
      <c r="D42" t="s">
        <v>709</v>
      </c>
      <c r="E42">
        <v>39197</v>
      </c>
      <c r="F42" t="s">
        <v>705</v>
      </c>
      <c r="G42">
        <v>201</v>
      </c>
      <c r="H42" t="s">
        <v>700</v>
      </c>
    </row>
    <row r="43" spans="1:8" x14ac:dyDescent="0.35">
      <c r="A43" t="e" vm="1">
        <v>#VALUE!</v>
      </c>
      <c r="B43" t="s">
        <v>735</v>
      </c>
      <c r="C43" t="s">
        <v>84</v>
      </c>
      <c r="D43" t="s">
        <v>698</v>
      </c>
      <c r="E43">
        <v>39330</v>
      </c>
      <c r="F43" t="s">
        <v>707</v>
      </c>
      <c r="G43">
        <v>183</v>
      </c>
      <c r="H43" t="s">
        <v>700</v>
      </c>
    </row>
    <row r="44" spans="1:8" x14ac:dyDescent="0.35">
      <c r="A44" t="e" vm="1">
        <v>#VALUE!</v>
      </c>
      <c r="B44" t="s">
        <v>85</v>
      </c>
      <c r="C44" t="s">
        <v>86</v>
      </c>
      <c r="D44" t="s">
        <v>704</v>
      </c>
      <c r="E44">
        <v>39101</v>
      </c>
      <c r="F44" t="s">
        <v>710</v>
      </c>
      <c r="G44">
        <v>157</v>
      </c>
      <c r="H44" t="s">
        <v>690</v>
      </c>
    </row>
    <row r="45" spans="1:8" x14ac:dyDescent="0.35">
      <c r="A45" t="e" vm="1">
        <v>#VALUE!</v>
      </c>
      <c r="B45" t="s">
        <v>87</v>
      </c>
      <c r="C45" t="s">
        <v>88</v>
      </c>
      <c r="D45" t="s">
        <v>704</v>
      </c>
      <c r="E45">
        <v>39215</v>
      </c>
      <c r="F45" t="s">
        <v>724</v>
      </c>
      <c r="G45">
        <v>190</v>
      </c>
      <c r="H45" t="s">
        <v>700</v>
      </c>
    </row>
    <row r="46" spans="1:8" x14ac:dyDescent="0.35">
      <c r="A46" t="e" vm="1">
        <v>#VALUE!</v>
      </c>
      <c r="B46" t="s">
        <v>89</v>
      </c>
      <c r="C46" t="s">
        <v>84</v>
      </c>
      <c r="D46" t="s">
        <v>698</v>
      </c>
      <c r="E46">
        <v>38982</v>
      </c>
      <c r="F46" t="s">
        <v>707</v>
      </c>
      <c r="G46">
        <v>201</v>
      </c>
      <c r="H46" t="s">
        <v>700</v>
      </c>
    </row>
    <row r="47" spans="1:8" x14ac:dyDescent="0.35">
      <c r="A47" t="e" vm="2">
        <v>#VALUE!</v>
      </c>
      <c r="B47" t="s">
        <v>736</v>
      </c>
      <c r="C47" t="s">
        <v>16</v>
      </c>
      <c r="D47" t="s">
        <v>702</v>
      </c>
      <c r="E47">
        <v>39296</v>
      </c>
      <c r="F47" t="s">
        <v>707</v>
      </c>
      <c r="G47">
        <v>196</v>
      </c>
      <c r="H47" t="s">
        <v>690</v>
      </c>
    </row>
    <row r="48" spans="1:8" x14ac:dyDescent="0.35">
      <c r="A48" t="e" vm="2">
        <v>#VALUE!</v>
      </c>
      <c r="B48" t="s">
        <v>90</v>
      </c>
      <c r="C48" t="s">
        <v>91</v>
      </c>
      <c r="D48" t="s">
        <v>711</v>
      </c>
      <c r="E48">
        <v>39001</v>
      </c>
      <c r="F48" t="s">
        <v>707</v>
      </c>
      <c r="G48">
        <v>216</v>
      </c>
      <c r="H48" t="s">
        <v>690</v>
      </c>
    </row>
    <row r="49" spans="1:8" x14ac:dyDescent="0.35">
      <c r="A49" t="e" vm="1">
        <v>#VALUE!</v>
      </c>
      <c r="B49" t="s">
        <v>92</v>
      </c>
      <c r="C49" t="s">
        <v>93</v>
      </c>
      <c r="D49" t="s">
        <v>712</v>
      </c>
      <c r="E49">
        <v>38993</v>
      </c>
      <c r="F49" t="s">
        <v>707</v>
      </c>
      <c r="G49">
        <v>190</v>
      </c>
      <c r="H49" t="s">
        <v>700</v>
      </c>
    </row>
    <row r="50" spans="1:8" x14ac:dyDescent="0.35">
      <c r="A50" t="e" vm="4">
        <v>#VALUE!</v>
      </c>
      <c r="B50" t="s">
        <v>737</v>
      </c>
      <c r="C50" t="s">
        <v>94</v>
      </c>
      <c r="D50" t="s">
        <v>738</v>
      </c>
      <c r="E50">
        <v>39170</v>
      </c>
      <c r="F50" t="s">
        <v>699</v>
      </c>
      <c r="G50">
        <v>187</v>
      </c>
      <c r="H50" t="s">
        <v>700</v>
      </c>
    </row>
    <row r="51" spans="1:8" x14ac:dyDescent="0.35">
      <c r="A51" t="e" vm="1">
        <v>#VALUE!</v>
      </c>
      <c r="B51" t="s">
        <v>96</v>
      </c>
      <c r="C51" t="s">
        <v>97</v>
      </c>
      <c r="D51" t="s">
        <v>704</v>
      </c>
      <c r="E51">
        <v>39127</v>
      </c>
      <c r="F51" t="s">
        <v>724</v>
      </c>
      <c r="G51">
        <v>190</v>
      </c>
      <c r="H51" t="s">
        <v>700</v>
      </c>
    </row>
    <row r="52" spans="1:8" x14ac:dyDescent="0.35">
      <c r="A52" t="e" vm="9">
        <v>#VALUE!</v>
      </c>
      <c r="B52" t="s">
        <v>739</v>
      </c>
      <c r="C52" t="s">
        <v>98</v>
      </c>
      <c r="D52" t="s">
        <v>740</v>
      </c>
      <c r="E52">
        <v>39311</v>
      </c>
      <c r="F52" t="s">
        <v>707</v>
      </c>
      <c r="G52">
        <v>183</v>
      </c>
      <c r="H52" t="s">
        <v>690</v>
      </c>
    </row>
    <row r="53" spans="1:8" x14ac:dyDescent="0.35">
      <c r="A53" t="e" vm="5">
        <v>#VALUE!</v>
      </c>
      <c r="B53" t="s">
        <v>741</v>
      </c>
      <c r="C53" t="s">
        <v>100</v>
      </c>
      <c r="D53" t="s">
        <v>742</v>
      </c>
      <c r="E53">
        <v>39182</v>
      </c>
      <c r="F53" t="s">
        <v>707</v>
      </c>
      <c r="G53">
        <v>198</v>
      </c>
      <c r="H53" t="s">
        <v>690</v>
      </c>
    </row>
    <row r="54" spans="1:8" x14ac:dyDescent="0.35">
      <c r="A54" t="e" vm="8">
        <v>#VALUE!</v>
      </c>
      <c r="B54" t="s">
        <v>102</v>
      </c>
      <c r="C54" t="s">
        <v>103</v>
      </c>
      <c r="D54" t="s">
        <v>743</v>
      </c>
      <c r="E54">
        <v>39278</v>
      </c>
      <c r="F54" t="s">
        <v>732</v>
      </c>
      <c r="G54">
        <v>205</v>
      </c>
      <c r="H54" t="s">
        <v>690</v>
      </c>
    </row>
    <row r="55" spans="1:8" x14ac:dyDescent="0.35">
      <c r="A55" t="e" vm="1">
        <v>#VALUE!</v>
      </c>
      <c r="B55" t="s">
        <v>744</v>
      </c>
      <c r="C55" t="s">
        <v>105</v>
      </c>
      <c r="D55" t="s">
        <v>709</v>
      </c>
      <c r="E55">
        <v>39335</v>
      </c>
      <c r="F55" t="s">
        <v>705</v>
      </c>
      <c r="G55">
        <v>165</v>
      </c>
      <c r="H55" t="s">
        <v>700</v>
      </c>
    </row>
    <row r="56" spans="1:8" x14ac:dyDescent="0.35">
      <c r="A56" t="e" vm="1">
        <v>#VALUE!</v>
      </c>
      <c r="B56" t="s">
        <v>745</v>
      </c>
      <c r="C56" t="s">
        <v>106</v>
      </c>
      <c r="D56" t="s">
        <v>709</v>
      </c>
      <c r="E56">
        <v>39303</v>
      </c>
      <c r="F56" t="s">
        <v>699</v>
      </c>
      <c r="G56">
        <v>187</v>
      </c>
      <c r="H56" t="s">
        <v>700</v>
      </c>
    </row>
    <row r="57" spans="1:8" x14ac:dyDescent="0.35">
      <c r="A57" t="e" vm="1">
        <v>#VALUE!</v>
      </c>
      <c r="B57" t="s">
        <v>107</v>
      </c>
      <c r="C57" t="s">
        <v>108</v>
      </c>
      <c r="D57" t="s">
        <v>712</v>
      </c>
      <c r="E57">
        <v>39267</v>
      </c>
      <c r="F57" t="s">
        <v>707</v>
      </c>
      <c r="G57">
        <v>192</v>
      </c>
      <c r="H57" t="s">
        <v>700</v>
      </c>
    </row>
    <row r="58" spans="1:8" x14ac:dyDescent="0.35">
      <c r="A58" t="e" vm="3">
        <v>#VALUE!</v>
      </c>
      <c r="B58" t="s">
        <v>746</v>
      </c>
      <c r="C58" t="s">
        <v>109</v>
      </c>
      <c r="D58" t="s">
        <v>747</v>
      </c>
      <c r="E58">
        <v>38581</v>
      </c>
      <c r="F58" t="s">
        <v>707</v>
      </c>
      <c r="G58">
        <v>183</v>
      </c>
      <c r="H58" t="s">
        <v>700</v>
      </c>
    </row>
    <row r="59" spans="1:8" x14ac:dyDescent="0.35">
      <c r="A59" t="e" vm="1">
        <v>#VALUE!</v>
      </c>
      <c r="B59" t="s">
        <v>111</v>
      </c>
      <c r="C59" t="s">
        <v>112</v>
      </c>
      <c r="D59" t="s">
        <v>698</v>
      </c>
      <c r="E59">
        <v>39073</v>
      </c>
      <c r="F59" t="s">
        <v>699</v>
      </c>
      <c r="G59">
        <v>174</v>
      </c>
      <c r="H59" t="s">
        <v>690</v>
      </c>
    </row>
    <row r="60" spans="1:8" x14ac:dyDescent="0.35">
      <c r="A60" t="e" vm="2">
        <v>#VALUE!</v>
      </c>
      <c r="B60" t="s">
        <v>113</v>
      </c>
      <c r="C60" t="s">
        <v>114</v>
      </c>
      <c r="D60" t="s">
        <v>748</v>
      </c>
      <c r="E60">
        <v>39234</v>
      </c>
      <c r="F60" t="s">
        <v>699</v>
      </c>
      <c r="G60">
        <v>181</v>
      </c>
      <c r="H60" t="s">
        <v>690</v>
      </c>
    </row>
    <row r="61" spans="1:8" x14ac:dyDescent="0.35">
      <c r="A61" t="e" vm="5">
        <v>#VALUE!</v>
      </c>
      <c r="B61" t="s">
        <v>116</v>
      </c>
      <c r="C61" t="s">
        <v>117</v>
      </c>
      <c r="D61" t="s">
        <v>742</v>
      </c>
      <c r="E61">
        <v>39104</v>
      </c>
      <c r="F61" t="s">
        <v>707</v>
      </c>
      <c r="G61">
        <v>207</v>
      </c>
      <c r="H61" t="s">
        <v>700</v>
      </c>
    </row>
    <row r="62" spans="1:8" x14ac:dyDescent="0.35">
      <c r="A62" t="e" vm="3">
        <v>#VALUE!</v>
      </c>
      <c r="B62" t="s">
        <v>749</v>
      </c>
      <c r="C62" t="s">
        <v>118</v>
      </c>
      <c r="D62" t="s">
        <v>720</v>
      </c>
      <c r="E62">
        <v>39147</v>
      </c>
      <c r="F62" t="s">
        <v>699</v>
      </c>
      <c r="G62">
        <v>187</v>
      </c>
      <c r="H62" t="s">
        <v>690</v>
      </c>
    </row>
    <row r="63" spans="1:8" x14ac:dyDescent="0.35">
      <c r="A63" t="e" vm="9">
        <v>#VALUE!</v>
      </c>
      <c r="B63" t="s">
        <v>750</v>
      </c>
      <c r="C63" t="s">
        <v>119</v>
      </c>
      <c r="D63" t="s">
        <v>740</v>
      </c>
      <c r="E63">
        <v>38858</v>
      </c>
      <c r="F63" t="s">
        <v>707</v>
      </c>
      <c r="G63">
        <v>190</v>
      </c>
      <c r="H63" t="s">
        <v>700</v>
      </c>
    </row>
    <row r="64" spans="1:8" x14ac:dyDescent="0.35">
      <c r="A64" t="e" vm="5">
        <v>#VALUE!</v>
      </c>
      <c r="B64" t="s">
        <v>120</v>
      </c>
      <c r="C64" t="s">
        <v>121</v>
      </c>
      <c r="D64" t="s">
        <v>742</v>
      </c>
      <c r="E64">
        <v>39270</v>
      </c>
      <c r="F64" t="s">
        <v>716</v>
      </c>
      <c r="G64">
        <v>161</v>
      </c>
      <c r="H64" t="s">
        <v>700</v>
      </c>
    </row>
    <row r="65" spans="1:8" x14ac:dyDescent="0.35">
      <c r="A65" t="e" vm="2">
        <v>#VALUE!</v>
      </c>
      <c r="B65" t="s">
        <v>751</v>
      </c>
      <c r="C65" t="s">
        <v>122</v>
      </c>
      <c r="D65" t="s">
        <v>698</v>
      </c>
      <c r="E65">
        <v>39189</v>
      </c>
      <c r="F65" t="s">
        <v>705</v>
      </c>
      <c r="G65">
        <v>190</v>
      </c>
      <c r="H65" t="s">
        <v>690</v>
      </c>
    </row>
    <row r="66" spans="1:8" x14ac:dyDescent="0.35">
      <c r="A66" t="e" vm="2">
        <v>#VALUE!</v>
      </c>
      <c r="B66" t="s">
        <v>123</v>
      </c>
      <c r="C66" t="s">
        <v>83</v>
      </c>
      <c r="D66" t="s">
        <v>709</v>
      </c>
      <c r="E66">
        <v>39161</v>
      </c>
      <c r="F66" t="s">
        <v>699</v>
      </c>
      <c r="G66">
        <v>190</v>
      </c>
      <c r="H66" t="s">
        <v>700</v>
      </c>
    </row>
    <row r="67" spans="1:8" x14ac:dyDescent="0.35">
      <c r="A67" t="e" vm="1">
        <v>#VALUE!</v>
      </c>
      <c r="B67" t="s">
        <v>124</v>
      </c>
      <c r="C67" t="s">
        <v>74</v>
      </c>
      <c r="D67" t="s">
        <v>698</v>
      </c>
      <c r="E67">
        <v>39112</v>
      </c>
      <c r="F67" t="s">
        <v>699</v>
      </c>
      <c r="G67">
        <v>170</v>
      </c>
      <c r="H67" t="s">
        <v>700</v>
      </c>
    </row>
    <row r="68" spans="1:8" x14ac:dyDescent="0.35">
      <c r="A68" t="e" vm="3">
        <v>#VALUE!</v>
      </c>
      <c r="B68" t="s">
        <v>752</v>
      </c>
      <c r="C68" t="s">
        <v>125</v>
      </c>
      <c r="D68" t="s">
        <v>753</v>
      </c>
      <c r="E68">
        <v>39042</v>
      </c>
      <c r="F68" t="s">
        <v>717</v>
      </c>
      <c r="G68">
        <v>183</v>
      </c>
      <c r="H68" t="s">
        <v>700</v>
      </c>
    </row>
    <row r="69" spans="1:8" x14ac:dyDescent="0.35">
      <c r="A69" t="e" vm="8">
        <v>#VALUE!</v>
      </c>
      <c r="B69" t="s">
        <v>754</v>
      </c>
      <c r="C69" t="s">
        <v>127</v>
      </c>
      <c r="D69" t="s">
        <v>755</v>
      </c>
      <c r="E69">
        <v>39098</v>
      </c>
      <c r="F69" t="s">
        <v>699</v>
      </c>
      <c r="G69">
        <v>203</v>
      </c>
      <c r="H69" t="s">
        <v>700</v>
      </c>
    </row>
    <row r="70" spans="1:8" x14ac:dyDescent="0.35">
      <c r="A70" t="e" vm="2">
        <v>#VALUE!</v>
      </c>
      <c r="B70" t="s">
        <v>129</v>
      </c>
      <c r="C70" t="s">
        <v>130</v>
      </c>
      <c r="D70" t="s">
        <v>756</v>
      </c>
      <c r="E70">
        <v>39097</v>
      </c>
      <c r="F70" t="s">
        <v>705</v>
      </c>
      <c r="G70">
        <v>174</v>
      </c>
      <c r="H70" t="s">
        <v>690</v>
      </c>
    </row>
    <row r="71" spans="1:8" x14ac:dyDescent="0.35">
      <c r="A71" t="e" vm="7">
        <v>#VALUE!</v>
      </c>
      <c r="B71" t="s">
        <v>132</v>
      </c>
      <c r="C71" t="s">
        <v>54</v>
      </c>
      <c r="D71" t="s">
        <v>709</v>
      </c>
      <c r="E71">
        <v>38649</v>
      </c>
      <c r="F71" t="s">
        <v>699</v>
      </c>
      <c r="G71">
        <v>185</v>
      </c>
      <c r="H71" t="s">
        <v>700</v>
      </c>
    </row>
    <row r="72" spans="1:8" x14ac:dyDescent="0.35">
      <c r="A72" t="e" vm="2">
        <v>#VALUE!</v>
      </c>
      <c r="B72" t="s">
        <v>133</v>
      </c>
      <c r="C72" t="s">
        <v>65</v>
      </c>
      <c r="D72" t="s">
        <v>698</v>
      </c>
      <c r="E72">
        <v>39186</v>
      </c>
      <c r="F72" t="s">
        <v>705</v>
      </c>
      <c r="G72">
        <v>181</v>
      </c>
      <c r="H72" t="s">
        <v>690</v>
      </c>
    </row>
    <row r="73" spans="1:8" x14ac:dyDescent="0.35">
      <c r="A73" t="e" vm="7">
        <v>#VALUE!</v>
      </c>
      <c r="B73" t="s">
        <v>134</v>
      </c>
      <c r="C73" t="s">
        <v>135</v>
      </c>
      <c r="D73" t="s">
        <v>757</v>
      </c>
      <c r="E73">
        <v>38433</v>
      </c>
      <c r="F73" t="s">
        <v>707</v>
      </c>
      <c r="G73">
        <v>192</v>
      </c>
      <c r="H73" t="s">
        <v>690</v>
      </c>
    </row>
    <row r="74" spans="1:8" x14ac:dyDescent="0.35">
      <c r="A74" t="e" vm="2">
        <v>#VALUE!</v>
      </c>
      <c r="B74" t="s">
        <v>137</v>
      </c>
      <c r="C74" t="s">
        <v>16</v>
      </c>
      <c r="D74" t="s">
        <v>702</v>
      </c>
      <c r="E74">
        <v>39218</v>
      </c>
      <c r="F74" t="s">
        <v>705</v>
      </c>
      <c r="G74">
        <v>194</v>
      </c>
      <c r="H74" t="s">
        <v>700</v>
      </c>
    </row>
    <row r="75" spans="1:8" x14ac:dyDescent="0.35">
      <c r="A75" t="e" vm="2">
        <v>#VALUE!</v>
      </c>
      <c r="B75" t="s">
        <v>138</v>
      </c>
      <c r="C75" t="s">
        <v>106</v>
      </c>
      <c r="D75" t="s">
        <v>709</v>
      </c>
      <c r="E75">
        <v>39090</v>
      </c>
      <c r="F75" t="s">
        <v>703</v>
      </c>
      <c r="G75">
        <v>205</v>
      </c>
      <c r="H75" t="s">
        <v>690</v>
      </c>
    </row>
    <row r="76" spans="1:8" x14ac:dyDescent="0.35">
      <c r="A76" t="e" vm="4">
        <v>#VALUE!</v>
      </c>
      <c r="B76" t="s">
        <v>758</v>
      </c>
      <c r="C76" t="s">
        <v>759</v>
      </c>
      <c r="D76" t="s">
        <v>720</v>
      </c>
      <c r="E76">
        <v>39150</v>
      </c>
      <c r="F76" t="s">
        <v>705</v>
      </c>
      <c r="G76">
        <v>172</v>
      </c>
      <c r="H76" t="s">
        <v>700</v>
      </c>
    </row>
    <row r="77" spans="1:8" x14ac:dyDescent="0.35">
      <c r="A77" t="e" vm="1">
        <v>#VALUE!</v>
      </c>
      <c r="B77" t="s">
        <v>140</v>
      </c>
      <c r="C77" t="s">
        <v>64</v>
      </c>
      <c r="D77" t="s">
        <v>704</v>
      </c>
      <c r="E77">
        <v>39283</v>
      </c>
      <c r="F77" t="s">
        <v>716</v>
      </c>
      <c r="G77">
        <v>185</v>
      </c>
      <c r="H77" t="s">
        <v>690</v>
      </c>
    </row>
    <row r="78" spans="1:8" x14ac:dyDescent="0.35">
      <c r="A78" t="e" vm="5">
        <v>#VALUE!</v>
      </c>
      <c r="B78" t="s">
        <v>760</v>
      </c>
      <c r="C78" t="s">
        <v>141</v>
      </c>
      <c r="D78" t="s">
        <v>742</v>
      </c>
      <c r="E78">
        <v>39200</v>
      </c>
      <c r="F78" t="s">
        <v>703</v>
      </c>
      <c r="G78">
        <v>190</v>
      </c>
      <c r="H78" t="s">
        <v>690</v>
      </c>
    </row>
    <row r="79" spans="1:8" x14ac:dyDescent="0.35">
      <c r="A79" t="e" vm="1">
        <v>#VALUE!</v>
      </c>
      <c r="B79" t="s">
        <v>142</v>
      </c>
      <c r="C79" t="s">
        <v>143</v>
      </c>
      <c r="D79" t="s">
        <v>698</v>
      </c>
      <c r="E79">
        <v>39086</v>
      </c>
      <c r="F79" t="s">
        <v>716</v>
      </c>
      <c r="G79">
        <v>179</v>
      </c>
      <c r="H79" t="s">
        <v>700</v>
      </c>
    </row>
    <row r="80" spans="1:8" x14ac:dyDescent="0.35">
      <c r="A80" t="e" vm="1">
        <v>#VALUE!</v>
      </c>
      <c r="B80" t="s">
        <v>144</v>
      </c>
      <c r="C80" t="s">
        <v>145</v>
      </c>
      <c r="D80" t="s">
        <v>698</v>
      </c>
      <c r="E80">
        <v>39142</v>
      </c>
      <c r="F80" t="s">
        <v>705</v>
      </c>
      <c r="G80">
        <v>187</v>
      </c>
      <c r="H80" t="s">
        <v>690</v>
      </c>
    </row>
    <row r="81" spans="1:8" x14ac:dyDescent="0.35">
      <c r="A81" t="e" vm="1">
        <v>#VALUE!</v>
      </c>
      <c r="B81" t="s">
        <v>146</v>
      </c>
      <c r="C81" t="s">
        <v>108</v>
      </c>
      <c r="D81" t="s">
        <v>712</v>
      </c>
      <c r="E81">
        <v>39317</v>
      </c>
      <c r="F81" t="s">
        <v>707</v>
      </c>
      <c r="G81">
        <v>194</v>
      </c>
      <c r="H81" t="s">
        <v>700</v>
      </c>
    </row>
    <row r="82" spans="1:8" x14ac:dyDescent="0.35">
      <c r="A82" t="e" vm="1">
        <v>#VALUE!</v>
      </c>
      <c r="B82" t="s">
        <v>147</v>
      </c>
      <c r="C82" t="s">
        <v>148</v>
      </c>
      <c r="D82" t="s">
        <v>698</v>
      </c>
      <c r="E82">
        <v>39058</v>
      </c>
      <c r="F82" t="s">
        <v>703</v>
      </c>
      <c r="G82">
        <v>214</v>
      </c>
      <c r="H82" t="s">
        <v>690</v>
      </c>
    </row>
    <row r="83" spans="1:8" x14ac:dyDescent="0.35">
      <c r="A83" t="e" vm="2">
        <v>#VALUE!</v>
      </c>
      <c r="B83" t="s">
        <v>149</v>
      </c>
      <c r="C83" t="s">
        <v>16</v>
      </c>
      <c r="D83" t="s">
        <v>702</v>
      </c>
      <c r="E83">
        <v>39096</v>
      </c>
      <c r="F83" t="s">
        <v>717</v>
      </c>
      <c r="G83">
        <v>218</v>
      </c>
      <c r="H83" t="s">
        <v>690</v>
      </c>
    </row>
    <row r="84" spans="1:8" x14ac:dyDescent="0.35">
      <c r="A84" t="e" vm="1">
        <v>#VALUE!</v>
      </c>
      <c r="B84" t="s">
        <v>150</v>
      </c>
      <c r="C84" t="s">
        <v>148</v>
      </c>
      <c r="D84" t="s">
        <v>698</v>
      </c>
      <c r="E84">
        <v>38808</v>
      </c>
      <c r="F84" t="s">
        <v>761</v>
      </c>
      <c r="G84">
        <v>209</v>
      </c>
      <c r="H84" t="s">
        <v>700</v>
      </c>
    </row>
    <row r="85" spans="1:8" x14ac:dyDescent="0.35">
      <c r="A85" t="e" vm="9">
        <v>#VALUE!</v>
      </c>
      <c r="B85" t="s">
        <v>151</v>
      </c>
      <c r="C85" t="s">
        <v>119</v>
      </c>
      <c r="D85" t="s">
        <v>740</v>
      </c>
      <c r="E85">
        <v>39097</v>
      </c>
      <c r="F85" t="s">
        <v>703</v>
      </c>
      <c r="G85">
        <v>183</v>
      </c>
      <c r="H85" t="s">
        <v>700</v>
      </c>
    </row>
    <row r="86" spans="1:8" x14ac:dyDescent="0.35">
      <c r="A86" t="e" vm="3">
        <v>#VALUE!</v>
      </c>
      <c r="B86" t="s">
        <v>762</v>
      </c>
      <c r="C86" t="s">
        <v>733</v>
      </c>
      <c r="D86" t="s">
        <v>720</v>
      </c>
      <c r="E86">
        <v>38730</v>
      </c>
      <c r="F86" t="s">
        <v>705</v>
      </c>
      <c r="G86">
        <v>165</v>
      </c>
      <c r="H86" t="s">
        <v>700</v>
      </c>
    </row>
    <row r="87" spans="1:8" x14ac:dyDescent="0.35">
      <c r="A87" t="e" vm="2">
        <v>#VALUE!</v>
      </c>
      <c r="B87" t="s">
        <v>152</v>
      </c>
      <c r="C87" t="s">
        <v>153</v>
      </c>
      <c r="D87" t="s">
        <v>711</v>
      </c>
      <c r="E87">
        <v>38513</v>
      </c>
      <c r="F87" t="s">
        <v>699</v>
      </c>
      <c r="G87">
        <v>196</v>
      </c>
      <c r="H87" t="s">
        <v>700</v>
      </c>
    </row>
    <row r="88" spans="1:8" x14ac:dyDescent="0.35">
      <c r="A88" t="e" vm="10">
        <v>#VALUE!</v>
      </c>
      <c r="B88" t="s">
        <v>154</v>
      </c>
      <c r="C88" t="s">
        <v>148</v>
      </c>
      <c r="D88" t="s">
        <v>698</v>
      </c>
      <c r="E88">
        <v>39127</v>
      </c>
      <c r="F88" t="s">
        <v>716</v>
      </c>
      <c r="G88">
        <v>190</v>
      </c>
      <c r="H88" t="s">
        <v>700</v>
      </c>
    </row>
    <row r="89" spans="1:8" x14ac:dyDescent="0.35">
      <c r="A89" t="e" vm="3">
        <v>#VALUE!</v>
      </c>
      <c r="B89" t="s">
        <v>763</v>
      </c>
      <c r="C89" t="s">
        <v>155</v>
      </c>
      <c r="D89" t="s">
        <v>715</v>
      </c>
      <c r="E89">
        <v>38270</v>
      </c>
      <c r="F89" t="s">
        <v>716</v>
      </c>
      <c r="G89">
        <v>181</v>
      </c>
      <c r="H89" t="s">
        <v>700</v>
      </c>
    </row>
    <row r="90" spans="1:8" x14ac:dyDescent="0.35">
      <c r="A90" t="e" vm="8">
        <v>#VALUE!</v>
      </c>
      <c r="B90" t="s">
        <v>156</v>
      </c>
      <c r="C90" t="s">
        <v>764</v>
      </c>
      <c r="D90" t="s">
        <v>755</v>
      </c>
      <c r="E90">
        <v>39157</v>
      </c>
      <c r="F90" t="s">
        <v>699</v>
      </c>
      <c r="G90">
        <v>187</v>
      </c>
      <c r="H90" t="s">
        <v>700</v>
      </c>
    </row>
    <row r="91" spans="1:8" x14ac:dyDescent="0.35">
      <c r="A91" t="e" vm="1">
        <v>#VALUE!</v>
      </c>
      <c r="B91" t="s">
        <v>158</v>
      </c>
      <c r="C91" t="s">
        <v>108</v>
      </c>
      <c r="D91" t="s">
        <v>712</v>
      </c>
      <c r="E91">
        <v>38651</v>
      </c>
      <c r="F91" t="s">
        <v>703</v>
      </c>
      <c r="G91">
        <v>187</v>
      </c>
      <c r="H91" t="s">
        <v>700</v>
      </c>
    </row>
    <row r="92" spans="1:8" x14ac:dyDescent="0.35">
      <c r="A92" t="e" vm="5">
        <v>#VALUE!</v>
      </c>
      <c r="B92" t="s">
        <v>159</v>
      </c>
      <c r="C92" t="s">
        <v>160</v>
      </c>
      <c r="D92" t="s">
        <v>712</v>
      </c>
      <c r="E92">
        <v>39113</v>
      </c>
      <c r="F92" t="s">
        <v>703</v>
      </c>
      <c r="G92">
        <v>194</v>
      </c>
      <c r="H92" t="s">
        <v>690</v>
      </c>
    </row>
    <row r="93" spans="1:8" x14ac:dyDescent="0.35">
      <c r="A93" t="e" vm="12">
        <v>#VALUE!</v>
      </c>
      <c r="B93" t="s">
        <v>161</v>
      </c>
      <c r="C93" t="s">
        <v>162</v>
      </c>
      <c r="D93" t="s">
        <v>765</v>
      </c>
      <c r="E93">
        <v>38592</v>
      </c>
      <c r="F93" t="s">
        <v>705</v>
      </c>
      <c r="G93">
        <v>185</v>
      </c>
      <c r="H93" t="s">
        <v>700</v>
      </c>
    </row>
    <row r="94" spans="1:8" x14ac:dyDescent="0.35">
      <c r="A94" t="e" vm="2">
        <v>#VALUE!</v>
      </c>
      <c r="B94" t="s">
        <v>164</v>
      </c>
      <c r="C94" t="s">
        <v>16</v>
      </c>
      <c r="D94" t="s">
        <v>702</v>
      </c>
      <c r="E94">
        <v>39289</v>
      </c>
      <c r="F94" t="s">
        <v>725</v>
      </c>
      <c r="G94">
        <v>161</v>
      </c>
      <c r="H94" t="s">
        <v>700</v>
      </c>
    </row>
    <row r="95" spans="1:8" x14ac:dyDescent="0.35">
      <c r="A95" t="e" vm="1">
        <v>#VALUE!</v>
      </c>
      <c r="B95" t="s">
        <v>165</v>
      </c>
      <c r="C95" t="s">
        <v>122</v>
      </c>
      <c r="D95" t="s">
        <v>698</v>
      </c>
      <c r="E95">
        <v>38861</v>
      </c>
      <c r="F95" t="s">
        <v>705</v>
      </c>
      <c r="G95">
        <v>165</v>
      </c>
      <c r="H95" t="s">
        <v>700</v>
      </c>
    </row>
    <row r="96" spans="1:8" x14ac:dyDescent="0.35">
      <c r="A96" t="e" vm="1">
        <v>#VALUE!</v>
      </c>
      <c r="B96" t="s">
        <v>166</v>
      </c>
      <c r="C96" t="s">
        <v>167</v>
      </c>
      <c r="D96" t="s">
        <v>704</v>
      </c>
      <c r="E96">
        <v>39018</v>
      </c>
      <c r="F96" t="s">
        <v>717</v>
      </c>
      <c r="G96">
        <v>216</v>
      </c>
      <c r="H96" t="s">
        <v>690</v>
      </c>
    </row>
    <row r="97" spans="1:8" x14ac:dyDescent="0.35">
      <c r="A97" t="e" vm="1">
        <v>#VALUE!</v>
      </c>
      <c r="B97" t="s">
        <v>168</v>
      </c>
      <c r="C97" t="s">
        <v>160</v>
      </c>
      <c r="D97" t="s">
        <v>712</v>
      </c>
      <c r="E97">
        <v>38982</v>
      </c>
      <c r="F97" t="s">
        <v>725</v>
      </c>
      <c r="G97">
        <v>174</v>
      </c>
      <c r="H97" t="s">
        <v>700</v>
      </c>
    </row>
    <row r="98" spans="1:8" x14ac:dyDescent="0.35">
      <c r="A98" t="e" vm="2">
        <v>#VALUE!</v>
      </c>
      <c r="B98" t="s">
        <v>169</v>
      </c>
      <c r="C98" t="s">
        <v>105</v>
      </c>
      <c r="D98" t="s">
        <v>709</v>
      </c>
      <c r="E98">
        <v>39138</v>
      </c>
      <c r="F98" t="s">
        <v>707</v>
      </c>
      <c r="G98">
        <v>187</v>
      </c>
      <c r="H98" t="s">
        <v>700</v>
      </c>
    </row>
    <row r="99" spans="1:8" x14ac:dyDescent="0.35">
      <c r="A99" t="e" vm="2">
        <v>#VALUE!</v>
      </c>
      <c r="B99" t="s">
        <v>170</v>
      </c>
      <c r="C99" t="s">
        <v>171</v>
      </c>
      <c r="D99" t="s">
        <v>756</v>
      </c>
      <c r="E99">
        <v>39150</v>
      </c>
      <c r="F99" t="s">
        <v>707</v>
      </c>
      <c r="G99">
        <v>201</v>
      </c>
      <c r="H99" t="s">
        <v>690</v>
      </c>
    </row>
    <row r="100" spans="1:8" x14ac:dyDescent="0.35">
      <c r="A100" t="e" vm="5">
        <v>#VALUE!</v>
      </c>
      <c r="B100" t="s">
        <v>766</v>
      </c>
      <c r="C100" t="s">
        <v>172</v>
      </c>
      <c r="D100" t="s">
        <v>742</v>
      </c>
      <c r="E100">
        <v>38993</v>
      </c>
      <c r="F100" t="s">
        <v>767</v>
      </c>
      <c r="G100">
        <v>174</v>
      </c>
      <c r="H100" t="s">
        <v>700</v>
      </c>
    </row>
    <row r="101" spans="1:8" x14ac:dyDescent="0.35">
      <c r="A101" t="e" vm="12">
        <v>#VALUE!</v>
      </c>
      <c r="B101" t="s">
        <v>173</v>
      </c>
      <c r="C101" t="s">
        <v>54</v>
      </c>
      <c r="D101" t="s">
        <v>709</v>
      </c>
      <c r="E101">
        <v>39164</v>
      </c>
      <c r="F101" t="s">
        <v>724</v>
      </c>
      <c r="G101">
        <v>205</v>
      </c>
      <c r="H101" t="s">
        <v>700</v>
      </c>
    </row>
    <row r="102" spans="1:8" x14ac:dyDescent="0.35">
      <c r="A102" t="e" vm="13">
        <v>#VALUE!</v>
      </c>
      <c r="B102" t="s">
        <v>174</v>
      </c>
      <c r="C102" t="s">
        <v>768</v>
      </c>
      <c r="D102" t="s">
        <v>769</v>
      </c>
      <c r="E102">
        <v>39125</v>
      </c>
      <c r="F102" t="s">
        <v>717</v>
      </c>
      <c r="G102">
        <v>187</v>
      </c>
      <c r="H102" t="s">
        <v>700</v>
      </c>
    </row>
    <row r="103" spans="1:8" x14ac:dyDescent="0.35">
      <c r="A103" t="e" vm="1">
        <v>#VALUE!</v>
      </c>
      <c r="B103" t="s">
        <v>177</v>
      </c>
      <c r="C103" t="s">
        <v>178</v>
      </c>
      <c r="D103" t="s">
        <v>704</v>
      </c>
      <c r="E103">
        <v>38507</v>
      </c>
      <c r="F103" t="s">
        <v>717</v>
      </c>
      <c r="G103">
        <v>212</v>
      </c>
      <c r="H103" t="s">
        <v>700</v>
      </c>
    </row>
    <row r="104" spans="1:8" x14ac:dyDescent="0.35">
      <c r="A104" t="e" vm="1">
        <v>#VALUE!</v>
      </c>
      <c r="B104" t="s">
        <v>770</v>
      </c>
      <c r="C104" t="s">
        <v>19</v>
      </c>
      <c r="D104" t="s">
        <v>704</v>
      </c>
      <c r="E104">
        <v>39245</v>
      </c>
      <c r="F104" t="s">
        <v>707</v>
      </c>
      <c r="G104">
        <v>214</v>
      </c>
      <c r="H104" t="s">
        <v>700</v>
      </c>
    </row>
    <row r="105" spans="1:8" x14ac:dyDescent="0.35">
      <c r="A105" t="e" vm="1">
        <v>#VALUE!</v>
      </c>
      <c r="B105" t="s">
        <v>179</v>
      </c>
      <c r="C105" t="s">
        <v>180</v>
      </c>
      <c r="D105" t="s">
        <v>704</v>
      </c>
      <c r="E105">
        <v>38730</v>
      </c>
      <c r="F105" t="s">
        <v>767</v>
      </c>
      <c r="G105">
        <v>183</v>
      </c>
      <c r="H105" t="s">
        <v>700</v>
      </c>
    </row>
    <row r="106" spans="1:8" x14ac:dyDescent="0.35">
      <c r="A106" t="e" vm="1">
        <v>#VALUE!</v>
      </c>
      <c r="B106" t="s">
        <v>181</v>
      </c>
      <c r="C106" t="s">
        <v>182</v>
      </c>
      <c r="D106" t="s">
        <v>698</v>
      </c>
      <c r="E106">
        <v>39260</v>
      </c>
      <c r="F106" t="s">
        <v>707</v>
      </c>
      <c r="G106">
        <v>194</v>
      </c>
      <c r="H106" t="s">
        <v>690</v>
      </c>
    </row>
    <row r="107" spans="1:8" x14ac:dyDescent="0.35">
      <c r="A107" t="e" vm="2">
        <v>#VALUE!</v>
      </c>
      <c r="B107" t="s">
        <v>183</v>
      </c>
      <c r="C107" t="s">
        <v>184</v>
      </c>
      <c r="D107" t="s">
        <v>753</v>
      </c>
      <c r="E107">
        <v>39315</v>
      </c>
      <c r="F107" t="s">
        <v>705</v>
      </c>
      <c r="G107">
        <v>168</v>
      </c>
      <c r="H107" t="s">
        <v>700</v>
      </c>
    </row>
    <row r="108" spans="1:8" x14ac:dyDescent="0.35">
      <c r="A108" t="e" vm="7">
        <v>#VALUE!</v>
      </c>
      <c r="B108" t="s">
        <v>771</v>
      </c>
      <c r="C108" t="s">
        <v>185</v>
      </c>
      <c r="D108" t="s">
        <v>757</v>
      </c>
      <c r="E108">
        <v>39279</v>
      </c>
      <c r="F108" t="s">
        <v>703</v>
      </c>
      <c r="G108">
        <v>216</v>
      </c>
      <c r="H108" t="s">
        <v>690</v>
      </c>
    </row>
    <row r="109" spans="1:8" x14ac:dyDescent="0.35">
      <c r="A109" t="e" vm="1">
        <v>#VALUE!</v>
      </c>
      <c r="B109" t="s">
        <v>186</v>
      </c>
      <c r="C109" t="s">
        <v>30</v>
      </c>
      <c r="D109" t="s">
        <v>712</v>
      </c>
      <c r="E109">
        <v>38821</v>
      </c>
      <c r="F109" t="s">
        <v>717</v>
      </c>
      <c r="G109">
        <v>205</v>
      </c>
      <c r="H109" t="s">
        <v>700</v>
      </c>
    </row>
    <row r="110" spans="1:8" x14ac:dyDescent="0.35">
      <c r="A110" t="e" vm="3">
        <v>#VALUE!</v>
      </c>
      <c r="B110" t="s">
        <v>187</v>
      </c>
      <c r="C110" t="s">
        <v>188</v>
      </c>
      <c r="D110" t="s">
        <v>720</v>
      </c>
      <c r="E110">
        <v>38561</v>
      </c>
      <c r="F110" t="s">
        <v>707</v>
      </c>
      <c r="G110">
        <v>183</v>
      </c>
      <c r="H110" t="s">
        <v>700</v>
      </c>
    </row>
    <row r="111" spans="1:8" x14ac:dyDescent="0.35">
      <c r="A111" t="e" vm="1">
        <v>#VALUE!</v>
      </c>
      <c r="B111" t="s">
        <v>189</v>
      </c>
      <c r="C111" t="s">
        <v>190</v>
      </c>
      <c r="D111" t="s">
        <v>712</v>
      </c>
      <c r="E111">
        <v>39155</v>
      </c>
      <c r="F111" t="s">
        <v>725</v>
      </c>
      <c r="G111">
        <v>181</v>
      </c>
      <c r="H111" t="s">
        <v>700</v>
      </c>
    </row>
    <row r="112" spans="1:8" x14ac:dyDescent="0.35">
      <c r="A112" t="e" vm="4">
        <v>#VALUE!</v>
      </c>
      <c r="B112" t="s">
        <v>191</v>
      </c>
      <c r="C112" t="s">
        <v>192</v>
      </c>
      <c r="D112" t="s">
        <v>772</v>
      </c>
      <c r="E112">
        <v>39198</v>
      </c>
      <c r="F112" t="s">
        <v>767</v>
      </c>
      <c r="G112">
        <v>139</v>
      </c>
      <c r="H112" t="s">
        <v>700</v>
      </c>
    </row>
    <row r="113" spans="1:8" x14ac:dyDescent="0.35">
      <c r="A113" t="e" vm="2">
        <v>#VALUE!</v>
      </c>
      <c r="B113" t="s">
        <v>194</v>
      </c>
      <c r="C113" t="s">
        <v>195</v>
      </c>
      <c r="D113" t="s">
        <v>711</v>
      </c>
      <c r="E113">
        <v>38421</v>
      </c>
      <c r="F113" t="s">
        <v>705</v>
      </c>
      <c r="G113">
        <v>190</v>
      </c>
      <c r="H113" t="s">
        <v>700</v>
      </c>
    </row>
    <row r="114" spans="1:8" x14ac:dyDescent="0.35">
      <c r="A114" t="e" vm="1">
        <v>#VALUE!</v>
      </c>
      <c r="B114" t="s">
        <v>196</v>
      </c>
      <c r="C114" t="s">
        <v>197</v>
      </c>
      <c r="D114" t="s">
        <v>712</v>
      </c>
      <c r="E114">
        <v>39203</v>
      </c>
      <c r="F114" t="s">
        <v>699</v>
      </c>
      <c r="G114">
        <v>187</v>
      </c>
      <c r="H114" t="s">
        <v>700</v>
      </c>
    </row>
    <row r="115" spans="1:8" x14ac:dyDescent="0.35">
      <c r="A115" t="e" vm="1">
        <v>#VALUE!</v>
      </c>
      <c r="B115" t="s">
        <v>198</v>
      </c>
      <c r="C115" t="s">
        <v>62</v>
      </c>
      <c r="D115" t="s">
        <v>698</v>
      </c>
      <c r="E115">
        <v>39254</v>
      </c>
      <c r="F115" t="s">
        <v>707</v>
      </c>
      <c r="G115">
        <v>190</v>
      </c>
      <c r="H115" t="s">
        <v>700</v>
      </c>
    </row>
    <row r="116" spans="1:8" x14ac:dyDescent="0.35">
      <c r="A116" t="e" vm="1">
        <v>#VALUE!</v>
      </c>
      <c r="B116" t="s">
        <v>199</v>
      </c>
      <c r="C116" t="s">
        <v>51</v>
      </c>
      <c r="D116" t="s">
        <v>698</v>
      </c>
      <c r="E116">
        <v>38977</v>
      </c>
      <c r="F116" t="s">
        <v>716</v>
      </c>
      <c r="G116">
        <v>190</v>
      </c>
      <c r="H116" t="s">
        <v>690</v>
      </c>
    </row>
    <row r="117" spans="1:8" x14ac:dyDescent="0.35">
      <c r="A117" t="e" vm="7">
        <v>#VALUE!</v>
      </c>
      <c r="B117" t="s">
        <v>200</v>
      </c>
      <c r="C117" t="s">
        <v>201</v>
      </c>
      <c r="D117" t="s">
        <v>755</v>
      </c>
      <c r="E117">
        <v>39091</v>
      </c>
      <c r="F117" t="s">
        <v>724</v>
      </c>
      <c r="G117">
        <v>187</v>
      </c>
      <c r="H117" t="s">
        <v>700</v>
      </c>
    </row>
    <row r="118" spans="1:8" x14ac:dyDescent="0.35">
      <c r="A118" t="e" vm="1">
        <v>#VALUE!</v>
      </c>
      <c r="B118" t="s">
        <v>202</v>
      </c>
      <c r="C118" t="s">
        <v>97</v>
      </c>
      <c r="D118" t="s">
        <v>704</v>
      </c>
      <c r="E118">
        <v>39169</v>
      </c>
      <c r="F118" t="s">
        <v>707</v>
      </c>
      <c r="G118">
        <v>198</v>
      </c>
      <c r="H118" t="s">
        <v>700</v>
      </c>
    </row>
    <row r="119" spans="1:8" x14ac:dyDescent="0.35">
      <c r="A119" t="e" vm="1">
        <v>#VALUE!</v>
      </c>
      <c r="B119" t="s">
        <v>203</v>
      </c>
      <c r="C119" t="s">
        <v>65</v>
      </c>
      <c r="D119" t="s">
        <v>698</v>
      </c>
      <c r="E119">
        <v>39163</v>
      </c>
      <c r="F119" t="s">
        <v>725</v>
      </c>
      <c r="G119">
        <v>170</v>
      </c>
      <c r="H119" t="s">
        <v>690</v>
      </c>
    </row>
    <row r="120" spans="1:8" x14ac:dyDescent="0.35">
      <c r="A120" t="e" vm="1">
        <v>#VALUE!</v>
      </c>
      <c r="B120" t="s">
        <v>204</v>
      </c>
      <c r="C120" t="s">
        <v>30</v>
      </c>
      <c r="D120" t="s">
        <v>712</v>
      </c>
      <c r="E120">
        <v>39316</v>
      </c>
      <c r="F120" t="s">
        <v>724</v>
      </c>
      <c r="G120">
        <v>192</v>
      </c>
      <c r="H120" t="s">
        <v>700</v>
      </c>
    </row>
    <row r="121" spans="1:8" x14ac:dyDescent="0.35">
      <c r="A121" t="e" vm="1">
        <v>#VALUE!</v>
      </c>
      <c r="B121" t="s">
        <v>205</v>
      </c>
      <c r="C121" t="s">
        <v>206</v>
      </c>
      <c r="D121" t="s">
        <v>712</v>
      </c>
      <c r="E121">
        <v>39151</v>
      </c>
      <c r="F121" t="s">
        <v>724</v>
      </c>
      <c r="G121">
        <v>209</v>
      </c>
      <c r="H121" t="s">
        <v>700</v>
      </c>
    </row>
    <row r="122" spans="1:8" x14ac:dyDescent="0.35">
      <c r="A122" t="e" vm="2">
        <v>#VALUE!</v>
      </c>
      <c r="B122" t="s">
        <v>207</v>
      </c>
      <c r="C122" t="s">
        <v>208</v>
      </c>
      <c r="D122" t="s">
        <v>709</v>
      </c>
      <c r="E122">
        <v>39024</v>
      </c>
      <c r="F122" t="s">
        <v>699</v>
      </c>
      <c r="G122">
        <v>183</v>
      </c>
      <c r="H122" t="s">
        <v>700</v>
      </c>
    </row>
    <row r="123" spans="1:8" x14ac:dyDescent="0.35">
      <c r="A123" t="e" vm="1">
        <v>#VALUE!</v>
      </c>
      <c r="B123" t="s">
        <v>209</v>
      </c>
      <c r="C123" t="s">
        <v>210</v>
      </c>
      <c r="D123" t="s">
        <v>704</v>
      </c>
      <c r="E123">
        <v>38791</v>
      </c>
      <c r="F123" t="s">
        <v>707</v>
      </c>
      <c r="G123">
        <v>181</v>
      </c>
      <c r="H123" t="s">
        <v>700</v>
      </c>
    </row>
    <row r="124" spans="1:8" x14ac:dyDescent="0.35">
      <c r="A124" t="e" vm="2">
        <v>#VALUE!</v>
      </c>
      <c r="B124" t="s">
        <v>773</v>
      </c>
      <c r="C124" t="s">
        <v>106</v>
      </c>
      <c r="D124" t="s">
        <v>709</v>
      </c>
      <c r="E124">
        <v>39066</v>
      </c>
      <c r="F124" t="s">
        <v>725</v>
      </c>
      <c r="G124">
        <v>170</v>
      </c>
      <c r="H124" t="s">
        <v>690</v>
      </c>
    </row>
    <row r="125" spans="1:8" x14ac:dyDescent="0.35">
      <c r="A125" t="e" vm="1">
        <v>#VALUE!</v>
      </c>
      <c r="B125" t="s">
        <v>211</v>
      </c>
      <c r="C125" t="s">
        <v>212</v>
      </c>
      <c r="D125" t="s">
        <v>704</v>
      </c>
      <c r="E125">
        <v>39208</v>
      </c>
      <c r="F125" t="s">
        <v>725</v>
      </c>
      <c r="G125">
        <v>168</v>
      </c>
      <c r="H125" t="s">
        <v>690</v>
      </c>
    </row>
    <row r="126" spans="1:8" x14ac:dyDescent="0.35">
      <c r="A126" t="e" vm="1">
        <v>#VALUE!</v>
      </c>
      <c r="B126" t="s">
        <v>213</v>
      </c>
      <c r="C126" t="s">
        <v>214</v>
      </c>
      <c r="D126" t="s">
        <v>712</v>
      </c>
      <c r="E126">
        <v>38699</v>
      </c>
      <c r="F126" t="s">
        <v>717</v>
      </c>
      <c r="G126">
        <v>205</v>
      </c>
      <c r="H126" t="s">
        <v>700</v>
      </c>
    </row>
    <row r="127" spans="1:8" x14ac:dyDescent="0.35">
      <c r="A127" t="e" vm="2">
        <v>#VALUE!</v>
      </c>
      <c r="B127" t="s">
        <v>215</v>
      </c>
      <c r="C127" t="s">
        <v>60</v>
      </c>
      <c r="D127" t="s">
        <v>709</v>
      </c>
      <c r="E127">
        <v>38880</v>
      </c>
      <c r="F127" t="s">
        <v>716</v>
      </c>
      <c r="G127">
        <v>181</v>
      </c>
      <c r="H127" t="s">
        <v>690</v>
      </c>
    </row>
    <row r="128" spans="1:8" x14ac:dyDescent="0.35">
      <c r="A128" t="e" vm="1">
        <v>#VALUE!</v>
      </c>
      <c r="B128" t="s">
        <v>216</v>
      </c>
      <c r="C128" t="s">
        <v>217</v>
      </c>
      <c r="D128" t="s">
        <v>704</v>
      </c>
      <c r="E128">
        <v>38623</v>
      </c>
      <c r="F128" t="s">
        <v>707</v>
      </c>
      <c r="G128">
        <v>187</v>
      </c>
      <c r="H128" t="s">
        <v>700</v>
      </c>
    </row>
    <row r="129" spans="1:8" x14ac:dyDescent="0.35">
      <c r="A129" t="e" vm="1">
        <v>#VALUE!</v>
      </c>
      <c r="B129" t="s">
        <v>218</v>
      </c>
      <c r="C129" t="s">
        <v>148</v>
      </c>
      <c r="D129" t="s">
        <v>698</v>
      </c>
      <c r="E129">
        <v>39207</v>
      </c>
      <c r="F129" t="s">
        <v>724</v>
      </c>
      <c r="G129">
        <v>181</v>
      </c>
      <c r="H129" t="s">
        <v>700</v>
      </c>
    </row>
    <row r="130" spans="1:8" x14ac:dyDescent="0.35">
      <c r="A130" t="e" vm="1">
        <v>#VALUE!</v>
      </c>
      <c r="B130" t="s">
        <v>219</v>
      </c>
      <c r="C130" t="s">
        <v>70</v>
      </c>
      <c r="D130" t="s">
        <v>698</v>
      </c>
      <c r="E130">
        <v>38771</v>
      </c>
      <c r="F130" t="s">
        <v>705</v>
      </c>
      <c r="G130">
        <v>181</v>
      </c>
      <c r="H130" t="s">
        <v>690</v>
      </c>
    </row>
    <row r="131" spans="1:8" x14ac:dyDescent="0.35">
      <c r="A131" t="e" vm="3">
        <v>#VALUE!</v>
      </c>
      <c r="B131" t="s">
        <v>220</v>
      </c>
      <c r="C131" t="s">
        <v>221</v>
      </c>
      <c r="D131" t="s">
        <v>720</v>
      </c>
      <c r="E131">
        <v>38792</v>
      </c>
      <c r="F131" t="s">
        <v>699</v>
      </c>
      <c r="G131">
        <v>181</v>
      </c>
      <c r="H131" t="s">
        <v>690</v>
      </c>
    </row>
    <row r="132" spans="1:8" x14ac:dyDescent="0.35">
      <c r="A132" t="e" vm="2">
        <v>#VALUE!</v>
      </c>
      <c r="B132" t="s">
        <v>222</v>
      </c>
      <c r="C132" t="s">
        <v>223</v>
      </c>
      <c r="D132" t="s">
        <v>709</v>
      </c>
      <c r="E132">
        <v>39198</v>
      </c>
      <c r="F132" t="s">
        <v>707</v>
      </c>
      <c r="G132">
        <v>190</v>
      </c>
      <c r="H132" t="s">
        <v>690</v>
      </c>
    </row>
    <row r="133" spans="1:8" x14ac:dyDescent="0.35">
      <c r="A133" t="e" vm="2">
        <v>#VALUE!</v>
      </c>
      <c r="B133" t="s">
        <v>224</v>
      </c>
      <c r="C133" t="s">
        <v>225</v>
      </c>
      <c r="D133" t="s">
        <v>774</v>
      </c>
      <c r="E133">
        <v>38973</v>
      </c>
      <c r="F133" t="s">
        <v>705</v>
      </c>
      <c r="G133">
        <v>185</v>
      </c>
      <c r="H133" t="s">
        <v>700</v>
      </c>
    </row>
    <row r="134" spans="1:8" x14ac:dyDescent="0.35">
      <c r="A134" t="e" vm="7">
        <v>#VALUE!</v>
      </c>
      <c r="B134" t="s">
        <v>227</v>
      </c>
      <c r="C134" t="s">
        <v>228</v>
      </c>
      <c r="D134" t="s">
        <v>757</v>
      </c>
      <c r="E134">
        <v>39328</v>
      </c>
      <c r="F134" t="s">
        <v>767</v>
      </c>
      <c r="G134">
        <v>179</v>
      </c>
      <c r="H134" t="s">
        <v>700</v>
      </c>
    </row>
    <row r="135" spans="1:8" x14ac:dyDescent="0.35">
      <c r="A135" t="e" vm="1">
        <v>#VALUE!</v>
      </c>
      <c r="B135" t="s">
        <v>229</v>
      </c>
      <c r="C135" t="s">
        <v>122</v>
      </c>
      <c r="D135" t="s">
        <v>698</v>
      </c>
      <c r="E135">
        <v>39231</v>
      </c>
      <c r="F135" t="s">
        <v>699</v>
      </c>
      <c r="G135">
        <v>174</v>
      </c>
      <c r="H135" t="s">
        <v>700</v>
      </c>
    </row>
    <row r="136" spans="1:8" x14ac:dyDescent="0.35">
      <c r="A136" t="e" vm="1">
        <v>#VALUE!</v>
      </c>
      <c r="B136" t="s">
        <v>230</v>
      </c>
      <c r="C136" t="s">
        <v>231</v>
      </c>
      <c r="D136" t="s">
        <v>712</v>
      </c>
      <c r="E136">
        <v>39042</v>
      </c>
      <c r="F136" t="s">
        <v>717</v>
      </c>
      <c r="G136">
        <v>207</v>
      </c>
      <c r="H136" t="s">
        <v>700</v>
      </c>
    </row>
    <row r="137" spans="1:8" x14ac:dyDescent="0.35">
      <c r="A137" t="e" vm="1">
        <v>#VALUE!</v>
      </c>
      <c r="B137" t="s">
        <v>232</v>
      </c>
      <c r="C137" t="s">
        <v>114</v>
      </c>
      <c r="D137" t="s">
        <v>748</v>
      </c>
      <c r="E137">
        <v>39128</v>
      </c>
      <c r="F137" t="s">
        <v>716</v>
      </c>
      <c r="G137">
        <v>165</v>
      </c>
      <c r="H137" t="s">
        <v>700</v>
      </c>
    </row>
    <row r="138" spans="1:8" x14ac:dyDescent="0.35">
      <c r="A138" t="e" vm="3">
        <v>#VALUE!</v>
      </c>
      <c r="B138" t="s">
        <v>775</v>
      </c>
      <c r="C138" t="s">
        <v>776</v>
      </c>
      <c r="D138" t="s">
        <v>720</v>
      </c>
      <c r="E138">
        <v>39135</v>
      </c>
      <c r="F138" t="s">
        <v>717</v>
      </c>
      <c r="G138">
        <v>205</v>
      </c>
      <c r="H138" t="s">
        <v>700</v>
      </c>
    </row>
    <row r="139" spans="1:8" x14ac:dyDescent="0.35">
      <c r="A139" t="e" vm="3">
        <v>#VALUE!</v>
      </c>
      <c r="B139" t="s">
        <v>234</v>
      </c>
      <c r="C139" t="s">
        <v>777</v>
      </c>
      <c r="D139" t="s">
        <v>747</v>
      </c>
      <c r="E139">
        <v>38934</v>
      </c>
      <c r="F139" t="s">
        <v>716</v>
      </c>
      <c r="G139">
        <v>165</v>
      </c>
      <c r="H139" t="s">
        <v>690</v>
      </c>
    </row>
    <row r="140" spans="1:8" x14ac:dyDescent="0.35">
      <c r="A140" t="e" vm="1">
        <v>#VALUE!</v>
      </c>
      <c r="B140" t="s">
        <v>236</v>
      </c>
      <c r="C140" t="s">
        <v>33</v>
      </c>
      <c r="D140" t="s">
        <v>704</v>
      </c>
      <c r="E140">
        <v>38740</v>
      </c>
      <c r="F140" t="s">
        <v>707</v>
      </c>
      <c r="G140">
        <v>172</v>
      </c>
      <c r="H140" t="s">
        <v>700</v>
      </c>
    </row>
    <row r="141" spans="1:8" x14ac:dyDescent="0.35">
      <c r="A141" t="e" vm="3">
        <v>#VALUE!</v>
      </c>
      <c r="B141" t="s">
        <v>237</v>
      </c>
      <c r="C141" t="s">
        <v>118</v>
      </c>
      <c r="D141" t="s">
        <v>720</v>
      </c>
      <c r="E141">
        <v>38985</v>
      </c>
      <c r="F141" t="s">
        <v>699</v>
      </c>
      <c r="G141">
        <v>187</v>
      </c>
      <c r="H141" t="s">
        <v>700</v>
      </c>
    </row>
    <row r="142" spans="1:8" x14ac:dyDescent="0.35">
      <c r="A142" t="e" vm="1">
        <v>#VALUE!</v>
      </c>
      <c r="B142" t="s">
        <v>238</v>
      </c>
      <c r="C142" t="s">
        <v>239</v>
      </c>
      <c r="D142" t="s">
        <v>756</v>
      </c>
      <c r="E142">
        <v>39030</v>
      </c>
      <c r="F142" t="s">
        <v>699</v>
      </c>
      <c r="G142">
        <v>174</v>
      </c>
      <c r="H142" t="s">
        <v>690</v>
      </c>
    </row>
    <row r="143" spans="1:8" x14ac:dyDescent="0.35">
      <c r="A143" t="e" vm="14">
        <v>#VALUE!</v>
      </c>
      <c r="B143" t="s">
        <v>240</v>
      </c>
      <c r="C143" t="s">
        <v>778</v>
      </c>
      <c r="D143" t="s">
        <v>740</v>
      </c>
      <c r="E143">
        <v>39227</v>
      </c>
      <c r="F143" t="s">
        <v>705</v>
      </c>
      <c r="G143">
        <v>176</v>
      </c>
      <c r="H143" t="s">
        <v>700</v>
      </c>
    </row>
    <row r="144" spans="1:8" x14ac:dyDescent="0.35">
      <c r="A144" t="e" vm="1">
        <v>#VALUE!</v>
      </c>
      <c r="B144" t="s">
        <v>242</v>
      </c>
      <c r="C144" t="s">
        <v>59</v>
      </c>
      <c r="D144" t="s">
        <v>704</v>
      </c>
      <c r="E144">
        <v>39125</v>
      </c>
      <c r="F144" t="s">
        <v>717</v>
      </c>
      <c r="G144">
        <v>207</v>
      </c>
      <c r="H144" t="s">
        <v>700</v>
      </c>
    </row>
    <row r="145" spans="1:8" x14ac:dyDescent="0.35">
      <c r="A145" t="e" vm="1">
        <v>#VALUE!</v>
      </c>
      <c r="B145" t="s">
        <v>243</v>
      </c>
      <c r="C145" t="s">
        <v>148</v>
      </c>
      <c r="D145" t="s">
        <v>698</v>
      </c>
      <c r="E145">
        <v>39217</v>
      </c>
      <c r="F145" t="s">
        <v>716</v>
      </c>
      <c r="G145">
        <v>172</v>
      </c>
      <c r="H145" t="s">
        <v>700</v>
      </c>
    </row>
    <row r="146" spans="1:8" x14ac:dyDescent="0.35">
      <c r="A146" t="e" vm="1">
        <v>#VALUE!</v>
      </c>
      <c r="B146" t="s">
        <v>244</v>
      </c>
      <c r="C146" t="s">
        <v>245</v>
      </c>
      <c r="D146" t="s">
        <v>711</v>
      </c>
      <c r="E146">
        <v>38526</v>
      </c>
      <c r="F146" t="s">
        <v>699</v>
      </c>
      <c r="G146">
        <v>185</v>
      </c>
      <c r="H146" t="s">
        <v>700</v>
      </c>
    </row>
    <row r="147" spans="1:8" x14ac:dyDescent="0.35">
      <c r="A147" t="e" vm="1">
        <v>#VALUE!</v>
      </c>
      <c r="B147" t="s">
        <v>246</v>
      </c>
      <c r="C147" t="s">
        <v>779</v>
      </c>
      <c r="D147" t="s">
        <v>712</v>
      </c>
      <c r="E147">
        <v>38986</v>
      </c>
      <c r="F147" t="s">
        <v>761</v>
      </c>
      <c r="G147">
        <v>205</v>
      </c>
      <c r="H147" t="s">
        <v>700</v>
      </c>
    </row>
    <row r="148" spans="1:8" x14ac:dyDescent="0.35">
      <c r="A148" t="e" vm="1">
        <v>#VALUE!</v>
      </c>
      <c r="B148" t="s">
        <v>248</v>
      </c>
      <c r="C148" t="s">
        <v>249</v>
      </c>
      <c r="D148" t="s">
        <v>780</v>
      </c>
      <c r="E148">
        <v>39172</v>
      </c>
      <c r="F148" t="s">
        <v>707</v>
      </c>
      <c r="G148">
        <v>181</v>
      </c>
      <c r="H148" t="s">
        <v>700</v>
      </c>
    </row>
    <row r="149" spans="1:8" x14ac:dyDescent="0.35">
      <c r="A149" t="e" vm="1">
        <v>#VALUE!</v>
      </c>
      <c r="B149" t="s">
        <v>781</v>
      </c>
      <c r="C149" t="s">
        <v>30</v>
      </c>
      <c r="D149" t="s">
        <v>712</v>
      </c>
      <c r="E149">
        <v>38968</v>
      </c>
      <c r="F149" t="s">
        <v>716</v>
      </c>
      <c r="G149">
        <v>165</v>
      </c>
      <c r="H149" t="s">
        <v>690</v>
      </c>
    </row>
    <row r="150" spans="1:8" x14ac:dyDescent="0.35">
      <c r="A150" t="e" vm="2">
        <v>#VALUE!</v>
      </c>
      <c r="B150" t="s">
        <v>251</v>
      </c>
      <c r="C150" t="s">
        <v>252</v>
      </c>
      <c r="D150" t="s">
        <v>709</v>
      </c>
      <c r="E150">
        <v>38620</v>
      </c>
      <c r="F150" t="s">
        <v>699</v>
      </c>
      <c r="G150">
        <v>161</v>
      </c>
      <c r="H150" t="s">
        <v>690</v>
      </c>
    </row>
    <row r="151" spans="1:8" x14ac:dyDescent="0.35">
      <c r="A151" t="e" vm="1">
        <v>#VALUE!</v>
      </c>
      <c r="B151" t="s">
        <v>253</v>
      </c>
      <c r="C151" t="s">
        <v>80</v>
      </c>
      <c r="D151" t="s">
        <v>698</v>
      </c>
      <c r="E151">
        <v>38897</v>
      </c>
      <c r="F151" t="s">
        <v>717</v>
      </c>
      <c r="G151">
        <v>216</v>
      </c>
      <c r="H151" t="s">
        <v>700</v>
      </c>
    </row>
    <row r="152" spans="1:8" x14ac:dyDescent="0.35">
      <c r="A152" t="e" vm="2">
        <v>#VALUE!</v>
      </c>
      <c r="B152" t="s">
        <v>782</v>
      </c>
      <c r="C152" t="s">
        <v>171</v>
      </c>
      <c r="D152" t="s">
        <v>756</v>
      </c>
      <c r="E152">
        <v>39180</v>
      </c>
      <c r="F152" t="s">
        <v>716</v>
      </c>
      <c r="G152">
        <v>170</v>
      </c>
      <c r="H152" t="s">
        <v>690</v>
      </c>
    </row>
    <row r="153" spans="1:8" x14ac:dyDescent="0.35">
      <c r="A153" t="e" vm="5">
        <v>#VALUE!</v>
      </c>
      <c r="B153" t="s">
        <v>254</v>
      </c>
      <c r="C153" t="s">
        <v>117</v>
      </c>
      <c r="D153" t="s">
        <v>742</v>
      </c>
      <c r="E153">
        <v>38802</v>
      </c>
      <c r="F153" t="s">
        <v>783</v>
      </c>
      <c r="G153">
        <v>176</v>
      </c>
      <c r="H153" t="s">
        <v>700</v>
      </c>
    </row>
    <row r="154" spans="1:8" x14ac:dyDescent="0.35">
      <c r="A154" t="e" vm="9">
        <v>#VALUE!</v>
      </c>
      <c r="B154" t="s">
        <v>255</v>
      </c>
      <c r="C154" t="s">
        <v>784</v>
      </c>
      <c r="D154" t="s">
        <v>785</v>
      </c>
      <c r="E154">
        <v>38681</v>
      </c>
      <c r="F154" t="s">
        <v>716</v>
      </c>
      <c r="G154">
        <v>187</v>
      </c>
      <c r="H154" t="s">
        <v>700</v>
      </c>
    </row>
    <row r="155" spans="1:8" x14ac:dyDescent="0.35">
      <c r="A155" t="e" vm="2">
        <v>#VALUE!</v>
      </c>
      <c r="B155" t="s">
        <v>786</v>
      </c>
      <c r="C155" t="s">
        <v>258</v>
      </c>
      <c r="D155" t="s">
        <v>787</v>
      </c>
      <c r="E155">
        <v>39190</v>
      </c>
      <c r="F155" t="s">
        <v>707</v>
      </c>
      <c r="G155">
        <v>187</v>
      </c>
      <c r="H155" t="s">
        <v>700</v>
      </c>
    </row>
    <row r="156" spans="1:8" x14ac:dyDescent="0.35">
      <c r="A156" t="e" vm="3">
        <v>#VALUE!</v>
      </c>
      <c r="B156" t="s">
        <v>260</v>
      </c>
      <c r="C156" t="s">
        <v>733</v>
      </c>
      <c r="D156" t="s">
        <v>720</v>
      </c>
      <c r="E156">
        <v>39305</v>
      </c>
      <c r="F156" t="s">
        <v>699</v>
      </c>
      <c r="G156">
        <v>187</v>
      </c>
      <c r="H156" t="s">
        <v>690</v>
      </c>
    </row>
    <row r="157" spans="1:8" x14ac:dyDescent="0.35">
      <c r="A157" t="e" vm="1">
        <v>#VALUE!</v>
      </c>
      <c r="B157" t="s">
        <v>788</v>
      </c>
      <c r="C157" t="s">
        <v>261</v>
      </c>
      <c r="D157" t="s">
        <v>712</v>
      </c>
      <c r="E157">
        <v>39156</v>
      </c>
      <c r="F157" t="s">
        <v>699</v>
      </c>
      <c r="G157">
        <v>168</v>
      </c>
      <c r="H157" t="s">
        <v>700</v>
      </c>
    </row>
    <row r="158" spans="1:8" x14ac:dyDescent="0.35">
      <c r="A158" t="e" vm="2">
        <v>#VALUE!</v>
      </c>
      <c r="B158" t="s">
        <v>262</v>
      </c>
      <c r="C158" t="s">
        <v>263</v>
      </c>
      <c r="D158" t="s">
        <v>704</v>
      </c>
      <c r="E158">
        <v>38750</v>
      </c>
      <c r="F158" t="s">
        <v>703</v>
      </c>
      <c r="G158">
        <v>198</v>
      </c>
      <c r="H158" t="s">
        <v>700</v>
      </c>
    </row>
    <row r="159" spans="1:8" x14ac:dyDescent="0.35">
      <c r="A159" t="e" vm="1">
        <v>#VALUE!</v>
      </c>
      <c r="B159" t="s">
        <v>264</v>
      </c>
      <c r="C159" t="s">
        <v>74</v>
      </c>
      <c r="D159" t="s">
        <v>698</v>
      </c>
      <c r="E159">
        <v>38855</v>
      </c>
      <c r="F159" t="s">
        <v>705</v>
      </c>
      <c r="G159">
        <v>181</v>
      </c>
      <c r="H159" t="s">
        <v>700</v>
      </c>
    </row>
    <row r="160" spans="1:8" x14ac:dyDescent="0.35">
      <c r="A160" t="e" vm="3">
        <v>#VALUE!</v>
      </c>
      <c r="B160" t="s">
        <v>265</v>
      </c>
      <c r="C160" t="s">
        <v>266</v>
      </c>
      <c r="D160" t="s">
        <v>698</v>
      </c>
      <c r="E160">
        <v>39186</v>
      </c>
      <c r="F160" t="s">
        <v>725</v>
      </c>
      <c r="G160">
        <v>168</v>
      </c>
      <c r="H160" t="s">
        <v>700</v>
      </c>
    </row>
    <row r="161" spans="1:8" x14ac:dyDescent="0.35">
      <c r="A161" t="e" vm="2">
        <v>#VALUE!</v>
      </c>
      <c r="B161" t="s">
        <v>789</v>
      </c>
      <c r="C161" t="s">
        <v>54</v>
      </c>
      <c r="D161" t="s">
        <v>709</v>
      </c>
      <c r="E161">
        <v>39128</v>
      </c>
      <c r="F161" t="s">
        <v>707</v>
      </c>
      <c r="G161">
        <v>174</v>
      </c>
      <c r="H161" t="s">
        <v>700</v>
      </c>
    </row>
    <row r="162" spans="1:8" x14ac:dyDescent="0.35">
      <c r="A162" t="e" vm="2">
        <v>#VALUE!</v>
      </c>
      <c r="B162" t="s">
        <v>267</v>
      </c>
      <c r="C162" t="s">
        <v>65</v>
      </c>
      <c r="D162" t="s">
        <v>698</v>
      </c>
      <c r="E162">
        <v>38853</v>
      </c>
      <c r="F162" t="s">
        <v>705</v>
      </c>
      <c r="G162">
        <v>185</v>
      </c>
      <c r="H162" t="s">
        <v>700</v>
      </c>
    </row>
    <row r="163" spans="1:8" x14ac:dyDescent="0.35">
      <c r="A163" t="e" vm="15">
        <v>#VALUE!</v>
      </c>
      <c r="B163" t="s">
        <v>268</v>
      </c>
      <c r="C163" t="s">
        <v>790</v>
      </c>
      <c r="D163" t="s">
        <v>720</v>
      </c>
      <c r="E163">
        <v>39338</v>
      </c>
      <c r="F163" t="s">
        <v>716</v>
      </c>
      <c r="G163">
        <v>185</v>
      </c>
      <c r="H163" t="s">
        <v>700</v>
      </c>
    </row>
    <row r="164" spans="1:8" x14ac:dyDescent="0.35">
      <c r="A164" t="e" vm="8">
        <v>#VALUE!</v>
      </c>
      <c r="B164" t="s">
        <v>270</v>
      </c>
      <c r="C164" t="s">
        <v>271</v>
      </c>
      <c r="D164" t="s">
        <v>755</v>
      </c>
      <c r="E164">
        <v>39305</v>
      </c>
      <c r="F164" t="s">
        <v>717</v>
      </c>
      <c r="G164">
        <v>194</v>
      </c>
      <c r="H164" t="s">
        <v>700</v>
      </c>
    </row>
    <row r="165" spans="1:8" x14ac:dyDescent="0.35">
      <c r="A165" t="e" vm="11">
        <v>#VALUE!</v>
      </c>
      <c r="B165" t="s">
        <v>791</v>
      </c>
      <c r="C165" t="s">
        <v>272</v>
      </c>
      <c r="D165" t="s">
        <v>712</v>
      </c>
      <c r="E165">
        <v>38580</v>
      </c>
      <c r="F165" t="s">
        <v>707</v>
      </c>
      <c r="G165">
        <v>187</v>
      </c>
      <c r="H165" t="s">
        <v>700</v>
      </c>
    </row>
    <row r="166" spans="1:8" x14ac:dyDescent="0.35">
      <c r="A166" t="e" vm="5">
        <v>#VALUE!</v>
      </c>
      <c r="B166" t="s">
        <v>273</v>
      </c>
      <c r="C166" t="s">
        <v>117</v>
      </c>
      <c r="D166" t="s">
        <v>742</v>
      </c>
      <c r="E166">
        <v>38989</v>
      </c>
      <c r="F166" t="s">
        <v>707</v>
      </c>
      <c r="G166">
        <v>176</v>
      </c>
      <c r="H166" t="s">
        <v>690</v>
      </c>
    </row>
    <row r="167" spans="1:8" x14ac:dyDescent="0.35">
      <c r="A167" t="e" vm="2">
        <v>#VALUE!</v>
      </c>
      <c r="B167" t="s">
        <v>274</v>
      </c>
      <c r="C167" t="s">
        <v>275</v>
      </c>
      <c r="D167" t="s">
        <v>709</v>
      </c>
      <c r="E167">
        <v>39108</v>
      </c>
      <c r="F167" t="s">
        <v>725</v>
      </c>
      <c r="G167">
        <v>174</v>
      </c>
      <c r="H167" t="s">
        <v>690</v>
      </c>
    </row>
    <row r="168" spans="1:8" x14ac:dyDescent="0.35">
      <c r="A168" t="e" vm="5">
        <v>#VALUE!</v>
      </c>
      <c r="B168" t="s">
        <v>276</v>
      </c>
      <c r="C168" t="s">
        <v>277</v>
      </c>
      <c r="D168" t="s">
        <v>742</v>
      </c>
      <c r="E168">
        <v>39055</v>
      </c>
      <c r="F168" t="s">
        <v>783</v>
      </c>
      <c r="G168">
        <v>137</v>
      </c>
      <c r="H168" t="s">
        <v>700</v>
      </c>
    </row>
    <row r="169" spans="1:8" x14ac:dyDescent="0.35">
      <c r="A169" t="e" vm="5">
        <v>#VALUE!</v>
      </c>
      <c r="B169" t="s">
        <v>278</v>
      </c>
      <c r="C169" t="s">
        <v>279</v>
      </c>
      <c r="D169" t="s">
        <v>742</v>
      </c>
      <c r="E169">
        <v>39068</v>
      </c>
      <c r="F169" t="s">
        <v>716</v>
      </c>
      <c r="G169">
        <v>165</v>
      </c>
      <c r="H169" t="s">
        <v>700</v>
      </c>
    </row>
    <row r="170" spans="1:8" x14ac:dyDescent="0.35">
      <c r="A170" t="e" vm="1">
        <v>#VALUE!</v>
      </c>
      <c r="B170" t="s">
        <v>280</v>
      </c>
      <c r="C170" t="s">
        <v>78</v>
      </c>
      <c r="D170" t="s">
        <v>704</v>
      </c>
      <c r="E170">
        <v>39118</v>
      </c>
      <c r="F170" t="s">
        <v>707</v>
      </c>
      <c r="G170">
        <v>174</v>
      </c>
      <c r="H170" t="s">
        <v>700</v>
      </c>
    </row>
    <row r="171" spans="1:8" x14ac:dyDescent="0.35">
      <c r="A171" t="e" vm="1">
        <v>#VALUE!</v>
      </c>
      <c r="B171" t="s">
        <v>281</v>
      </c>
      <c r="C171" t="s">
        <v>282</v>
      </c>
      <c r="D171" t="s">
        <v>748</v>
      </c>
      <c r="E171">
        <v>38891</v>
      </c>
      <c r="F171" t="s">
        <v>725</v>
      </c>
      <c r="G171">
        <v>165</v>
      </c>
      <c r="H171" t="s">
        <v>690</v>
      </c>
    </row>
    <row r="172" spans="1:8" x14ac:dyDescent="0.35">
      <c r="A172" t="e" vm="5">
        <v>#VALUE!</v>
      </c>
      <c r="B172" t="s">
        <v>283</v>
      </c>
      <c r="C172" t="s">
        <v>284</v>
      </c>
      <c r="D172" t="s">
        <v>742</v>
      </c>
      <c r="E172">
        <v>39099</v>
      </c>
      <c r="F172" t="s">
        <v>724</v>
      </c>
      <c r="G172">
        <v>203</v>
      </c>
      <c r="H172" t="s">
        <v>700</v>
      </c>
    </row>
    <row r="173" spans="1:8" x14ac:dyDescent="0.35">
      <c r="A173" t="e" vm="1">
        <v>#VALUE!</v>
      </c>
      <c r="B173" t="s">
        <v>285</v>
      </c>
      <c r="C173" t="s">
        <v>212</v>
      </c>
      <c r="D173" t="s">
        <v>704</v>
      </c>
      <c r="E173">
        <v>38809</v>
      </c>
      <c r="F173" t="s">
        <v>705</v>
      </c>
      <c r="G173">
        <v>181</v>
      </c>
      <c r="H173" t="s">
        <v>700</v>
      </c>
    </row>
    <row r="174" spans="1:8" x14ac:dyDescent="0.35">
      <c r="A174" t="e" vm="3">
        <v>#VALUE!</v>
      </c>
      <c r="B174" t="s">
        <v>286</v>
      </c>
      <c r="C174" t="s">
        <v>723</v>
      </c>
      <c r="D174" t="s">
        <v>720</v>
      </c>
      <c r="E174">
        <v>39212</v>
      </c>
      <c r="F174" t="s">
        <v>724</v>
      </c>
      <c r="G174">
        <v>187</v>
      </c>
      <c r="H174" t="s">
        <v>690</v>
      </c>
    </row>
    <row r="175" spans="1:8" x14ac:dyDescent="0.35">
      <c r="A175" t="e" vm="5">
        <v>#VALUE!</v>
      </c>
      <c r="B175" t="s">
        <v>287</v>
      </c>
      <c r="C175" t="s">
        <v>288</v>
      </c>
      <c r="D175" t="s">
        <v>742</v>
      </c>
      <c r="E175">
        <v>39052</v>
      </c>
      <c r="F175" t="s">
        <v>716</v>
      </c>
      <c r="G175">
        <v>152</v>
      </c>
      <c r="H175" t="s">
        <v>700</v>
      </c>
    </row>
    <row r="176" spans="1:8" x14ac:dyDescent="0.35">
      <c r="A176" t="e" vm="3">
        <v>#VALUE!</v>
      </c>
      <c r="B176" t="s">
        <v>792</v>
      </c>
      <c r="C176" t="s">
        <v>793</v>
      </c>
      <c r="D176" t="s">
        <v>720</v>
      </c>
      <c r="E176">
        <v>39183</v>
      </c>
      <c r="F176" t="s">
        <v>699</v>
      </c>
      <c r="G176">
        <v>185</v>
      </c>
      <c r="H176" t="s">
        <v>700</v>
      </c>
    </row>
    <row r="177" spans="1:8" x14ac:dyDescent="0.35">
      <c r="A177" t="e" vm="2">
        <v>#VALUE!</v>
      </c>
      <c r="B177" t="s">
        <v>290</v>
      </c>
      <c r="C177" t="s">
        <v>16</v>
      </c>
      <c r="D177" t="s">
        <v>702</v>
      </c>
      <c r="E177">
        <v>39245</v>
      </c>
      <c r="F177" t="s">
        <v>783</v>
      </c>
      <c r="G177">
        <v>170</v>
      </c>
      <c r="H177" t="s">
        <v>700</v>
      </c>
    </row>
    <row r="178" spans="1:8" x14ac:dyDescent="0.35">
      <c r="A178" t="e" vm="4">
        <v>#VALUE!</v>
      </c>
      <c r="B178" t="s">
        <v>291</v>
      </c>
      <c r="C178" t="s">
        <v>292</v>
      </c>
      <c r="D178" t="s">
        <v>738</v>
      </c>
      <c r="E178">
        <v>38759</v>
      </c>
      <c r="F178" t="s">
        <v>725</v>
      </c>
      <c r="G178">
        <v>154</v>
      </c>
      <c r="H178" t="s">
        <v>700</v>
      </c>
    </row>
    <row r="179" spans="1:8" x14ac:dyDescent="0.35">
      <c r="A179" t="e" vm="1">
        <v>#VALUE!</v>
      </c>
      <c r="B179" t="s">
        <v>293</v>
      </c>
      <c r="C179" t="s">
        <v>212</v>
      </c>
      <c r="D179" t="s">
        <v>704</v>
      </c>
      <c r="E179">
        <v>39179</v>
      </c>
      <c r="F179" t="s">
        <v>717</v>
      </c>
      <c r="G179">
        <v>192</v>
      </c>
      <c r="H179" t="s">
        <v>700</v>
      </c>
    </row>
    <row r="180" spans="1:8" x14ac:dyDescent="0.35">
      <c r="A180" t="e" vm="1">
        <v>#VALUE!</v>
      </c>
      <c r="B180" t="s">
        <v>794</v>
      </c>
      <c r="C180" t="s">
        <v>88</v>
      </c>
      <c r="D180" t="s">
        <v>704</v>
      </c>
      <c r="E180">
        <v>38756</v>
      </c>
      <c r="F180" t="s">
        <v>725</v>
      </c>
      <c r="G180">
        <v>190</v>
      </c>
      <c r="H180" t="s">
        <v>690</v>
      </c>
    </row>
    <row r="181" spans="1:8" x14ac:dyDescent="0.35">
      <c r="A181" t="e" vm="1">
        <v>#VALUE!</v>
      </c>
      <c r="B181" t="s">
        <v>294</v>
      </c>
      <c r="C181" t="s">
        <v>88</v>
      </c>
      <c r="D181" t="s">
        <v>704</v>
      </c>
      <c r="E181">
        <v>39034</v>
      </c>
      <c r="F181" t="s">
        <v>716</v>
      </c>
      <c r="G181">
        <v>179</v>
      </c>
      <c r="H181" t="s">
        <v>700</v>
      </c>
    </row>
    <row r="182" spans="1:8" x14ac:dyDescent="0.35">
      <c r="A182" t="e" vm="2">
        <v>#VALUE!</v>
      </c>
      <c r="B182" t="s">
        <v>795</v>
      </c>
      <c r="C182" t="s">
        <v>295</v>
      </c>
      <c r="D182" t="s">
        <v>774</v>
      </c>
      <c r="E182">
        <v>39202</v>
      </c>
      <c r="F182" t="s">
        <v>716</v>
      </c>
      <c r="G182">
        <v>165</v>
      </c>
      <c r="H182" t="s">
        <v>700</v>
      </c>
    </row>
    <row r="183" spans="1:8" x14ac:dyDescent="0.35">
      <c r="A183" t="e" vm="1">
        <v>#VALUE!</v>
      </c>
      <c r="B183" t="s">
        <v>796</v>
      </c>
      <c r="C183" t="s">
        <v>93</v>
      </c>
      <c r="D183" t="s">
        <v>712</v>
      </c>
      <c r="E183">
        <v>38497</v>
      </c>
      <c r="F183" t="s">
        <v>705</v>
      </c>
      <c r="G183">
        <v>187</v>
      </c>
      <c r="H183" t="s">
        <v>700</v>
      </c>
    </row>
    <row r="184" spans="1:8" x14ac:dyDescent="0.35">
      <c r="A184" t="e" vm="1">
        <v>#VALUE!</v>
      </c>
      <c r="B184" t="s">
        <v>296</v>
      </c>
      <c r="C184" t="s">
        <v>210</v>
      </c>
      <c r="D184" t="s">
        <v>704</v>
      </c>
      <c r="E184">
        <v>38910</v>
      </c>
      <c r="F184" t="s">
        <v>717</v>
      </c>
      <c r="G184">
        <v>231</v>
      </c>
      <c r="H184" t="s">
        <v>700</v>
      </c>
    </row>
    <row r="185" spans="1:8" x14ac:dyDescent="0.35">
      <c r="A185" t="e" vm="4">
        <v>#VALUE!</v>
      </c>
      <c r="B185" t="s">
        <v>297</v>
      </c>
      <c r="C185" t="s">
        <v>298</v>
      </c>
      <c r="D185" t="s">
        <v>772</v>
      </c>
      <c r="E185">
        <v>39066</v>
      </c>
      <c r="F185" t="s">
        <v>699</v>
      </c>
      <c r="G185">
        <v>185</v>
      </c>
      <c r="H185" t="s">
        <v>690</v>
      </c>
    </row>
    <row r="186" spans="1:8" x14ac:dyDescent="0.35">
      <c r="A186" t="e" vm="16">
        <v>#VALUE!</v>
      </c>
      <c r="B186" t="s">
        <v>299</v>
      </c>
      <c r="C186" t="s">
        <v>300</v>
      </c>
      <c r="D186" t="s">
        <v>748</v>
      </c>
      <c r="E186">
        <v>38955</v>
      </c>
      <c r="F186" t="s">
        <v>717</v>
      </c>
      <c r="G186">
        <v>196</v>
      </c>
      <c r="H186" t="s">
        <v>700</v>
      </c>
    </row>
    <row r="187" spans="1:8" x14ac:dyDescent="0.35">
      <c r="A187" t="e" vm="1">
        <v>#VALUE!</v>
      </c>
      <c r="B187" t="s">
        <v>301</v>
      </c>
      <c r="C187" t="s">
        <v>65</v>
      </c>
      <c r="D187" t="s">
        <v>698</v>
      </c>
      <c r="E187">
        <v>38984</v>
      </c>
      <c r="F187" t="s">
        <v>707</v>
      </c>
      <c r="G187">
        <v>201</v>
      </c>
      <c r="H187" t="s">
        <v>700</v>
      </c>
    </row>
    <row r="188" spans="1:8" x14ac:dyDescent="0.35">
      <c r="A188" t="e" vm="5">
        <v>#VALUE!</v>
      </c>
      <c r="B188" t="s">
        <v>302</v>
      </c>
      <c r="C188" t="s">
        <v>288</v>
      </c>
      <c r="D188" t="s">
        <v>742</v>
      </c>
      <c r="E188">
        <v>39015</v>
      </c>
      <c r="F188" t="s">
        <v>705</v>
      </c>
      <c r="G188">
        <v>143</v>
      </c>
      <c r="H188" t="s">
        <v>700</v>
      </c>
    </row>
    <row r="189" spans="1:8" x14ac:dyDescent="0.35">
      <c r="A189" t="e" vm="3">
        <v>#VALUE!</v>
      </c>
      <c r="B189" t="s">
        <v>797</v>
      </c>
      <c r="C189" t="s">
        <v>790</v>
      </c>
      <c r="D189" t="s">
        <v>720</v>
      </c>
      <c r="E189">
        <v>39207</v>
      </c>
      <c r="F189" t="s">
        <v>703</v>
      </c>
      <c r="G189">
        <v>190</v>
      </c>
      <c r="H189" t="s">
        <v>700</v>
      </c>
    </row>
    <row r="190" spans="1:8" x14ac:dyDescent="0.35">
      <c r="A190" t="e" vm="2">
        <v>#VALUE!</v>
      </c>
      <c r="B190" t="s">
        <v>303</v>
      </c>
      <c r="C190" t="s">
        <v>56</v>
      </c>
      <c r="D190" t="s">
        <v>704</v>
      </c>
      <c r="E190">
        <v>39153</v>
      </c>
      <c r="F190" t="s">
        <v>707</v>
      </c>
      <c r="G190">
        <v>181</v>
      </c>
      <c r="H190" t="s">
        <v>700</v>
      </c>
    </row>
    <row r="191" spans="1:8" x14ac:dyDescent="0.35">
      <c r="A191" t="e" vm="1">
        <v>#VALUE!</v>
      </c>
      <c r="B191" t="s">
        <v>304</v>
      </c>
      <c r="C191" t="s">
        <v>798</v>
      </c>
      <c r="D191" t="s">
        <v>712</v>
      </c>
      <c r="E191">
        <v>39307</v>
      </c>
      <c r="F191" t="s">
        <v>699</v>
      </c>
      <c r="G191">
        <v>196</v>
      </c>
      <c r="H191" t="s">
        <v>700</v>
      </c>
    </row>
    <row r="192" spans="1:8" x14ac:dyDescent="0.35">
      <c r="A192" t="e" vm="3">
        <v>#VALUE!</v>
      </c>
      <c r="B192" t="s">
        <v>306</v>
      </c>
      <c r="C192" t="s">
        <v>799</v>
      </c>
      <c r="D192" t="s">
        <v>747</v>
      </c>
      <c r="E192">
        <v>38486</v>
      </c>
      <c r="F192" t="s">
        <v>707</v>
      </c>
      <c r="G192">
        <v>194</v>
      </c>
      <c r="H192" t="s">
        <v>700</v>
      </c>
    </row>
    <row r="193" spans="1:8" x14ac:dyDescent="0.35">
      <c r="A193" t="e" vm="1">
        <v>#VALUE!</v>
      </c>
      <c r="B193" t="s">
        <v>308</v>
      </c>
      <c r="C193" t="s">
        <v>309</v>
      </c>
      <c r="D193" t="s">
        <v>698</v>
      </c>
      <c r="E193">
        <v>39180</v>
      </c>
      <c r="F193" t="s">
        <v>725</v>
      </c>
      <c r="G193">
        <v>172</v>
      </c>
      <c r="H193" t="s">
        <v>690</v>
      </c>
    </row>
    <row r="194" spans="1:8" x14ac:dyDescent="0.35">
      <c r="A194" t="e" vm="2">
        <v>#VALUE!</v>
      </c>
      <c r="B194" t="s">
        <v>310</v>
      </c>
      <c r="C194" t="s">
        <v>208</v>
      </c>
      <c r="D194" t="s">
        <v>709</v>
      </c>
      <c r="E194">
        <v>39221</v>
      </c>
      <c r="F194" t="s">
        <v>699</v>
      </c>
      <c r="G194">
        <v>185</v>
      </c>
      <c r="H194" t="s">
        <v>700</v>
      </c>
    </row>
    <row r="195" spans="1:8" x14ac:dyDescent="0.35">
      <c r="A195" t="e" vm="10">
        <v>#VALUE!</v>
      </c>
      <c r="B195" t="s">
        <v>311</v>
      </c>
      <c r="C195" t="s">
        <v>312</v>
      </c>
      <c r="D195" t="s">
        <v>800</v>
      </c>
      <c r="E195">
        <v>39241</v>
      </c>
      <c r="F195" t="s">
        <v>705</v>
      </c>
      <c r="G195">
        <v>172</v>
      </c>
      <c r="H195" t="s">
        <v>700</v>
      </c>
    </row>
    <row r="196" spans="1:8" x14ac:dyDescent="0.35">
      <c r="A196" t="e" vm="10">
        <v>#VALUE!</v>
      </c>
      <c r="B196" t="s">
        <v>314</v>
      </c>
      <c r="C196" t="s">
        <v>312</v>
      </c>
      <c r="D196" t="s">
        <v>800</v>
      </c>
      <c r="E196">
        <v>39241</v>
      </c>
      <c r="F196" t="s">
        <v>705</v>
      </c>
      <c r="G196">
        <v>174</v>
      </c>
      <c r="H196" t="s">
        <v>690</v>
      </c>
    </row>
    <row r="197" spans="1:8" x14ac:dyDescent="0.35">
      <c r="A197" t="e" vm="1">
        <v>#VALUE!</v>
      </c>
      <c r="B197" t="s">
        <v>315</v>
      </c>
      <c r="C197" t="s">
        <v>261</v>
      </c>
      <c r="D197" t="s">
        <v>712</v>
      </c>
      <c r="E197">
        <v>39288</v>
      </c>
      <c r="F197" t="s">
        <v>699</v>
      </c>
      <c r="G197">
        <v>187</v>
      </c>
      <c r="H197" t="s">
        <v>700</v>
      </c>
    </row>
    <row r="198" spans="1:8" x14ac:dyDescent="0.35">
      <c r="A198" t="e" vm="9">
        <v>#VALUE!</v>
      </c>
      <c r="B198" t="s">
        <v>316</v>
      </c>
      <c r="C198" t="s">
        <v>801</v>
      </c>
      <c r="D198" t="s">
        <v>802</v>
      </c>
      <c r="E198">
        <v>38453</v>
      </c>
      <c r="F198" t="s">
        <v>699</v>
      </c>
      <c r="G198">
        <v>194</v>
      </c>
      <c r="H198" t="s">
        <v>700</v>
      </c>
    </row>
    <row r="199" spans="1:8" x14ac:dyDescent="0.35">
      <c r="A199" t="e" vm="1">
        <v>#VALUE!</v>
      </c>
      <c r="B199" t="s">
        <v>319</v>
      </c>
      <c r="C199" t="s">
        <v>88</v>
      </c>
      <c r="D199" t="s">
        <v>704</v>
      </c>
      <c r="E199">
        <v>38691</v>
      </c>
      <c r="F199" t="s">
        <v>707</v>
      </c>
      <c r="G199">
        <v>201</v>
      </c>
      <c r="H199" t="s">
        <v>700</v>
      </c>
    </row>
    <row r="200" spans="1:8" x14ac:dyDescent="0.35">
      <c r="A200" t="e" vm="1">
        <v>#VALUE!</v>
      </c>
      <c r="B200" t="s">
        <v>803</v>
      </c>
      <c r="C200" t="s">
        <v>798</v>
      </c>
      <c r="D200" t="s">
        <v>712</v>
      </c>
      <c r="E200">
        <v>39233</v>
      </c>
      <c r="F200" t="s">
        <v>707</v>
      </c>
      <c r="G200">
        <v>174</v>
      </c>
      <c r="H200" t="s">
        <v>700</v>
      </c>
    </row>
    <row r="201" spans="1:8" x14ac:dyDescent="0.35">
      <c r="A201" t="e" vm="3">
        <v>#VALUE!</v>
      </c>
      <c r="B201" t="s">
        <v>804</v>
      </c>
      <c r="C201" t="s">
        <v>44</v>
      </c>
      <c r="D201" t="s">
        <v>720</v>
      </c>
      <c r="E201">
        <v>39227</v>
      </c>
      <c r="F201" t="s">
        <v>767</v>
      </c>
      <c r="G201">
        <v>165</v>
      </c>
      <c r="H201" t="s">
        <v>700</v>
      </c>
    </row>
    <row r="202" spans="1:8" x14ac:dyDescent="0.35">
      <c r="A202" t="e" vm="3">
        <v>#VALUE!</v>
      </c>
      <c r="B202" t="s">
        <v>320</v>
      </c>
      <c r="C202" t="s">
        <v>793</v>
      </c>
      <c r="D202" t="s">
        <v>720</v>
      </c>
      <c r="E202">
        <v>39247</v>
      </c>
      <c r="F202" t="s">
        <v>707</v>
      </c>
      <c r="G202">
        <v>172</v>
      </c>
      <c r="H202" t="s">
        <v>690</v>
      </c>
    </row>
    <row r="203" spans="1:8" x14ac:dyDescent="0.35">
      <c r="A203" t="e" vm="3">
        <v>#VALUE!</v>
      </c>
      <c r="B203" t="s">
        <v>321</v>
      </c>
      <c r="C203" t="s">
        <v>322</v>
      </c>
      <c r="D203" t="s">
        <v>747</v>
      </c>
      <c r="E203">
        <v>38413</v>
      </c>
      <c r="F203" t="s">
        <v>716</v>
      </c>
      <c r="G203">
        <v>181</v>
      </c>
      <c r="H203" t="s">
        <v>690</v>
      </c>
    </row>
    <row r="204" spans="1:8" x14ac:dyDescent="0.35">
      <c r="A204" t="e" vm="1">
        <v>#VALUE!</v>
      </c>
      <c r="B204" t="s">
        <v>323</v>
      </c>
      <c r="C204" t="s">
        <v>167</v>
      </c>
      <c r="D204" t="s">
        <v>704</v>
      </c>
      <c r="E204">
        <v>39167</v>
      </c>
      <c r="F204" t="s">
        <v>699</v>
      </c>
      <c r="G204">
        <v>170</v>
      </c>
      <c r="H204" t="s">
        <v>700</v>
      </c>
    </row>
    <row r="205" spans="1:8" x14ac:dyDescent="0.35">
      <c r="A205" t="e" vm="1">
        <v>#VALUE!</v>
      </c>
      <c r="B205" t="s">
        <v>324</v>
      </c>
      <c r="C205" t="s">
        <v>65</v>
      </c>
      <c r="D205" t="s">
        <v>698</v>
      </c>
      <c r="E205">
        <v>39095</v>
      </c>
      <c r="F205" t="s">
        <v>725</v>
      </c>
      <c r="G205">
        <v>185</v>
      </c>
      <c r="H205" t="s">
        <v>700</v>
      </c>
    </row>
    <row r="206" spans="1:8" x14ac:dyDescent="0.35">
      <c r="A206" t="e" vm="1">
        <v>#VALUE!</v>
      </c>
      <c r="B206" t="s">
        <v>325</v>
      </c>
      <c r="C206" t="s">
        <v>326</v>
      </c>
      <c r="D206" t="s">
        <v>704</v>
      </c>
      <c r="E206">
        <v>39092</v>
      </c>
      <c r="F206" t="s">
        <v>725</v>
      </c>
      <c r="G206">
        <v>176</v>
      </c>
      <c r="H206" t="s">
        <v>700</v>
      </c>
    </row>
    <row r="207" spans="1:8" x14ac:dyDescent="0.35">
      <c r="A207" t="e" vm="1">
        <v>#VALUE!</v>
      </c>
      <c r="B207" t="s">
        <v>327</v>
      </c>
      <c r="C207" t="s">
        <v>33</v>
      </c>
      <c r="D207" t="s">
        <v>704</v>
      </c>
      <c r="E207">
        <v>39269</v>
      </c>
      <c r="F207" t="s">
        <v>699</v>
      </c>
      <c r="G207">
        <v>181</v>
      </c>
      <c r="H207" t="s">
        <v>700</v>
      </c>
    </row>
    <row r="208" spans="1:8" x14ac:dyDescent="0.35">
      <c r="A208" t="e" vm="2">
        <v>#VALUE!</v>
      </c>
      <c r="B208" t="s">
        <v>328</v>
      </c>
      <c r="C208" t="s">
        <v>62</v>
      </c>
      <c r="D208" t="s">
        <v>698</v>
      </c>
      <c r="E208">
        <v>39328</v>
      </c>
      <c r="F208" t="s">
        <v>716</v>
      </c>
      <c r="G208">
        <v>168</v>
      </c>
      <c r="H208" t="s">
        <v>690</v>
      </c>
    </row>
    <row r="209" spans="1:8" x14ac:dyDescent="0.35">
      <c r="A209" t="e" vm="3">
        <v>#VALUE!</v>
      </c>
      <c r="B209" t="s">
        <v>805</v>
      </c>
      <c r="C209" t="s">
        <v>799</v>
      </c>
      <c r="D209" t="s">
        <v>747</v>
      </c>
      <c r="E209">
        <v>38433</v>
      </c>
      <c r="F209" t="s">
        <v>716</v>
      </c>
      <c r="G209">
        <v>172</v>
      </c>
      <c r="H209" t="s">
        <v>700</v>
      </c>
    </row>
    <row r="210" spans="1:8" x14ac:dyDescent="0.35">
      <c r="A210" t="e" vm="1">
        <v>#VALUE!</v>
      </c>
      <c r="B210" t="s">
        <v>329</v>
      </c>
      <c r="C210" t="s">
        <v>330</v>
      </c>
      <c r="D210" t="s">
        <v>748</v>
      </c>
      <c r="E210">
        <v>38774</v>
      </c>
      <c r="F210" t="s">
        <v>707</v>
      </c>
      <c r="G210">
        <v>161</v>
      </c>
      <c r="H210" t="s">
        <v>690</v>
      </c>
    </row>
    <row r="211" spans="1:8" x14ac:dyDescent="0.35">
      <c r="A211" t="e" vm="2">
        <v>#VALUE!</v>
      </c>
      <c r="B211" t="s">
        <v>806</v>
      </c>
      <c r="C211" t="s">
        <v>331</v>
      </c>
      <c r="D211" t="s">
        <v>709</v>
      </c>
      <c r="E211">
        <v>38726</v>
      </c>
      <c r="F211" t="s">
        <v>707</v>
      </c>
      <c r="G211">
        <v>185</v>
      </c>
      <c r="H211" t="s">
        <v>690</v>
      </c>
    </row>
    <row r="212" spans="1:8" x14ac:dyDescent="0.35">
      <c r="A212" t="e" vm="7">
        <v>#VALUE!</v>
      </c>
      <c r="B212" t="s">
        <v>807</v>
      </c>
      <c r="C212" t="s">
        <v>332</v>
      </c>
      <c r="D212" t="s">
        <v>753</v>
      </c>
      <c r="E212">
        <v>39201</v>
      </c>
      <c r="F212" t="s">
        <v>699</v>
      </c>
      <c r="G212">
        <v>165</v>
      </c>
      <c r="H212" t="s">
        <v>700</v>
      </c>
    </row>
    <row r="213" spans="1:8" x14ac:dyDescent="0.35">
      <c r="A213" t="e" vm="2">
        <v>#VALUE!</v>
      </c>
      <c r="B213" t="s">
        <v>333</v>
      </c>
      <c r="C213" t="s">
        <v>252</v>
      </c>
      <c r="D213" t="s">
        <v>709</v>
      </c>
      <c r="E213">
        <v>38743</v>
      </c>
      <c r="F213" t="s">
        <v>699</v>
      </c>
      <c r="G213">
        <v>185</v>
      </c>
      <c r="H213" t="s">
        <v>690</v>
      </c>
    </row>
    <row r="214" spans="1:8" x14ac:dyDescent="0.35">
      <c r="A214" t="e" vm="4">
        <v>#VALUE!</v>
      </c>
      <c r="B214" t="s">
        <v>334</v>
      </c>
      <c r="C214" t="s">
        <v>22</v>
      </c>
      <c r="D214" t="s">
        <v>709</v>
      </c>
      <c r="E214">
        <v>39081</v>
      </c>
      <c r="F214" t="s">
        <v>707</v>
      </c>
      <c r="G214">
        <v>172</v>
      </c>
      <c r="H214" t="s">
        <v>700</v>
      </c>
    </row>
    <row r="215" spans="1:8" x14ac:dyDescent="0.35">
      <c r="A215" t="e" vm="1">
        <v>#VALUE!</v>
      </c>
      <c r="B215" t="s">
        <v>335</v>
      </c>
      <c r="C215" t="s">
        <v>19</v>
      </c>
      <c r="D215" t="s">
        <v>704</v>
      </c>
      <c r="E215">
        <v>38825</v>
      </c>
      <c r="F215" t="s">
        <v>716</v>
      </c>
      <c r="G215">
        <v>174</v>
      </c>
      <c r="H215" t="s">
        <v>700</v>
      </c>
    </row>
    <row r="216" spans="1:8" x14ac:dyDescent="0.35">
      <c r="A216" t="e" vm="3">
        <v>#VALUE!</v>
      </c>
      <c r="B216" t="s">
        <v>808</v>
      </c>
      <c r="C216" t="s">
        <v>776</v>
      </c>
      <c r="D216" t="s">
        <v>720</v>
      </c>
      <c r="E216">
        <v>39102</v>
      </c>
      <c r="F216" t="s">
        <v>707</v>
      </c>
      <c r="G216">
        <v>176</v>
      </c>
      <c r="H216" t="s">
        <v>690</v>
      </c>
    </row>
    <row r="217" spans="1:8" x14ac:dyDescent="0.35">
      <c r="A217" t="e" vm="4">
        <v>#VALUE!</v>
      </c>
      <c r="B217" t="s">
        <v>336</v>
      </c>
      <c r="C217" t="s">
        <v>337</v>
      </c>
      <c r="D217" t="s">
        <v>772</v>
      </c>
      <c r="E217">
        <v>39001</v>
      </c>
      <c r="F217" t="s">
        <v>717</v>
      </c>
      <c r="G217">
        <v>192</v>
      </c>
      <c r="H217" t="s">
        <v>700</v>
      </c>
    </row>
    <row r="218" spans="1:8" x14ac:dyDescent="0.35">
      <c r="A218" t="e" vm="1">
        <v>#VALUE!</v>
      </c>
      <c r="B218" t="s">
        <v>338</v>
      </c>
      <c r="C218" t="s">
        <v>339</v>
      </c>
      <c r="D218" t="s">
        <v>711</v>
      </c>
      <c r="E218">
        <v>38414</v>
      </c>
      <c r="F218" t="s">
        <v>724</v>
      </c>
      <c r="G218">
        <v>190</v>
      </c>
      <c r="H218" t="s">
        <v>690</v>
      </c>
    </row>
    <row r="219" spans="1:8" x14ac:dyDescent="0.35">
      <c r="A219" t="e" vm="3">
        <v>#VALUE!</v>
      </c>
      <c r="B219" t="s">
        <v>809</v>
      </c>
      <c r="C219" t="s">
        <v>810</v>
      </c>
      <c r="D219" t="s">
        <v>720</v>
      </c>
      <c r="E219">
        <v>38882</v>
      </c>
      <c r="F219" t="s">
        <v>707</v>
      </c>
      <c r="G219">
        <v>198</v>
      </c>
      <c r="H219" t="s">
        <v>700</v>
      </c>
    </row>
    <row r="220" spans="1:8" x14ac:dyDescent="0.35">
      <c r="A220" t="e" vm="1">
        <v>#VALUE!</v>
      </c>
      <c r="B220" t="s">
        <v>341</v>
      </c>
      <c r="C220" t="s">
        <v>74</v>
      </c>
      <c r="D220" t="s">
        <v>698</v>
      </c>
      <c r="E220">
        <v>39149</v>
      </c>
      <c r="F220" t="s">
        <v>717</v>
      </c>
      <c r="G220">
        <v>214</v>
      </c>
      <c r="H220" t="s">
        <v>700</v>
      </c>
    </row>
    <row r="221" spans="1:8" x14ac:dyDescent="0.35">
      <c r="A221" t="e" vm="3">
        <v>#VALUE!</v>
      </c>
      <c r="B221" t="s">
        <v>811</v>
      </c>
      <c r="C221" t="s">
        <v>793</v>
      </c>
      <c r="D221" t="s">
        <v>720</v>
      </c>
      <c r="E221">
        <v>39185</v>
      </c>
      <c r="F221" t="s">
        <v>724</v>
      </c>
      <c r="G221">
        <v>181</v>
      </c>
      <c r="H221" t="s">
        <v>700</v>
      </c>
    </row>
    <row r="222" spans="1:8" x14ac:dyDescent="0.35">
      <c r="A222" t="e" vm="3">
        <v>#VALUE!</v>
      </c>
      <c r="B222" t="s">
        <v>812</v>
      </c>
      <c r="C222" t="s">
        <v>723</v>
      </c>
      <c r="D222" t="s">
        <v>720</v>
      </c>
      <c r="E222">
        <v>38999</v>
      </c>
      <c r="F222" t="s">
        <v>705</v>
      </c>
      <c r="G222">
        <v>161</v>
      </c>
      <c r="H222" t="s">
        <v>700</v>
      </c>
    </row>
    <row r="223" spans="1:8" x14ac:dyDescent="0.35">
      <c r="A223" t="e" vm="4">
        <v>#VALUE!</v>
      </c>
      <c r="B223" t="s">
        <v>342</v>
      </c>
      <c r="C223" t="s">
        <v>62</v>
      </c>
      <c r="D223" t="s">
        <v>698</v>
      </c>
      <c r="E223">
        <v>39183</v>
      </c>
      <c r="F223" t="s">
        <v>725</v>
      </c>
      <c r="G223">
        <v>181</v>
      </c>
      <c r="H223" t="s">
        <v>690</v>
      </c>
    </row>
    <row r="224" spans="1:8" x14ac:dyDescent="0.35">
      <c r="A224" t="e" vm="1">
        <v>#VALUE!</v>
      </c>
      <c r="B224" t="s">
        <v>343</v>
      </c>
      <c r="C224" t="s">
        <v>86</v>
      </c>
      <c r="D224" t="s">
        <v>704</v>
      </c>
      <c r="E224">
        <v>39202</v>
      </c>
      <c r="F224" t="s">
        <v>724</v>
      </c>
      <c r="G224">
        <v>192</v>
      </c>
      <c r="H224" t="s">
        <v>700</v>
      </c>
    </row>
    <row r="225" spans="1:8" x14ac:dyDescent="0.35">
      <c r="A225" t="e" vm="1">
        <v>#VALUE!</v>
      </c>
      <c r="B225" t="s">
        <v>344</v>
      </c>
      <c r="C225" t="s">
        <v>345</v>
      </c>
      <c r="D225" t="s">
        <v>698</v>
      </c>
      <c r="E225">
        <v>39105</v>
      </c>
      <c r="F225" t="s">
        <v>699</v>
      </c>
      <c r="G225">
        <v>181</v>
      </c>
      <c r="H225" t="s">
        <v>700</v>
      </c>
    </row>
    <row r="226" spans="1:8" x14ac:dyDescent="0.35">
      <c r="A226" t="e" vm="2">
        <v>#VALUE!</v>
      </c>
      <c r="B226" t="s">
        <v>346</v>
      </c>
      <c r="C226" t="s">
        <v>16</v>
      </c>
      <c r="D226" t="s">
        <v>702</v>
      </c>
      <c r="E226">
        <v>39105</v>
      </c>
      <c r="F226" t="s">
        <v>717</v>
      </c>
      <c r="G226">
        <v>181</v>
      </c>
      <c r="H226" t="s">
        <v>700</v>
      </c>
    </row>
    <row r="227" spans="1:8" x14ac:dyDescent="0.35">
      <c r="A227" t="e" vm="1">
        <v>#VALUE!</v>
      </c>
      <c r="B227" t="s">
        <v>347</v>
      </c>
      <c r="C227" t="s">
        <v>266</v>
      </c>
      <c r="D227" t="s">
        <v>698</v>
      </c>
      <c r="E227">
        <v>39114</v>
      </c>
      <c r="F227" t="s">
        <v>703</v>
      </c>
      <c r="G227">
        <v>207</v>
      </c>
      <c r="H227" t="s">
        <v>700</v>
      </c>
    </row>
    <row r="228" spans="1:8" x14ac:dyDescent="0.35">
      <c r="A228" t="e" vm="1">
        <v>#VALUE!</v>
      </c>
      <c r="B228" t="s">
        <v>348</v>
      </c>
      <c r="C228" t="s">
        <v>272</v>
      </c>
      <c r="D228" t="s">
        <v>712</v>
      </c>
      <c r="E228">
        <v>39298</v>
      </c>
      <c r="F228" t="s">
        <v>705</v>
      </c>
      <c r="G228">
        <v>181</v>
      </c>
      <c r="H228" t="s">
        <v>690</v>
      </c>
    </row>
    <row r="229" spans="1:8" x14ac:dyDescent="0.35">
      <c r="A229" t="e" vm="1">
        <v>#VALUE!</v>
      </c>
      <c r="B229" t="s">
        <v>349</v>
      </c>
      <c r="C229" t="s">
        <v>14</v>
      </c>
      <c r="D229" t="s">
        <v>698</v>
      </c>
      <c r="E229">
        <v>38811</v>
      </c>
      <c r="F229" t="s">
        <v>724</v>
      </c>
      <c r="G229">
        <v>198</v>
      </c>
      <c r="H229" t="s">
        <v>700</v>
      </c>
    </row>
    <row r="230" spans="1:8" x14ac:dyDescent="0.35">
      <c r="A230" t="e" vm="1">
        <v>#VALUE!</v>
      </c>
      <c r="B230" t="s">
        <v>350</v>
      </c>
      <c r="C230" t="s">
        <v>798</v>
      </c>
      <c r="D230" t="s">
        <v>712</v>
      </c>
      <c r="E230">
        <v>39293</v>
      </c>
      <c r="F230" t="s">
        <v>705</v>
      </c>
      <c r="G230">
        <v>161</v>
      </c>
      <c r="H230" t="s">
        <v>690</v>
      </c>
    </row>
    <row r="231" spans="1:8" x14ac:dyDescent="0.35">
      <c r="A231" t="e" vm="2">
        <v>#VALUE!</v>
      </c>
      <c r="B231" t="s">
        <v>351</v>
      </c>
      <c r="C231" t="s">
        <v>84</v>
      </c>
      <c r="D231" t="s">
        <v>698</v>
      </c>
      <c r="E231">
        <v>38739</v>
      </c>
      <c r="F231" t="s">
        <v>699</v>
      </c>
      <c r="G231">
        <v>170</v>
      </c>
      <c r="H231" t="s">
        <v>700</v>
      </c>
    </row>
    <row r="232" spans="1:8" x14ac:dyDescent="0.35">
      <c r="A232" t="e" vm="8">
        <v>#VALUE!</v>
      </c>
      <c r="B232" t="s">
        <v>352</v>
      </c>
      <c r="C232" t="s">
        <v>353</v>
      </c>
      <c r="D232" t="s">
        <v>743</v>
      </c>
      <c r="E232">
        <v>39241</v>
      </c>
      <c r="F232" t="s">
        <v>724</v>
      </c>
      <c r="G232">
        <v>183</v>
      </c>
      <c r="H232" t="s">
        <v>700</v>
      </c>
    </row>
    <row r="233" spans="1:8" x14ac:dyDescent="0.35">
      <c r="A233" t="e" vm="4">
        <v>#VALUE!</v>
      </c>
      <c r="B233" t="s">
        <v>354</v>
      </c>
      <c r="C233" t="s">
        <v>337</v>
      </c>
      <c r="D233" t="s">
        <v>772</v>
      </c>
      <c r="E233">
        <v>39059</v>
      </c>
      <c r="F233" t="s">
        <v>705</v>
      </c>
      <c r="G233">
        <v>181</v>
      </c>
      <c r="H233" t="s">
        <v>690</v>
      </c>
    </row>
    <row r="234" spans="1:8" x14ac:dyDescent="0.35">
      <c r="A234" t="e" vm="8">
        <v>#VALUE!</v>
      </c>
      <c r="B234" t="s">
        <v>355</v>
      </c>
      <c r="C234" t="s">
        <v>356</v>
      </c>
      <c r="D234" t="s">
        <v>813</v>
      </c>
      <c r="E234">
        <v>38184</v>
      </c>
      <c r="F234" t="s">
        <v>705</v>
      </c>
      <c r="G234">
        <v>172</v>
      </c>
      <c r="H234" t="s">
        <v>700</v>
      </c>
    </row>
    <row r="235" spans="1:8" x14ac:dyDescent="0.35">
      <c r="A235" t="e" vm="1">
        <v>#VALUE!</v>
      </c>
      <c r="B235" t="s">
        <v>358</v>
      </c>
      <c r="C235" t="s">
        <v>59</v>
      </c>
      <c r="D235" t="s">
        <v>704</v>
      </c>
      <c r="E235">
        <v>38997</v>
      </c>
      <c r="F235" t="s">
        <v>724</v>
      </c>
      <c r="G235">
        <v>190</v>
      </c>
      <c r="H235" t="s">
        <v>700</v>
      </c>
    </row>
    <row r="236" spans="1:8" x14ac:dyDescent="0.35">
      <c r="A236" t="e" vm="1">
        <v>#VALUE!</v>
      </c>
      <c r="B236" t="s">
        <v>359</v>
      </c>
      <c r="C236" t="s">
        <v>779</v>
      </c>
      <c r="D236" t="s">
        <v>712</v>
      </c>
      <c r="E236">
        <v>39073</v>
      </c>
      <c r="F236" t="s">
        <v>717</v>
      </c>
      <c r="G236">
        <v>220</v>
      </c>
      <c r="H236" t="s">
        <v>700</v>
      </c>
    </row>
    <row r="237" spans="1:8" x14ac:dyDescent="0.35">
      <c r="A237" t="e" vm="8">
        <v>#VALUE!</v>
      </c>
      <c r="B237" t="s">
        <v>360</v>
      </c>
      <c r="C237" t="s">
        <v>361</v>
      </c>
      <c r="D237" t="s">
        <v>813</v>
      </c>
      <c r="E237">
        <v>38705</v>
      </c>
      <c r="F237" t="s">
        <v>716</v>
      </c>
      <c r="G237">
        <v>176</v>
      </c>
      <c r="H237" t="s">
        <v>700</v>
      </c>
    </row>
    <row r="238" spans="1:8" x14ac:dyDescent="0.35">
      <c r="A238" t="e" vm="10">
        <v>#VALUE!</v>
      </c>
      <c r="B238" t="s">
        <v>814</v>
      </c>
      <c r="C238" t="s">
        <v>190</v>
      </c>
      <c r="D238" t="s">
        <v>712</v>
      </c>
      <c r="E238">
        <v>39172</v>
      </c>
      <c r="F238" t="s">
        <v>699</v>
      </c>
      <c r="G238">
        <v>170</v>
      </c>
      <c r="H238" t="s">
        <v>690</v>
      </c>
    </row>
    <row r="239" spans="1:8" x14ac:dyDescent="0.35">
      <c r="A239" t="e" vm="3">
        <v>#VALUE!</v>
      </c>
      <c r="B239" t="s">
        <v>815</v>
      </c>
      <c r="C239" t="s">
        <v>726</v>
      </c>
      <c r="D239" t="s">
        <v>720</v>
      </c>
      <c r="E239">
        <v>39100</v>
      </c>
      <c r="F239" t="s">
        <v>707</v>
      </c>
      <c r="G239">
        <v>194</v>
      </c>
      <c r="H239" t="s">
        <v>700</v>
      </c>
    </row>
    <row r="240" spans="1:8" x14ac:dyDescent="0.35">
      <c r="A240" t="e" vm="17">
        <v>#VALUE!</v>
      </c>
      <c r="B240" t="s">
        <v>362</v>
      </c>
      <c r="C240" t="s">
        <v>252</v>
      </c>
      <c r="D240" t="s">
        <v>709</v>
      </c>
      <c r="E240">
        <v>38733</v>
      </c>
      <c r="F240" t="s">
        <v>699</v>
      </c>
      <c r="G240">
        <v>194</v>
      </c>
      <c r="H240" t="s">
        <v>700</v>
      </c>
    </row>
    <row r="241" spans="1:8" x14ac:dyDescent="0.35">
      <c r="A241" t="e" vm="5">
        <v>#VALUE!</v>
      </c>
      <c r="B241" t="s">
        <v>363</v>
      </c>
      <c r="C241" t="s">
        <v>364</v>
      </c>
      <c r="D241" t="s">
        <v>742</v>
      </c>
      <c r="E241">
        <v>38780</v>
      </c>
      <c r="F241" t="s">
        <v>705</v>
      </c>
      <c r="G241">
        <v>148</v>
      </c>
      <c r="H241" t="s">
        <v>700</v>
      </c>
    </row>
    <row r="242" spans="1:8" x14ac:dyDescent="0.35">
      <c r="A242" t="e" vm="8">
        <v>#VALUE!</v>
      </c>
      <c r="B242" t="s">
        <v>365</v>
      </c>
      <c r="C242" t="s">
        <v>366</v>
      </c>
      <c r="D242" t="s">
        <v>743</v>
      </c>
      <c r="E242">
        <v>39127</v>
      </c>
      <c r="F242" t="s">
        <v>705</v>
      </c>
      <c r="G242">
        <v>179</v>
      </c>
      <c r="H242" t="s">
        <v>700</v>
      </c>
    </row>
    <row r="243" spans="1:8" x14ac:dyDescent="0.35">
      <c r="A243" t="e" vm="5">
        <v>#VALUE!</v>
      </c>
      <c r="B243" t="s">
        <v>367</v>
      </c>
      <c r="C243" t="s">
        <v>368</v>
      </c>
      <c r="D243" t="s">
        <v>742</v>
      </c>
      <c r="E243">
        <v>39259</v>
      </c>
      <c r="F243" t="s">
        <v>767</v>
      </c>
      <c r="G243">
        <v>148</v>
      </c>
      <c r="H243" t="s">
        <v>690</v>
      </c>
    </row>
    <row r="244" spans="1:8" x14ac:dyDescent="0.35">
      <c r="A244" t="e" vm="1">
        <v>#VALUE!</v>
      </c>
      <c r="B244" t="s">
        <v>369</v>
      </c>
      <c r="C244" t="s">
        <v>145</v>
      </c>
      <c r="D244" t="s">
        <v>698</v>
      </c>
      <c r="E244">
        <v>39149</v>
      </c>
      <c r="F244" t="s">
        <v>724</v>
      </c>
      <c r="G244">
        <v>190</v>
      </c>
      <c r="H244" t="s">
        <v>700</v>
      </c>
    </row>
    <row r="245" spans="1:8" x14ac:dyDescent="0.35">
      <c r="A245" t="e" vm="2">
        <v>#VALUE!</v>
      </c>
      <c r="B245" t="s">
        <v>370</v>
      </c>
      <c r="C245" t="s">
        <v>331</v>
      </c>
      <c r="D245" t="s">
        <v>709</v>
      </c>
      <c r="E245">
        <v>39181</v>
      </c>
      <c r="F245" t="s">
        <v>725</v>
      </c>
      <c r="G245">
        <v>174</v>
      </c>
      <c r="H245" t="s">
        <v>690</v>
      </c>
    </row>
    <row r="246" spans="1:8" x14ac:dyDescent="0.35">
      <c r="A246" t="e" vm="9">
        <v>#VALUE!</v>
      </c>
      <c r="B246" t="s">
        <v>371</v>
      </c>
      <c r="C246" t="s">
        <v>372</v>
      </c>
      <c r="D246" t="s">
        <v>785</v>
      </c>
      <c r="E246">
        <v>38925</v>
      </c>
      <c r="F246" t="s">
        <v>705</v>
      </c>
      <c r="G246">
        <v>181</v>
      </c>
      <c r="H246" t="s">
        <v>700</v>
      </c>
    </row>
    <row r="247" spans="1:8" x14ac:dyDescent="0.35">
      <c r="A247" t="e" vm="8">
        <v>#VALUE!</v>
      </c>
      <c r="B247" t="s">
        <v>373</v>
      </c>
      <c r="C247" t="s">
        <v>374</v>
      </c>
      <c r="D247" t="s">
        <v>755</v>
      </c>
      <c r="E247">
        <v>39284</v>
      </c>
      <c r="F247" t="s">
        <v>707</v>
      </c>
      <c r="G247">
        <v>190</v>
      </c>
      <c r="H247" t="s">
        <v>700</v>
      </c>
    </row>
    <row r="248" spans="1:8" x14ac:dyDescent="0.35">
      <c r="A248" t="e" vm="8">
        <v>#VALUE!</v>
      </c>
      <c r="B248" t="s">
        <v>375</v>
      </c>
      <c r="C248" t="s">
        <v>376</v>
      </c>
      <c r="D248" t="s">
        <v>816</v>
      </c>
      <c r="E248">
        <v>38777</v>
      </c>
      <c r="F248" t="s">
        <v>716</v>
      </c>
      <c r="G248">
        <v>172</v>
      </c>
      <c r="H248" t="s">
        <v>700</v>
      </c>
    </row>
    <row r="249" spans="1:8" x14ac:dyDescent="0.35">
      <c r="A249" t="e" vm="1">
        <v>#VALUE!</v>
      </c>
      <c r="B249" t="s">
        <v>378</v>
      </c>
      <c r="C249" t="s">
        <v>171</v>
      </c>
      <c r="D249" t="s">
        <v>756</v>
      </c>
      <c r="E249">
        <v>39310</v>
      </c>
      <c r="F249" t="s">
        <v>783</v>
      </c>
      <c r="G249">
        <v>150</v>
      </c>
      <c r="H249" t="s">
        <v>700</v>
      </c>
    </row>
    <row r="250" spans="1:8" x14ac:dyDescent="0.35">
      <c r="A250" t="e" vm="2">
        <v>#VALUE!</v>
      </c>
      <c r="B250" t="s">
        <v>379</v>
      </c>
      <c r="C250" t="s">
        <v>380</v>
      </c>
      <c r="D250" t="s">
        <v>709</v>
      </c>
      <c r="E250">
        <v>39140</v>
      </c>
      <c r="F250" t="s">
        <v>724</v>
      </c>
      <c r="G250">
        <v>179</v>
      </c>
      <c r="H250" t="s">
        <v>700</v>
      </c>
    </row>
    <row r="251" spans="1:8" x14ac:dyDescent="0.35">
      <c r="A251" t="e" vm="1">
        <v>#VALUE!</v>
      </c>
      <c r="B251" t="s">
        <v>381</v>
      </c>
      <c r="C251" t="s">
        <v>326</v>
      </c>
      <c r="D251" t="s">
        <v>704</v>
      </c>
      <c r="E251">
        <v>39096</v>
      </c>
      <c r="F251" t="s">
        <v>705</v>
      </c>
      <c r="G251">
        <v>179</v>
      </c>
      <c r="H251" t="s">
        <v>690</v>
      </c>
    </row>
    <row r="252" spans="1:8" x14ac:dyDescent="0.35">
      <c r="A252" t="e" vm="10">
        <v>#VALUE!</v>
      </c>
      <c r="B252" t="s">
        <v>382</v>
      </c>
      <c r="C252" t="s">
        <v>182</v>
      </c>
      <c r="D252" t="s">
        <v>698</v>
      </c>
      <c r="E252">
        <v>38997</v>
      </c>
      <c r="F252" t="s">
        <v>817</v>
      </c>
      <c r="G252">
        <v>207</v>
      </c>
      <c r="H252" t="s">
        <v>700</v>
      </c>
    </row>
    <row r="253" spans="1:8" x14ac:dyDescent="0.35">
      <c r="A253" t="e" vm="7">
        <v>#VALUE!</v>
      </c>
      <c r="B253" t="s">
        <v>818</v>
      </c>
      <c r="C253" t="s">
        <v>383</v>
      </c>
      <c r="D253" t="s">
        <v>819</v>
      </c>
      <c r="E253">
        <v>39094</v>
      </c>
      <c r="F253" t="s">
        <v>707</v>
      </c>
      <c r="G253">
        <v>187</v>
      </c>
      <c r="H253" t="s">
        <v>700</v>
      </c>
    </row>
    <row r="254" spans="1:8" x14ac:dyDescent="0.35">
      <c r="A254" t="e" vm="8">
        <v>#VALUE!</v>
      </c>
      <c r="B254" t="s">
        <v>385</v>
      </c>
      <c r="C254" t="s">
        <v>386</v>
      </c>
      <c r="D254" t="s">
        <v>755</v>
      </c>
      <c r="E254">
        <v>39065</v>
      </c>
      <c r="F254" t="s">
        <v>707</v>
      </c>
      <c r="G254">
        <v>192</v>
      </c>
      <c r="H254" t="s">
        <v>700</v>
      </c>
    </row>
    <row r="255" spans="1:8" x14ac:dyDescent="0.35">
      <c r="A255" t="e" vm="1">
        <v>#VALUE!</v>
      </c>
      <c r="B255" t="s">
        <v>387</v>
      </c>
      <c r="C255" t="s">
        <v>388</v>
      </c>
      <c r="D255" t="s">
        <v>820</v>
      </c>
      <c r="E255">
        <v>39210</v>
      </c>
      <c r="F255" t="s">
        <v>705</v>
      </c>
      <c r="G255">
        <v>176</v>
      </c>
      <c r="H255" t="s">
        <v>700</v>
      </c>
    </row>
    <row r="256" spans="1:8" x14ac:dyDescent="0.35">
      <c r="A256" t="e" vm="1">
        <v>#VALUE!</v>
      </c>
      <c r="B256" t="s">
        <v>390</v>
      </c>
      <c r="C256" t="s">
        <v>19</v>
      </c>
      <c r="D256" t="s">
        <v>704</v>
      </c>
      <c r="E256">
        <v>39263</v>
      </c>
      <c r="F256" t="s">
        <v>783</v>
      </c>
      <c r="G256">
        <v>157</v>
      </c>
      <c r="H256" t="s">
        <v>700</v>
      </c>
    </row>
    <row r="257" spans="1:8" x14ac:dyDescent="0.35">
      <c r="A257" t="e" vm="5">
        <v>#VALUE!</v>
      </c>
      <c r="B257" t="s">
        <v>391</v>
      </c>
      <c r="C257" t="s">
        <v>143</v>
      </c>
      <c r="D257" t="s">
        <v>698</v>
      </c>
      <c r="E257">
        <v>39199</v>
      </c>
      <c r="F257" t="s">
        <v>705</v>
      </c>
      <c r="G257">
        <v>201</v>
      </c>
      <c r="H257" t="s">
        <v>700</v>
      </c>
    </row>
    <row r="258" spans="1:8" x14ac:dyDescent="0.35">
      <c r="A258" t="e" vm="1">
        <v>#VALUE!</v>
      </c>
      <c r="B258" t="s">
        <v>392</v>
      </c>
      <c r="C258" t="s">
        <v>51</v>
      </c>
      <c r="D258" t="s">
        <v>698</v>
      </c>
      <c r="E258">
        <v>38987</v>
      </c>
      <c r="F258" t="s">
        <v>716</v>
      </c>
      <c r="G258">
        <v>190</v>
      </c>
      <c r="H258" t="s">
        <v>690</v>
      </c>
    </row>
    <row r="259" spans="1:8" x14ac:dyDescent="0.35">
      <c r="A259" t="e" vm="8">
        <v>#VALUE!</v>
      </c>
      <c r="B259" t="s">
        <v>821</v>
      </c>
      <c r="C259" t="s">
        <v>393</v>
      </c>
      <c r="D259" t="s">
        <v>755</v>
      </c>
      <c r="E259">
        <v>39272</v>
      </c>
      <c r="F259" t="s">
        <v>705</v>
      </c>
      <c r="G259">
        <v>174</v>
      </c>
      <c r="H259" t="s">
        <v>690</v>
      </c>
    </row>
    <row r="260" spans="1:8" x14ac:dyDescent="0.35">
      <c r="A260" t="e" vm="5">
        <v>#VALUE!</v>
      </c>
      <c r="B260" t="s">
        <v>394</v>
      </c>
      <c r="C260" t="s">
        <v>395</v>
      </c>
      <c r="D260" t="s">
        <v>709</v>
      </c>
      <c r="E260">
        <v>39014</v>
      </c>
      <c r="F260" t="s">
        <v>717</v>
      </c>
      <c r="G260">
        <v>205</v>
      </c>
      <c r="H260" t="s">
        <v>700</v>
      </c>
    </row>
    <row r="261" spans="1:8" x14ac:dyDescent="0.35">
      <c r="A261" t="e" vm="1">
        <v>#VALUE!</v>
      </c>
      <c r="B261" t="s">
        <v>396</v>
      </c>
      <c r="C261" t="s">
        <v>145</v>
      </c>
      <c r="D261" t="s">
        <v>698</v>
      </c>
      <c r="E261">
        <v>39215</v>
      </c>
      <c r="F261" t="s">
        <v>783</v>
      </c>
      <c r="G261">
        <v>176</v>
      </c>
      <c r="H261" t="s">
        <v>700</v>
      </c>
    </row>
    <row r="262" spans="1:8" x14ac:dyDescent="0.35">
      <c r="A262" t="e" vm="8">
        <v>#VALUE!</v>
      </c>
      <c r="B262" t="s">
        <v>397</v>
      </c>
      <c r="C262" t="s">
        <v>398</v>
      </c>
      <c r="D262" t="s">
        <v>755</v>
      </c>
      <c r="E262">
        <v>39170</v>
      </c>
      <c r="F262" t="s">
        <v>724</v>
      </c>
      <c r="G262">
        <v>194</v>
      </c>
      <c r="H262" t="s">
        <v>700</v>
      </c>
    </row>
    <row r="263" spans="1:8" x14ac:dyDescent="0.35">
      <c r="A263" t="e" vm="1">
        <v>#VALUE!</v>
      </c>
      <c r="B263" t="s">
        <v>399</v>
      </c>
      <c r="C263" t="s">
        <v>178</v>
      </c>
      <c r="D263" t="s">
        <v>704</v>
      </c>
      <c r="E263">
        <v>39326</v>
      </c>
      <c r="F263" t="s">
        <v>703</v>
      </c>
      <c r="G263">
        <v>194</v>
      </c>
      <c r="H263" t="s">
        <v>690</v>
      </c>
    </row>
    <row r="264" spans="1:8" x14ac:dyDescent="0.35">
      <c r="A264" t="e" vm="5">
        <v>#VALUE!</v>
      </c>
      <c r="B264" t="s">
        <v>400</v>
      </c>
      <c r="C264" t="s">
        <v>279</v>
      </c>
      <c r="D264" t="s">
        <v>742</v>
      </c>
      <c r="E264">
        <v>39052</v>
      </c>
      <c r="F264" t="s">
        <v>705</v>
      </c>
      <c r="G264">
        <v>157</v>
      </c>
      <c r="H264" t="s">
        <v>700</v>
      </c>
    </row>
    <row r="265" spans="1:8" x14ac:dyDescent="0.35">
      <c r="A265" t="e" vm="1">
        <v>#VALUE!</v>
      </c>
      <c r="B265" t="s">
        <v>401</v>
      </c>
      <c r="C265" t="s">
        <v>190</v>
      </c>
      <c r="D265" t="s">
        <v>712</v>
      </c>
      <c r="E265">
        <v>39162</v>
      </c>
      <c r="F265" t="s">
        <v>716</v>
      </c>
      <c r="G265">
        <v>176</v>
      </c>
      <c r="H265" t="s">
        <v>700</v>
      </c>
    </row>
    <row r="266" spans="1:8" x14ac:dyDescent="0.35">
      <c r="A266" t="e" vm="1">
        <v>#VALUE!</v>
      </c>
      <c r="B266" t="s">
        <v>822</v>
      </c>
      <c r="C266" t="s">
        <v>402</v>
      </c>
      <c r="D266" t="s">
        <v>823</v>
      </c>
      <c r="E266">
        <v>39120</v>
      </c>
      <c r="F266" t="s">
        <v>716</v>
      </c>
      <c r="G266">
        <v>168</v>
      </c>
      <c r="H266" t="s">
        <v>700</v>
      </c>
    </row>
    <row r="267" spans="1:8" x14ac:dyDescent="0.35">
      <c r="A267" t="e" vm="1">
        <v>#VALUE!</v>
      </c>
      <c r="B267" t="s">
        <v>404</v>
      </c>
      <c r="C267" t="s">
        <v>64</v>
      </c>
      <c r="D267" t="s">
        <v>704</v>
      </c>
      <c r="E267">
        <v>39046</v>
      </c>
      <c r="F267" t="s">
        <v>724</v>
      </c>
      <c r="G267">
        <v>181</v>
      </c>
      <c r="H267" t="s">
        <v>700</v>
      </c>
    </row>
    <row r="268" spans="1:8" x14ac:dyDescent="0.35">
      <c r="A268" t="e" vm="13">
        <v>#VALUE!</v>
      </c>
      <c r="B268" t="s">
        <v>824</v>
      </c>
      <c r="C268" t="s">
        <v>810</v>
      </c>
      <c r="D268" t="s">
        <v>720</v>
      </c>
      <c r="E268">
        <v>39205</v>
      </c>
      <c r="F268" t="s">
        <v>707</v>
      </c>
      <c r="G268">
        <v>194</v>
      </c>
      <c r="H268" t="s">
        <v>700</v>
      </c>
    </row>
    <row r="269" spans="1:8" x14ac:dyDescent="0.35">
      <c r="A269" t="e" vm="15">
        <v>#VALUE!</v>
      </c>
      <c r="B269" t="s">
        <v>405</v>
      </c>
      <c r="C269" t="s">
        <v>221</v>
      </c>
      <c r="D269" t="s">
        <v>720</v>
      </c>
      <c r="E269">
        <v>39284</v>
      </c>
      <c r="F269" t="s">
        <v>724</v>
      </c>
      <c r="G269">
        <v>187</v>
      </c>
      <c r="H269" t="s">
        <v>700</v>
      </c>
    </row>
    <row r="270" spans="1:8" x14ac:dyDescent="0.35">
      <c r="A270" t="e" vm="1">
        <v>#VALUE!</v>
      </c>
      <c r="B270" t="s">
        <v>406</v>
      </c>
      <c r="C270" t="s">
        <v>88</v>
      </c>
      <c r="D270" t="s">
        <v>704</v>
      </c>
      <c r="E270">
        <v>39172</v>
      </c>
      <c r="F270" t="s">
        <v>705</v>
      </c>
      <c r="G270">
        <v>196</v>
      </c>
      <c r="H270" t="s">
        <v>700</v>
      </c>
    </row>
    <row r="271" spans="1:8" x14ac:dyDescent="0.35">
      <c r="A271" t="e" vm="1">
        <v>#VALUE!</v>
      </c>
      <c r="B271" t="s">
        <v>407</v>
      </c>
      <c r="C271" t="s">
        <v>148</v>
      </c>
      <c r="D271" t="s">
        <v>698</v>
      </c>
      <c r="E271">
        <v>39118</v>
      </c>
      <c r="F271" t="s">
        <v>724</v>
      </c>
      <c r="G271">
        <v>198</v>
      </c>
      <c r="H271" t="s">
        <v>700</v>
      </c>
    </row>
    <row r="272" spans="1:8" x14ac:dyDescent="0.35">
      <c r="A272" t="e" vm="1">
        <v>#VALUE!</v>
      </c>
      <c r="B272" t="s">
        <v>408</v>
      </c>
      <c r="C272" t="s">
        <v>143</v>
      </c>
      <c r="D272" t="s">
        <v>698</v>
      </c>
      <c r="E272">
        <v>39193</v>
      </c>
      <c r="F272" t="s">
        <v>716</v>
      </c>
      <c r="G272">
        <v>165</v>
      </c>
      <c r="H272" t="s">
        <v>700</v>
      </c>
    </row>
    <row r="273" spans="1:8" x14ac:dyDescent="0.35">
      <c r="A273" t="e" vm="8">
        <v>#VALUE!</v>
      </c>
      <c r="B273" t="s">
        <v>825</v>
      </c>
      <c r="C273" t="s">
        <v>201</v>
      </c>
      <c r="D273" t="s">
        <v>755</v>
      </c>
      <c r="E273">
        <v>39287</v>
      </c>
      <c r="F273" t="s">
        <v>705</v>
      </c>
      <c r="G273">
        <v>181</v>
      </c>
      <c r="H273" t="s">
        <v>700</v>
      </c>
    </row>
    <row r="274" spans="1:8" x14ac:dyDescent="0.35">
      <c r="A274" t="e" vm="5">
        <v>#VALUE!</v>
      </c>
      <c r="B274" t="s">
        <v>826</v>
      </c>
      <c r="C274" t="s">
        <v>409</v>
      </c>
      <c r="D274" t="s">
        <v>742</v>
      </c>
      <c r="E274">
        <v>39007</v>
      </c>
      <c r="F274" t="s">
        <v>725</v>
      </c>
      <c r="G274">
        <v>209</v>
      </c>
      <c r="H274" t="s">
        <v>700</v>
      </c>
    </row>
    <row r="275" spans="1:8" x14ac:dyDescent="0.35">
      <c r="A275" t="e" vm="4">
        <v>#VALUE!</v>
      </c>
      <c r="B275" t="s">
        <v>827</v>
      </c>
      <c r="C275" t="s">
        <v>410</v>
      </c>
      <c r="D275" t="s">
        <v>772</v>
      </c>
      <c r="E275">
        <v>39116</v>
      </c>
      <c r="F275" t="s">
        <v>699</v>
      </c>
      <c r="G275">
        <v>187</v>
      </c>
      <c r="H275" t="s">
        <v>700</v>
      </c>
    </row>
    <row r="276" spans="1:8" x14ac:dyDescent="0.35">
      <c r="A276" t="e" vm="7">
        <v>#VALUE!</v>
      </c>
      <c r="B276" t="s">
        <v>411</v>
      </c>
      <c r="C276" t="s">
        <v>412</v>
      </c>
      <c r="D276" t="s">
        <v>757</v>
      </c>
      <c r="E276">
        <v>38592</v>
      </c>
      <c r="F276" t="s">
        <v>724</v>
      </c>
      <c r="G276">
        <v>203</v>
      </c>
      <c r="H276" t="s">
        <v>690</v>
      </c>
    </row>
    <row r="277" spans="1:8" x14ac:dyDescent="0.35">
      <c r="A277" t="e" vm="3">
        <v>#VALUE!</v>
      </c>
      <c r="B277" t="s">
        <v>413</v>
      </c>
      <c r="C277" t="s">
        <v>414</v>
      </c>
      <c r="D277" t="s">
        <v>715</v>
      </c>
      <c r="E277">
        <v>38255</v>
      </c>
      <c r="F277" t="s">
        <v>699</v>
      </c>
      <c r="G277">
        <v>187</v>
      </c>
      <c r="H277" t="s">
        <v>700</v>
      </c>
    </row>
    <row r="278" spans="1:8" x14ac:dyDescent="0.35">
      <c r="A278" t="e" vm="1">
        <v>#VALUE!</v>
      </c>
      <c r="B278" t="s">
        <v>415</v>
      </c>
      <c r="C278" t="s">
        <v>82</v>
      </c>
      <c r="D278" t="s">
        <v>704</v>
      </c>
      <c r="E278">
        <v>39039</v>
      </c>
      <c r="F278" t="s">
        <v>707</v>
      </c>
      <c r="G278">
        <v>207</v>
      </c>
      <c r="H278" t="s">
        <v>700</v>
      </c>
    </row>
    <row r="279" spans="1:8" x14ac:dyDescent="0.35">
      <c r="A279" t="e" vm="4">
        <v>#VALUE!</v>
      </c>
      <c r="B279" t="s">
        <v>416</v>
      </c>
      <c r="C279" t="s">
        <v>417</v>
      </c>
      <c r="D279" t="s">
        <v>772</v>
      </c>
      <c r="E279">
        <v>39116</v>
      </c>
      <c r="F279" t="s">
        <v>707</v>
      </c>
      <c r="G279">
        <v>154</v>
      </c>
      <c r="H279" t="s">
        <v>700</v>
      </c>
    </row>
    <row r="280" spans="1:8" x14ac:dyDescent="0.35">
      <c r="A280" t="e" vm="8">
        <v>#VALUE!</v>
      </c>
      <c r="B280" t="s">
        <v>418</v>
      </c>
      <c r="C280" t="s">
        <v>127</v>
      </c>
      <c r="D280" t="s">
        <v>755</v>
      </c>
      <c r="E280">
        <v>39018</v>
      </c>
      <c r="F280" t="s">
        <v>707</v>
      </c>
      <c r="G280">
        <v>181</v>
      </c>
      <c r="H280" t="s">
        <v>700</v>
      </c>
    </row>
    <row r="281" spans="1:8" x14ac:dyDescent="0.35">
      <c r="A281" t="e" vm="5">
        <v>#VALUE!</v>
      </c>
      <c r="B281" t="s">
        <v>419</v>
      </c>
      <c r="C281" t="s">
        <v>420</v>
      </c>
      <c r="D281" t="s">
        <v>742</v>
      </c>
      <c r="E281">
        <v>39283</v>
      </c>
      <c r="F281" t="s">
        <v>767</v>
      </c>
      <c r="G281">
        <v>157</v>
      </c>
      <c r="H281" t="s">
        <v>700</v>
      </c>
    </row>
    <row r="282" spans="1:8" x14ac:dyDescent="0.35">
      <c r="A282" t="e" vm="2">
        <v>#VALUE!</v>
      </c>
      <c r="B282" t="s">
        <v>421</v>
      </c>
      <c r="C282" t="s">
        <v>16</v>
      </c>
      <c r="D282" t="s">
        <v>702</v>
      </c>
      <c r="E282">
        <v>39304</v>
      </c>
      <c r="F282" t="s">
        <v>716</v>
      </c>
      <c r="G282">
        <v>172</v>
      </c>
      <c r="H282" t="s">
        <v>690</v>
      </c>
    </row>
    <row r="283" spans="1:8" x14ac:dyDescent="0.35">
      <c r="A283" t="e" vm="8">
        <v>#VALUE!</v>
      </c>
      <c r="B283" t="s">
        <v>828</v>
      </c>
      <c r="C283" t="s">
        <v>764</v>
      </c>
      <c r="D283" t="s">
        <v>755</v>
      </c>
      <c r="E283">
        <v>39238</v>
      </c>
      <c r="F283" t="s">
        <v>716</v>
      </c>
      <c r="G283">
        <v>176</v>
      </c>
      <c r="H283" t="s">
        <v>700</v>
      </c>
    </row>
    <row r="284" spans="1:8" x14ac:dyDescent="0.35">
      <c r="A284" t="e" vm="1">
        <v>#VALUE!</v>
      </c>
      <c r="B284" t="s">
        <v>422</v>
      </c>
      <c r="C284" t="s">
        <v>423</v>
      </c>
      <c r="D284" t="s">
        <v>712</v>
      </c>
      <c r="E284">
        <v>38999</v>
      </c>
      <c r="F284" t="s">
        <v>699</v>
      </c>
      <c r="G284">
        <v>187</v>
      </c>
      <c r="H284" t="s">
        <v>700</v>
      </c>
    </row>
    <row r="285" spans="1:8" x14ac:dyDescent="0.35">
      <c r="A285" t="e" vm="1">
        <v>#VALUE!</v>
      </c>
      <c r="B285" t="s">
        <v>424</v>
      </c>
      <c r="C285" t="s">
        <v>231</v>
      </c>
      <c r="D285" t="s">
        <v>712</v>
      </c>
      <c r="E285">
        <v>39248</v>
      </c>
      <c r="F285" t="s">
        <v>707</v>
      </c>
      <c r="G285">
        <v>179</v>
      </c>
      <c r="H285" t="s">
        <v>700</v>
      </c>
    </row>
    <row r="286" spans="1:8" x14ac:dyDescent="0.35">
      <c r="A286" t="e" vm="1">
        <v>#VALUE!</v>
      </c>
      <c r="B286" t="s">
        <v>829</v>
      </c>
      <c r="C286" t="s">
        <v>21</v>
      </c>
      <c r="D286" t="s">
        <v>704</v>
      </c>
      <c r="E286">
        <v>39098</v>
      </c>
      <c r="F286" t="s">
        <v>716</v>
      </c>
      <c r="G286">
        <v>170</v>
      </c>
      <c r="H286" t="s">
        <v>690</v>
      </c>
    </row>
    <row r="287" spans="1:8" x14ac:dyDescent="0.35">
      <c r="A287" t="e" vm="1">
        <v>#VALUE!</v>
      </c>
      <c r="B287" t="s">
        <v>425</v>
      </c>
      <c r="C287" t="s">
        <v>78</v>
      </c>
      <c r="D287" t="s">
        <v>704</v>
      </c>
      <c r="E287">
        <v>39118</v>
      </c>
      <c r="F287" t="s">
        <v>716</v>
      </c>
      <c r="G287">
        <v>179</v>
      </c>
      <c r="H287" t="s">
        <v>690</v>
      </c>
    </row>
    <row r="288" spans="1:8" x14ac:dyDescent="0.35">
      <c r="A288" t="e" vm="3">
        <v>#VALUE!</v>
      </c>
      <c r="B288" t="s">
        <v>426</v>
      </c>
      <c r="C288" t="s">
        <v>830</v>
      </c>
      <c r="D288" t="s">
        <v>720</v>
      </c>
      <c r="E288">
        <v>39129</v>
      </c>
      <c r="F288" t="s">
        <v>717</v>
      </c>
      <c r="G288">
        <v>209</v>
      </c>
      <c r="H288" t="s">
        <v>690</v>
      </c>
    </row>
    <row r="289" spans="1:8" x14ac:dyDescent="0.35">
      <c r="A289" t="e" vm="1">
        <v>#VALUE!</v>
      </c>
      <c r="B289" t="s">
        <v>428</v>
      </c>
      <c r="C289" t="s">
        <v>80</v>
      </c>
      <c r="D289" t="s">
        <v>698</v>
      </c>
      <c r="E289">
        <v>39277</v>
      </c>
      <c r="F289" t="s">
        <v>725</v>
      </c>
      <c r="G289">
        <v>157</v>
      </c>
      <c r="H289" t="s">
        <v>690</v>
      </c>
    </row>
    <row r="290" spans="1:8" x14ac:dyDescent="0.35">
      <c r="A290" t="e" vm="1">
        <v>#VALUE!</v>
      </c>
      <c r="B290" t="s">
        <v>429</v>
      </c>
      <c r="C290" t="s">
        <v>272</v>
      </c>
      <c r="D290" t="s">
        <v>712</v>
      </c>
      <c r="E290">
        <v>39162</v>
      </c>
      <c r="F290" t="s">
        <v>707</v>
      </c>
      <c r="G290">
        <v>176</v>
      </c>
      <c r="H290" t="s">
        <v>690</v>
      </c>
    </row>
    <row r="291" spans="1:8" x14ac:dyDescent="0.35">
      <c r="A291" t="e" vm="1">
        <v>#VALUE!</v>
      </c>
      <c r="B291" t="s">
        <v>430</v>
      </c>
      <c r="C291" t="s">
        <v>249</v>
      </c>
      <c r="D291" t="s">
        <v>780</v>
      </c>
      <c r="E291">
        <v>39117</v>
      </c>
      <c r="F291" t="s">
        <v>707</v>
      </c>
      <c r="G291">
        <v>192</v>
      </c>
      <c r="H291" t="s">
        <v>690</v>
      </c>
    </row>
    <row r="292" spans="1:8" x14ac:dyDescent="0.35">
      <c r="A292" t="e" vm="1">
        <v>#VALUE!</v>
      </c>
      <c r="B292" t="s">
        <v>431</v>
      </c>
      <c r="C292" t="s">
        <v>831</v>
      </c>
      <c r="D292" t="s">
        <v>712</v>
      </c>
      <c r="E292">
        <v>38886</v>
      </c>
      <c r="F292" t="s">
        <v>717</v>
      </c>
      <c r="G292">
        <v>181</v>
      </c>
      <c r="H292" t="s">
        <v>700</v>
      </c>
    </row>
    <row r="293" spans="1:8" x14ac:dyDescent="0.35">
      <c r="A293" t="e" vm="2">
        <v>#VALUE!</v>
      </c>
      <c r="B293" t="s">
        <v>433</v>
      </c>
      <c r="C293" t="s">
        <v>331</v>
      </c>
      <c r="D293" t="s">
        <v>709</v>
      </c>
      <c r="E293">
        <v>39137</v>
      </c>
      <c r="F293" t="s">
        <v>699</v>
      </c>
      <c r="G293">
        <v>181</v>
      </c>
      <c r="H293" t="s">
        <v>700</v>
      </c>
    </row>
    <row r="294" spans="1:8" x14ac:dyDescent="0.35">
      <c r="A294" t="e" vm="2">
        <v>#VALUE!</v>
      </c>
      <c r="B294" t="s">
        <v>434</v>
      </c>
      <c r="C294" t="s">
        <v>275</v>
      </c>
      <c r="D294" t="s">
        <v>709</v>
      </c>
      <c r="E294">
        <v>38962</v>
      </c>
      <c r="F294" t="s">
        <v>699</v>
      </c>
      <c r="G294">
        <v>187</v>
      </c>
      <c r="H294" t="s">
        <v>700</v>
      </c>
    </row>
    <row r="295" spans="1:8" x14ac:dyDescent="0.35">
      <c r="A295" t="e" vm="1">
        <v>#VALUE!</v>
      </c>
      <c r="B295" t="s">
        <v>832</v>
      </c>
      <c r="C295" t="s">
        <v>831</v>
      </c>
      <c r="D295" t="s">
        <v>712</v>
      </c>
      <c r="E295">
        <v>38394</v>
      </c>
      <c r="F295" t="s">
        <v>717</v>
      </c>
      <c r="G295">
        <v>203</v>
      </c>
      <c r="H295" t="s">
        <v>700</v>
      </c>
    </row>
    <row r="296" spans="1:8" x14ac:dyDescent="0.35">
      <c r="A296" t="e" vm="1">
        <v>#VALUE!</v>
      </c>
      <c r="B296" t="s">
        <v>435</v>
      </c>
      <c r="C296" t="s">
        <v>779</v>
      </c>
      <c r="D296" t="s">
        <v>712</v>
      </c>
      <c r="E296">
        <v>39166</v>
      </c>
      <c r="F296" t="s">
        <v>716</v>
      </c>
      <c r="G296">
        <v>168</v>
      </c>
      <c r="H296" t="s">
        <v>690</v>
      </c>
    </row>
    <row r="297" spans="1:8" x14ac:dyDescent="0.35">
      <c r="A297" t="e" vm="2">
        <v>#VALUE!</v>
      </c>
      <c r="B297" t="s">
        <v>436</v>
      </c>
      <c r="C297" t="s">
        <v>171</v>
      </c>
      <c r="D297" t="s">
        <v>756</v>
      </c>
      <c r="E297">
        <v>39156</v>
      </c>
      <c r="F297" t="s">
        <v>699</v>
      </c>
      <c r="G297">
        <v>181</v>
      </c>
      <c r="H297" t="s">
        <v>690</v>
      </c>
    </row>
    <row r="298" spans="1:8" x14ac:dyDescent="0.35">
      <c r="A298" t="e" vm="1">
        <v>#VALUE!</v>
      </c>
      <c r="B298" t="s">
        <v>437</v>
      </c>
      <c r="C298" t="s">
        <v>798</v>
      </c>
      <c r="D298" t="s">
        <v>712</v>
      </c>
      <c r="E298">
        <v>39101</v>
      </c>
      <c r="F298" t="s">
        <v>725</v>
      </c>
      <c r="G298">
        <v>165</v>
      </c>
      <c r="H298" t="s">
        <v>690</v>
      </c>
    </row>
    <row r="299" spans="1:8" x14ac:dyDescent="0.35">
      <c r="A299" t="e" vm="2">
        <v>#VALUE!</v>
      </c>
      <c r="B299" t="s">
        <v>833</v>
      </c>
      <c r="C299" t="s">
        <v>438</v>
      </c>
      <c r="D299" t="s">
        <v>756</v>
      </c>
      <c r="E299">
        <v>39196</v>
      </c>
      <c r="F299" t="s">
        <v>707</v>
      </c>
      <c r="G299">
        <v>176</v>
      </c>
      <c r="H299" t="s">
        <v>700</v>
      </c>
    </row>
    <row r="300" spans="1:8" x14ac:dyDescent="0.35">
      <c r="A300" t="e" vm="1">
        <v>#VALUE!</v>
      </c>
      <c r="B300" t="s">
        <v>439</v>
      </c>
      <c r="C300" t="s">
        <v>19</v>
      </c>
      <c r="D300" t="s">
        <v>704</v>
      </c>
      <c r="E300">
        <v>38976</v>
      </c>
      <c r="F300" t="s">
        <v>705</v>
      </c>
      <c r="G300">
        <v>174</v>
      </c>
      <c r="H300" t="s">
        <v>700</v>
      </c>
    </row>
    <row r="301" spans="1:8" x14ac:dyDescent="0.35">
      <c r="A301" t="e" vm="1">
        <v>#VALUE!</v>
      </c>
      <c r="B301" t="s">
        <v>440</v>
      </c>
      <c r="C301" t="s">
        <v>86</v>
      </c>
      <c r="D301" t="s">
        <v>704</v>
      </c>
      <c r="E301">
        <v>38457</v>
      </c>
      <c r="F301" t="s">
        <v>699</v>
      </c>
      <c r="G301">
        <v>201</v>
      </c>
      <c r="H301" t="s">
        <v>690</v>
      </c>
    </row>
    <row r="302" spans="1:8" x14ac:dyDescent="0.35">
      <c r="A302" t="e" vm="10">
        <v>#VALUE!</v>
      </c>
      <c r="B302" t="s">
        <v>441</v>
      </c>
      <c r="C302" t="s">
        <v>326</v>
      </c>
      <c r="D302" t="s">
        <v>704</v>
      </c>
      <c r="E302">
        <v>39133</v>
      </c>
      <c r="F302" t="s">
        <v>699</v>
      </c>
      <c r="G302">
        <v>176</v>
      </c>
      <c r="H302" t="s">
        <v>700</v>
      </c>
    </row>
    <row r="303" spans="1:8" x14ac:dyDescent="0.35">
      <c r="A303" t="e" vm="5">
        <v>#VALUE!</v>
      </c>
      <c r="B303" t="s">
        <v>442</v>
      </c>
      <c r="C303" t="s">
        <v>121</v>
      </c>
      <c r="D303" t="s">
        <v>742</v>
      </c>
      <c r="E303">
        <v>39161</v>
      </c>
      <c r="F303" t="s">
        <v>724</v>
      </c>
      <c r="G303">
        <v>198</v>
      </c>
      <c r="H303" t="s">
        <v>700</v>
      </c>
    </row>
    <row r="304" spans="1:8" x14ac:dyDescent="0.35">
      <c r="A304" t="e" vm="2">
        <v>#VALUE!</v>
      </c>
      <c r="B304" t="s">
        <v>443</v>
      </c>
      <c r="C304" t="s">
        <v>16</v>
      </c>
      <c r="D304" t="s">
        <v>702</v>
      </c>
      <c r="E304">
        <v>39149</v>
      </c>
      <c r="F304" t="s">
        <v>725</v>
      </c>
      <c r="G304">
        <v>190</v>
      </c>
      <c r="H304" t="s">
        <v>690</v>
      </c>
    </row>
    <row r="305" spans="1:8" x14ac:dyDescent="0.35">
      <c r="A305" t="e" vm="3">
        <v>#VALUE!</v>
      </c>
      <c r="B305" t="s">
        <v>444</v>
      </c>
      <c r="C305" t="s">
        <v>834</v>
      </c>
      <c r="D305" t="s">
        <v>747</v>
      </c>
      <c r="E305">
        <v>38911</v>
      </c>
      <c r="F305" t="s">
        <v>725</v>
      </c>
      <c r="G305">
        <v>172</v>
      </c>
      <c r="H305" t="s">
        <v>700</v>
      </c>
    </row>
    <row r="306" spans="1:8" x14ac:dyDescent="0.35">
      <c r="A306" t="e" vm="3">
        <v>#VALUE!</v>
      </c>
      <c r="B306" t="s">
        <v>446</v>
      </c>
      <c r="C306" t="s">
        <v>726</v>
      </c>
      <c r="D306" t="s">
        <v>720</v>
      </c>
      <c r="E306">
        <v>39186</v>
      </c>
      <c r="F306" t="s">
        <v>707</v>
      </c>
      <c r="G306">
        <v>192</v>
      </c>
      <c r="H306" t="s">
        <v>700</v>
      </c>
    </row>
    <row r="307" spans="1:8" x14ac:dyDescent="0.35">
      <c r="A307" t="e" vm="7">
        <v>#VALUE!</v>
      </c>
      <c r="B307" t="s">
        <v>447</v>
      </c>
      <c r="C307" t="s">
        <v>448</v>
      </c>
      <c r="D307" t="s">
        <v>757</v>
      </c>
      <c r="E307">
        <v>39248</v>
      </c>
      <c r="F307" t="s">
        <v>699</v>
      </c>
      <c r="G307">
        <v>181</v>
      </c>
      <c r="H307" t="s">
        <v>700</v>
      </c>
    </row>
    <row r="308" spans="1:8" x14ac:dyDescent="0.35">
      <c r="A308" t="e" vm="1">
        <v>#VALUE!</v>
      </c>
      <c r="B308" t="s">
        <v>449</v>
      </c>
      <c r="C308" t="s">
        <v>450</v>
      </c>
      <c r="D308" t="s">
        <v>698</v>
      </c>
      <c r="E308">
        <v>39129</v>
      </c>
      <c r="F308" t="s">
        <v>705</v>
      </c>
      <c r="G308">
        <v>179</v>
      </c>
      <c r="H308" t="s">
        <v>700</v>
      </c>
    </row>
    <row r="309" spans="1:8" x14ac:dyDescent="0.35">
      <c r="A309" t="e" vm="1">
        <v>#VALUE!</v>
      </c>
      <c r="B309" t="s">
        <v>835</v>
      </c>
      <c r="C309" t="s">
        <v>114</v>
      </c>
      <c r="D309" t="s">
        <v>748</v>
      </c>
      <c r="E309">
        <v>39248</v>
      </c>
      <c r="F309" t="s">
        <v>725</v>
      </c>
      <c r="G309">
        <v>165</v>
      </c>
      <c r="H309" t="s">
        <v>690</v>
      </c>
    </row>
    <row r="310" spans="1:8" x14ac:dyDescent="0.35">
      <c r="A310" t="e" vm="3">
        <v>#VALUE!</v>
      </c>
      <c r="B310" t="s">
        <v>836</v>
      </c>
      <c r="C310" t="s">
        <v>44</v>
      </c>
      <c r="D310" t="s">
        <v>720</v>
      </c>
      <c r="E310">
        <v>38962</v>
      </c>
      <c r="F310" t="s">
        <v>717</v>
      </c>
      <c r="G310">
        <v>203</v>
      </c>
      <c r="H310" t="s">
        <v>700</v>
      </c>
    </row>
    <row r="311" spans="1:8" x14ac:dyDescent="0.35">
      <c r="A311" t="e" vm="5">
        <v>#VALUE!</v>
      </c>
      <c r="B311" t="s">
        <v>451</v>
      </c>
      <c r="C311" t="s">
        <v>452</v>
      </c>
      <c r="D311" t="s">
        <v>742</v>
      </c>
      <c r="E311">
        <v>38808</v>
      </c>
      <c r="F311" t="s">
        <v>699</v>
      </c>
      <c r="G311">
        <v>174</v>
      </c>
      <c r="H311" t="s">
        <v>700</v>
      </c>
    </row>
    <row r="312" spans="1:8" x14ac:dyDescent="0.35">
      <c r="A312" t="e" vm="4">
        <v>#VALUE!</v>
      </c>
      <c r="B312" t="s">
        <v>837</v>
      </c>
      <c r="C312" t="s">
        <v>410</v>
      </c>
      <c r="D312" t="s">
        <v>772</v>
      </c>
      <c r="E312">
        <v>39139</v>
      </c>
      <c r="F312" t="s">
        <v>707</v>
      </c>
      <c r="G312">
        <v>174</v>
      </c>
      <c r="H312" t="s">
        <v>700</v>
      </c>
    </row>
    <row r="313" spans="1:8" x14ac:dyDescent="0.35">
      <c r="A313" t="e" vm="1">
        <v>#VALUE!</v>
      </c>
      <c r="B313" t="s">
        <v>453</v>
      </c>
      <c r="C313" t="s">
        <v>39</v>
      </c>
      <c r="D313" t="s">
        <v>704</v>
      </c>
      <c r="E313">
        <v>38962</v>
      </c>
      <c r="F313" t="s">
        <v>705</v>
      </c>
      <c r="G313">
        <v>174</v>
      </c>
      <c r="H313" t="s">
        <v>700</v>
      </c>
    </row>
    <row r="314" spans="1:8" x14ac:dyDescent="0.35">
      <c r="A314" t="e" vm="3">
        <v>#VALUE!</v>
      </c>
      <c r="B314" t="s">
        <v>454</v>
      </c>
      <c r="C314" t="s">
        <v>810</v>
      </c>
      <c r="D314" t="s">
        <v>720</v>
      </c>
      <c r="E314">
        <v>38728</v>
      </c>
      <c r="F314" t="s">
        <v>817</v>
      </c>
      <c r="G314">
        <v>223</v>
      </c>
      <c r="H314" t="s">
        <v>700</v>
      </c>
    </row>
    <row r="315" spans="1:8" x14ac:dyDescent="0.35">
      <c r="A315" t="e" vm="5">
        <v>#VALUE!</v>
      </c>
      <c r="B315" t="s">
        <v>455</v>
      </c>
      <c r="C315" t="s">
        <v>452</v>
      </c>
      <c r="D315" t="s">
        <v>742</v>
      </c>
      <c r="E315">
        <v>39014</v>
      </c>
      <c r="F315" t="s">
        <v>707</v>
      </c>
      <c r="G315">
        <v>176</v>
      </c>
      <c r="H315" t="s">
        <v>700</v>
      </c>
    </row>
    <row r="316" spans="1:8" x14ac:dyDescent="0.35">
      <c r="A316" t="e" vm="4">
        <v>#VALUE!</v>
      </c>
      <c r="B316" t="s">
        <v>838</v>
      </c>
      <c r="C316" t="s">
        <v>456</v>
      </c>
      <c r="D316" t="s">
        <v>772</v>
      </c>
      <c r="E316">
        <v>39266</v>
      </c>
      <c r="F316" t="s">
        <v>699</v>
      </c>
      <c r="G316">
        <v>176</v>
      </c>
      <c r="H316" t="s">
        <v>700</v>
      </c>
    </row>
    <row r="317" spans="1:8" x14ac:dyDescent="0.35">
      <c r="A317" t="e" vm="1">
        <v>#VALUE!</v>
      </c>
      <c r="B317" t="s">
        <v>457</v>
      </c>
      <c r="C317" t="s">
        <v>217</v>
      </c>
      <c r="D317" t="s">
        <v>704</v>
      </c>
      <c r="E317">
        <v>39213</v>
      </c>
      <c r="F317" t="s">
        <v>705</v>
      </c>
      <c r="G317">
        <v>183</v>
      </c>
      <c r="H317" t="s">
        <v>690</v>
      </c>
    </row>
    <row r="318" spans="1:8" x14ac:dyDescent="0.35">
      <c r="A318" t="e" vm="4">
        <v>#VALUE!</v>
      </c>
      <c r="B318" t="s">
        <v>458</v>
      </c>
      <c r="C318" t="s">
        <v>459</v>
      </c>
      <c r="D318" t="s">
        <v>738</v>
      </c>
      <c r="E318">
        <v>38543</v>
      </c>
      <c r="F318" t="s">
        <v>699</v>
      </c>
      <c r="G318">
        <v>170</v>
      </c>
      <c r="H318" t="s">
        <v>700</v>
      </c>
    </row>
    <row r="319" spans="1:8" x14ac:dyDescent="0.35">
      <c r="A319" t="e" vm="1">
        <v>#VALUE!</v>
      </c>
      <c r="B319" t="s">
        <v>460</v>
      </c>
      <c r="C319" t="s">
        <v>108</v>
      </c>
      <c r="D319" t="s">
        <v>712</v>
      </c>
      <c r="E319">
        <v>39227</v>
      </c>
      <c r="F319" t="s">
        <v>724</v>
      </c>
      <c r="G319">
        <v>201</v>
      </c>
      <c r="H319" t="s">
        <v>700</v>
      </c>
    </row>
    <row r="320" spans="1:8" x14ac:dyDescent="0.35">
      <c r="A320" t="e" vm="1">
        <v>#VALUE!</v>
      </c>
      <c r="B320" t="s">
        <v>461</v>
      </c>
      <c r="C320" t="s">
        <v>82</v>
      </c>
      <c r="D320" t="s">
        <v>704</v>
      </c>
      <c r="E320">
        <v>39237</v>
      </c>
      <c r="F320" t="s">
        <v>699</v>
      </c>
      <c r="G320">
        <v>170</v>
      </c>
      <c r="H320" t="s">
        <v>690</v>
      </c>
    </row>
    <row r="321" spans="1:8" x14ac:dyDescent="0.35">
      <c r="A321" t="e" vm="10">
        <v>#VALUE!</v>
      </c>
      <c r="B321" t="s">
        <v>462</v>
      </c>
      <c r="C321" t="s">
        <v>463</v>
      </c>
      <c r="D321" t="s">
        <v>839</v>
      </c>
      <c r="E321">
        <v>38620</v>
      </c>
      <c r="F321" t="s">
        <v>707</v>
      </c>
      <c r="G321">
        <v>185</v>
      </c>
      <c r="H321" t="s">
        <v>700</v>
      </c>
    </row>
    <row r="322" spans="1:8" x14ac:dyDescent="0.35">
      <c r="A322" t="e" vm="1">
        <v>#VALUE!</v>
      </c>
      <c r="B322" t="s">
        <v>465</v>
      </c>
      <c r="C322" t="s">
        <v>33</v>
      </c>
      <c r="D322" t="s">
        <v>704</v>
      </c>
      <c r="E322">
        <v>39090</v>
      </c>
      <c r="F322" t="s">
        <v>717</v>
      </c>
      <c r="G322">
        <v>192</v>
      </c>
      <c r="H322" t="s">
        <v>700</v>
      </c>
    </row>
    <row r="323" spans="1:8" x14ac:dyDescent="0.35">
      <c r="A323" t="e" vm="1">
        <v>#VALUE!</v>
      </c>
      <c r="B323" t="s">
        <v>466</v>
      </c>
      <c r="C323" t="s">
        <v>467</v>
      </c>
      <c r="D323" t="s">
        <v>704</v>
      </c>
      <c r="E323">
        <v>39166</v>
      </c>
      <c r="F323" t="s">
        <v>724</v>
      </c>
      <c r="G323">
        <v>205</v>
      </c>
      <c r="H323" t="s">
        <v>700</v>
      </c>
    </row>
    <row r="324" spans="1:8" x14ac:dyDescent="0.35">
      <c r="A324" t="e" vm="1">
        <v>#VALUE!</v>
      </c>
      <c r="B324" t="s">
        <v>468</v>
      </c>
      <c r="C324" t="s">
        <v>178</v>
      </c>
      <c r="D324" t="s">
        <v>704</v>
      </c>
      <c r="E324">
        <v>39242</v>
      </c>
      <c r="F324" t="s">
        <v>724</v>
      </c>
      <c r="G324">
        <v>174</v>
      </c>
      <c r="H324" t="s">
        <v>700</v>
      </c>
    </row>
    <row r="325" spans="1:8" x14ac:dyDescent="0.35">
      <c r="A325" t="e" vm="1">
        <v>#VALUE!</v>
      </c>
      <c r="B325" t="s">
        <v>469</v>
      </c>
      <c r="C325" t="s">
        <v>112</v>
      </c>
      <c r="D325" t="s">
        <v>698</v>
      </c>
      <c r="E325">
        <v>38798</v>
      </c>
      <c r="F325" t="s">
        <v>699</v>
      </c>
      <c r="G325">
        <v>174</v>
      </c>
      <c r="H325" t="s">
        <v>690</v>
      </c>
    </row>
    <row r="326" spans="1:8" x14ac:dyDescent="0.35">
      <c r="A326" t="e" vm="2">
        <v>#VALUE!</v>
      </c>
      <c r="B326" t="s">
        <v>470</v>
      </c>
      <c r="C326" t="s">
        <v>275</v>
      </c>
      <c r="D326" t="s">
        <v>709</v>
      </c>
      <c r="E326">
        <v>38776</v>
      </c>
      <c r="F326" t="s">
        <v>707</v>
      </c>
      <c r="G326">
        <v>203</v>
      </c>
      <c r="H326" t="s">
        <v>700</v>
      </c>
    </row>
    <row r="327" spans="1:8" x14ac:dyDescent="0.35">
      <c r="A327" t="e" vm="2">
        <v>#VALUE!</v>
      </c>
      <c r="B327" t="s">
        <v>471</v>
      </c>
      <c r="C327" t="s">
        <v>331</v>
      </c>
      <c r="D327" t="s">
        <v>709</v>
      </c>
      <c r="E327">
        <v>38803</v>
      </c>
      <c r="F327" t="s">
        <v>705</v>
      </c>
      <c r="G327">
        <v>190</v>
      </c>
      <c r="H327" t="s">
        <v>700</v>
      </c>
    </row>
    <row r="328" spans="1:8" x14ac:dyDescent="0.35">
      <c r="A328" t="e" vm="5">
        <v>#VALUE!</v>
      </c>
      <c r="B328" t="s">
        <v>472</v>
      </c>
      <c r="C328" t="s">
        <v>28</v>
      </c>
      <c r="D328" t="s">
        <v>698</v>
      </c>
      <c r="E328">
        <v>39335</v>
      </c>
      <c r="F328" t="s">
        <v>724</v>
      </c>
      <c r="G328">
        <v>181</v>
      </c>
      <c r="H328" t="s">
        <v>700</v>
      </c>
    </row>
    <row r="329" spans="1:8" x14ac:dyDescent="0.35">
      <c r="A329" t="e" vm="5">
        <v>#VALUE!</v>
      </c>
      <c r="B329" t="s">
        <v>473</v>
      </c>
      <c r="C329" t="s">
        <v>279</v>
      </c>
      <c r="D329" t="s">
        <v>742</v>
      </c>
      <c r="E329">
        <v>39129</v>
      </c>
      <c r="F329" t="s">
        <v>725</v>
      </c>
      <c r="G329">
        <v>154</v>
      </c>
      <c r="H329" t="s">
        <v>700</v>
      </c>
    </row>
    <row r="330" spans="1:8" x14ac:dyDescent="0.35">
      <c r="A330" t="e" vm="5">
        <v>#VALUE!</v>
      </c>
      <c r="B330" t="s">
        <v>474</v>
      </c>
      <c r="C330" t="s">
        <v>121</v>
      </c>
      <c r="D330" t="s">
        <v>742</v>
      </c>
      <c r="E330">
        <v>39120</v>
      </c>
      <c r="F330" t="s">
        <v>705</v>
      </c>
      <c r="G330">
        <v>150</v>
      </c>
      <c r="H330" t="s">
        <v>690</v>
      </c>
    </row>
    <row r="331" spans="1:8" x14ac:dyDescent="0.35">
      <c r="A331" t="e" vm="1">
        <v>#VALUE!</v>
      </c>
      <c r="B331" t="s">
        <v>475</v>
      </c>
      <c r="C331" t="s">
        <v>93</v>
      </c>
      <c r="D331" t="s">
        <v>712</v>
      </c>
      <c r="E331">
        <v>39285</v>
      </c>
      <c r="F331" t="s">
        <v>724</v>
      </c>
      <c r="G331">
        <v>196</v>
      </c>
      <c r="H331" t="s">
        <v>700</v>
      </c>
    </row>
    <row r="332" spans="1:8" x14ac:dyDescent="0.35">
      <c r="A332" t="e" vm="8">
        <v>#VALUE!</v>
      </c>
      <c r="B332" t="s">
        <v>476</v>
      </c>
      <c r="C332" t="s">
        <v>374</v>
      </c>
      <c r="D332" t="s">
        <v>755</v>
      </c>
      <c r="E332">
        <v>39094</v>
      </c>
      <c r="F332" t="s">
        <v>716</v>
      </c>
      <c r="G332">
        <v>183</v>
      </c>
      <c r="H332" t="s">
        <v>700</v>
      </c>
    </row>
    <row r="333" spans="1:8" x14ac:dyDescent="0.35">
      <c r="A333" t="e" vm="4">
        <v>#VALUE!</v>
      </c>
      <c r="B333" t="s">
        <v>477</v>
      </c>
      <c r="C333" t="s">
        <v>478</v>
      </c>
      <c r="D333" t="s">
        <v>709</v>
      </c>
      <c r="E333">
        <v>39195</v>
      </c>
      <c r="F333" t="s">
        <v>717</v>
      </c>
      <c r="G333">
        <v>185</v>
      </c>
      <c r="H333" t="s">
        <v>690</v>
      </c>
    </row>
    <row r="334" spans="1:8" x14ac:dyDescent="0.35">
      <c r="A334" t="e" vm="4">
        <v>#VALUE!</v>
      </c>
      <c r="B334" t="s">
        <v>840</v>
      </c>
      <c r="C334" t="s">
        <v>479</v>
      </c>
      <c r="D334" t="s">
        <v>755</v>
      </c>
      <c r="E334">
        <v>39130</v>
      </c>
      <c r="F334" t="s">
        <v>724</v>
      </c>
      <c r="G334">
        <v>205</v>
      </c>
      <c r="H334" t="s">
        <v>690</v>
      </c>
    </row>
    <row r="335" spans="1:8" x14ac:dyDescent="0.35">
      <c r="A335" t="e" vm="2">
        <v>#VALUE!</v>
      </c>
      <c r="B335" t="s">
        <v>480</v>
      </c>
      <c r="C335" t="s">
        <v>56</v>
      </c>
      <c r="D335" t="s">
        <v>704</v>
      </c>
      <c r="E335">
        <v>38994</v>
      </c>
      <c r="F335" t="s">
        <v>707</v>
      </c>
      <c r="G335">
        <v>190</v>
      </c>
      <c r="H335" t="s">
        <v>700</v>
      </c>
    </row>
    <row r="336" spans="1:8" x14ac:dyDescent="0.35">
      <c r="A336" t="e" vm="1">
        <v>#VALUE!</v>
      </c>
      <c r="B336" t="s">
        <v>481</v>
      </c>
      <c r="C336" t="s">
        <v>180</v>
      </c>
      <c r="D336" t="s">
        <v>704</v>
      </c>
      <c r="E336">
        <v>39205</v>
      </c>
      <c r="F336" t="s">
        <v>716</v>
      </c>
      <c r="G336">
        <v>174</v>
      </c>
      <c r="H336" t="s">
        <v>700</v>
      </c>
    </row>
    <row r="337" spans="1:8" x14ac:dyDescent="0.35">
      <c r="A337" t="e" vm="7">
        <v>#VALUE!</v>
      </c>
      <c r="B337" t="s">
        <v>482</v>
      </c>
      <c r="C337" t="s">
        <v>331</v>
      </c>
      <c r="D337" t="s">
        <v>709</v>
      </c>
      <c r="E337">
        <v>39255</v>
      </c>
      <c r="F337" t="s">
        <v>705</v>
      </c>
      <c r="G337">
        <v>183</v>
      </c>
      <c r="H337" t="s">
        <v>700</v>
      </c>
    </row>
    <row r="338" spans="1:8" x14ac:dyDescent="0.35">
      <c r="A338" t="e" vm="1">
        <v>#VALUE!</v>
      </c>
      <c r="B338" t="s">
        <v>483</v>
      </c>
      <c r="C338" t="s">
        <v>178</v>
      </c>
      <c r="D338" t="s">
        <v>704</v>
      </c>
      <c r="E338">
        <v>38658</v>
      </c>
      <c r="F338" t="s">
        <v>705</v>
      </c>
      <c r="G338">
        <v>194</v>
      </c>
      <c r="H338" t="s">
        <v>690</v>
      </c>
    </row>
    <row r="339" spans="1:8" x14ac:dyDescent="0.35">
      <c r="A339" t="e" vm="2">
        <v>#VALUE!</v>
      </c>
      <c r="B339" t="s">
        <v>484</v>
      </c>
      <c r="C339" t="s">
        <v>60</v>
      </c>
      <c r="D339" t="s">
        <v>709</v>
      </c>
      <c r="E339">
        <v>39167</v>
      </c>
      <c r="F339" t="s">
        <v>699</v>
      </c>
      <c r="G339">
        <v>185</v>
      </c>
      <c r="H339" t="s">
        <v>700</v>
      </c>
    </row>
    <row r="340" spans="1:8" x14ac:dyDescent="0.35">
      <c r="A340" t="e" vm="5">
        <v>#VALUE!</v>
      </c>
      <c r="B340" t="s">
        <v>485</v>
      </c>
      <c r="C340" t="s">
        <v>420</v>
      </c>
      <c r="D340" t="s">
        <v>742</v>
      </c>
      <c r="E340">
        <v>39301</v>
      </c>
      <c r="F340" t="s">
        <v>705</v>
      </c>
      <c r="G340">
        <v>165</v>
      </c>
      <c r="H340" t="s">
        <v>690</v>
      </c>
    </row>
    <row r="341" spans="1:8" x14ac:dyDescent="0.35">
      <c r="A341" t="e" vm="2">
        <v>#VALUE!</v>
      </c>
      <c r="B341" t="s">
        <v>486</v>
      </c>
      <c r="C341" t="s">
        <v>16</v>
      </c>
      <c r="D341" t="s">
        <v>702</v>
      </c>
      <c r="E341">
        <v>39149</v>
      </c>
      <c r="F341" t="s">
        <v>710</v>
      </c>
      <c r="G341">
        <v>157</v>
      </c>
      <c r="H341" t="s">
        <v>690</v>
      </c>
    </row>
    <row r="342" spans="1:8" x14ac:dyDescent="0.35">
      <c r="A342" t="e" vm="1">
        <v>#VALUE!</v>
      </c>
      <c r="B342" t="s">
        <v>487</v>
      </c>
      <c r="C342" t="s">
        <v>261</v>
      </c>
      <c r="D342" t="s">
        <v>712</v>
      </c>
      <c r="E342">
        <v>39107</v>
      </c>
      <c r="F342" t="s">
        <v>707</v>
      </c>
      <c r="G342">
        <v>174</v>
      </c>
      <c r="H342" t="s">
        <v>700</v>
      </c>
    </row>
    <row r="343" spans="1:8" x14ac:dyDescent="0.35">
      <c r="A343" t="e" vm="1">
        <v>#VALUE!</v>
      </c>
      <c r="B343" t="s">
        <v>488</v>
      </c>
      <c r="C343" t="s">
        <v>112</v>
      </c>
      <c r="D343" t="s">
        <v>698</v>
      </c>
      <c r="E343">
        <v>39208</v>
      </c>
      <c r="F343" t="s">
        <v>699</v>
      </c>
      <c r="G343">
        <v>203</v>
      </c>
      <c r="H343" t="s">
        <v>690</v>
      </c>
    </row>
    <row r="344" spans="1:8" x14ac:dyDescent="0.35">
      <c r="A344" t="e" vm="9">
        <v>#VALUE!</v>
      </c>
      <c r="B344" t="s">
        <v>841</v>
      </c>
      <c r="C344" t="s">
        <v>489</v>
      </c>
      <c r="D344" t="s">
        <v>740</v>
      </c>
      <c r="E344">
        <v>39138</v>
      </c>
      <c r="F344" t="s">
        <v>724</v>
      </c>
      <c r="G344">
        <v>201</v>
      </c>
      <c r="H344" t="s">
        <v>700</v>
      </c>
    </row>
    <row r="345" spans="1:8" x14ac:dyDescent="0.35">
      <c r="A345" t="e" vm="2">
        <v>#VALUE!</v>
      </c>
      <c r="B345" t="s">
        <v>490</v>
      </c>
      <c r="C345" t="s">
        <v>22</v>
      </c>
      <c r="D345" t="s">
        <v>709</v>
      </c>
      <c r="E345">
        <v>39269</v>
      </c>
      <c r="F345" t="s">
        <v>767</v>
      </c>
      <c r="G345">
        <v>170</v>
      </c>
      <c r="H345" t="s">
        <v>700</v>
      </c>
    </row>
    <row r="346" spans="1:8" x14ac:dyDescent="0.35">
      <c r="A346" t="e" vm="5">
        <v>#VALUE!</v>
      </c>
      <c r="B346" t="s">
        <v>491</v>
      </c>
      <c r="C346" t="s">
        <v>492</v>
      </c>
      <c r="D346" t="s">
        <v>742</v>
      </c>
      <c r="E346">
        <v>39283</v>
      </c>
      <c r="F346" t="s">
        <v>725</v>
      </c>
      <c r="G346">
        <v>174</v>
      </c>
      <c r="H346" t="s">
        <v>700</v>
      </c>
    </row>
    <row r="347" spans="1:8" x14ac:dyDescent="0.35">
      <c r="A347" t="e" vm="7">
        <v>#VALUE!</v>
      </c>
      <c r="B347" t="s">
        <v>493</v>
      </c>
      <c r="C347" t="s">
        <v>494</v>
      </c>
      <c r="D347" t="s">
        <v>757</v>
      </c>
      <c r="E347">
        <v>39193</v>
      </c>
      <c r="F347" t="s">
        <v>705</v>
      </c>
      <c r="G347">
        <v>190</v>
      </c>
      <c r="H347" t="s">
        <v>700</v>
      </c>
    </row>
    <row r="348" spans="1:8" x14ac:dyDescent="0.35">
      <c r="A348" t="e" vm="2">
        <v>#VALUE!</v>
      </c>
      <c r="B348" t="s">
        <v>495</v>
      </c>
      <c r="C348" t="s">
        <v>22</v>
      </c>
      <c r="D348" t="s">
        <v>709</v>
      </c>
      <c r="E348">
        <v>39126</v>
      </c>
      <c r="F348" t="s">
        <v>783</v>
      </c>
      <c r="G348">
        <v>165</v>
      </c>
      <c r="H348" t="s">
        <v>700</v>
      </c>
    </row>
    <row r="349" spans="1:8" x14ac:dyDescent="0.35">
      <c r="A349" t="e" vm="1">
        <v>#VALUE!</v>
      </c>
      <c r="B349" t="s">
        <v>496</v>
      </c>
      <c r="C349" t="s">
        <v>214</v>
      </c>
      <c r="D349" t="s">
        <v>712</v>
      </c>
      <c r="E349">
        <v>39318</v>
      </c>
      <c r="F349" t="s">
        <v>717</v>
      </c>
      <c r="G349">
        <v>205</v>
      </c>
      <c r="H349" t="s">
        <v>700</v>
      </c>
    </row>
    <row r="350" spans="1:8" x14ac:dyDescent="0.35">
      <c r="A350" t="e" vm="2">
        <v>#VALUE!</v>
      </c>
      <c r="B350" t="s">
        <v>497</v>
      </c>
      <c r="C350" t="s">
        <v>223</v>
      </c>
      <c r="D350" t="s">
        <v>709</v>
      </c>
      <c r="E350">
        <v>39129</v>
      </c>
      <c r="F350" t="s">
        <v>699</v>
      </c>
      <c r="G350">
        <v>207</v>
      </c>
      <c r="H350" t="s">
        <v>690</v>
      </c>
    </row>
    <row r="351" spans="1:8" x14ac:dyDescent="0.35">
      <c r="A351" t="e" vm="15">
        <v>#VALUE!</v>
      </c>
      <c r="B351" t="s">
        <v>842</v>
      </c>
      <c r="C351" t="s">
        <v>498</v>
      </c>
      <c r="D351" t="s">
        <v>843</v>
      </c>
      <c r="E351">
        <v>38982</v>
      </c>
      <c r="F351" t="s">
        <v>705</v>
      </c>
      <c r="G351">
        <v>203</v>
      </c>
      <c r="H351" t="s">
        <v>700</v>
      </c>
    </row>
    <row r="352" spans="1:8" x14ac:dyDescent="0.35">
      <c r="A352" t="e" vm="1">
        <v>#VALUE!</v>
      </c>
      <c r="B352" t="s">
        <v>500</v>
      </c>
      <c r="C352" t="s">
        <v>148</v>
      </c>
      <c r="D352" t="s">
        <v>698</v>
      </c>
      <c r="E352">
        <v>39335</v>
      </c>
      <c r="F352" t="s">
        <v>724</v>
      </c>
      <c r="G352">
        <v>179</v>
      </c>
      <c r="H352" t="s">
        <v>690</v>
      </c>
    </row>
    <row r="353" spans="1:8" x14ac:dyDescent="0.35">
      <c r="A353" t="e" vm="1">
        <v>#VALUE!</v>
      </c>
      <c r="B353" t="s">
        <v>501</v>
      </c>
      <c r="C353" t="s">
        <v>266</v>
      </c>
      <c r="D353" t="s">
        <v>698</v>
      </c>
      <c r="E353">
        <v>39183</v>
      </c>
      <c r="F353" t="s">
        <v>699</v>
      </c>
      <c r="G353">
        <v>207</v>
      </c>
      <c r="H353" t="s">
        <v>700</v>
      </c>
    </row>
    <row r="354" spans="1:8" x14ac:dyDescent="0.35">
      <c r="A354" t="e" vm="4">
        <v>#VALUE!</v>
      </c>
      <c r="B354" t="s">
        <v>502</v>
      </c>
      <c r="C354" t="s">
        <v>83</v>
      </c>
      <c r="D354" t="s">
        <v>709</v>
      </c>
      <c r="E354">
        <v>39178</v>
      </c>
      <c r="F354" t="s">
        <v>703</v>
      </c>
      <c r="G354">
        <v>190</v>
      </c>
      <c r="H354" t="s">
        <v>690</v>
      </c>
    </row>
    <row r="355" spans="1:8" x14ac:dyDescent="0.35">
      <c r="A355" t="e" vm="4">
        <v>#VALUE!</v>
      </c>
      <c r="B355" t="s">
        <v>844</v>
      </c>
      <c r="C355" t="s">
        <v>503</v>
      </c>
      <c r="D355" t="s">
        <v>753</v>
      </c>
      <c r="E355">
        <v>39216</v>
      </c>
      <c r="F355" t="s">
        <v>725</v>
      </c>
      <c r="G355">
        <v>190</v>
      </c>
      <c r="H355" t="s">
        <v>690</v>
      </c>
    </row>
    <row r="356" spans="1:8" x14ac:dyDescent="0.35">
      <c r="A356" t="e" vm="9">
        <v>#VALUE!</v>
      </c>
      <c r="B356" t="s">
        <v>504</v>
      </c>
      <c r="C356" t="s">
        <v>845</v>
      </c>
      <c r="D356" t="s">
        <v>740</v>
      </c>
      <c r="E356">
        <v>39007</v>
      </c>
      <c r="F356" t="s">
        <v>717</v>
      </c>
      <c r="G356">
        <v>192</v>
      </c>
      <c r="H356" t="s">
        <v>700</v>
      </c>
    </row>
    <row r="357" spans="1:8" x14ac:dyDescent="0.35">
      <c r="A357" t="e" vm="1">
        <v>#VALUE!</v>
      </c>
      <c r="B357" t="s">
        <v>506</v>
      </c>
      <c r="C357" t="s">
        <v>507</v>
      </c>
      <c r="D357" t="s">
        <v>820</v>
      </c>
      <c r="E357">
        <v>39096</v>
      </c>
      <c r="F357" t="s">
        <v>724</v>
      </c>
      <c r="G357">
        <v>170</v>
      </c>
      <c r="H357" t="s">
        <v>700</v>
      </c>
    </row>
    <row r="358" spans="1:8" x14ac:dyDescent="0.35">
      <c r="A358" t="e" vm="8">
        <v>#VALUE!</v>
      </c>
      <c r="B358" t="s">
        <v>508</v>
      </c>
      <c r="C358" t="s">
        <v>509</v>
      </c>
      <c r="D358" t="s">
        <v>813</v>
      </c>
      <c r="E358">
        <v>38777</v>
      </c>
      <c r="F358" t="s">
        <v>705</v>
      </c>
      <c r="G358">
        <v>187</v>
      </c>
      <c r="H358" t="s">
        <v>700</v>
      </c>
    </row>
    <row r="359" spans="1:8" x14ac:dyDescent="0.35">
      <c r="A359" t="e" vm="3">
        <v>#VALUE!</v>
      </c>
      <c r="B359" t="s">
        <v>510</v>
      </c>
      <c r="C359" t="s">
        <v>759</v>
      </c>
      <c r="D359" t="s">
        <v>720</v>
      </c>
      <c r="E359">
        <v>39182</v>
      </c>
      <c r="F359" t="s">
        <v>699</v>
      </c>
      <c r="G359">
        <v>176</v>
      </c>
      <c r="H359" t="s">
        <v>700</v>
      </c>
    </row>
    <row r="360" spans="1:8" x14ac:dyDescent="0.35">
      <c r="A360" t="e" vm="5">
        <v>#VALUE!</v>
      </c>
      <c r="B360" t="s">
        <v>511</v>
      </c>
      <c r="C360" t="s">
        <v>380</v>
      </c>
      <c r="D360" t="s">
        <v>709</v>
      </c>
      <c r="E360">
        <v>38676</v>
      </c>
      <c r="F360" t="s">
        <v>725</v>
      </c>
      <c r="G360">
        <v>192</v>
      </c>
      <c r="H360" t="s">
        <v>690</v>
      </c>
    </row>
    <row r="361" spans="1:8" x14ac:dyDescent="0.35">
      <c r="A361" t="e" vm="1">
        <v>#VALUE!</v>
      </c>
      <c r="B361" t="s">
        <v>512</v>
      </c>
      <c r="C361" t="s">
        <v>30</v>
      </c>
      <c r="D361" t="s">
        <v>712</v>
      </c>
      <c r="E361">
        <v>39306</v>
      </c>
      <c r="F361" t="s">
        <v>705</v>
      </c>
      <c r="G361">
        <v>168</v>
      </c>
      <c r="H361" t="s">
        <v>700</v>
      </c>
    </row>
    <row r="362" spans="1:8" x14ac:dyDescent="0.35">
      <c r="A362" t="e" vm="3">
        <v>#VALUE!</v>
      </c>
      <c r="B362" t="s">
        <v>846</v>
      </c>
      <c r="C362" t="s">
        <v>726</v>
      </c>
      <c r="D362" t="s">
        <v>720</v>
      </c>
      <c r="E362">
        <v>38982</v>
      </c>
      <c r="F362" t="s">
        <v>767</v>
      </c>
      <c r="G362">
        <v>168</v>
      </c>
      <c r="H362" t="s">
        <v>700</v>
      </c>
    </row>
    <row r="363" spans="1:8" x14ac:dyDescent="0.35">
      <c r="A363" t="e" vm="3">
        <v>#VALUE!</v>
      </c>
      <c r="B363" t="s">
        <v>513</v>
      </c>
      <c r="C363" t="s">
        <v>221</v>
      </c>
      <c r="D363" t="s">
        <v>720</v>
      </c>
      <c r="E363">
        <v>39175</v>
      </c>
      <c r="F363" t="s">
        <v>699</v>
      </c>
      <c r="G363">
        <v>187</v>
      </c>
      <c r="H363" t="s">
        <v>700</v>
      </c>
    </row>
    <row r="364" spans="1:8" x14ac:dyDescent="0.35">
      <c r="A364" t="e" vm="18">
        <v>#VALUE!</v>
      </c>
      <c r="B364" t="s">
        <v>847</v>
      </c>
      <c r="C364" t="s">
        <v>514</v>
      </c>
      <c r="D364" t="s">
        <v>848</v>
      </c>
      <c r="E364">
        <v>39204</v>
      </c>
      <c r="F364" t="s">
        <v>699</v>
      </c>
      <c r="G364">
        <v>157</v>
      </c>
      <c r="H364" t="s">
        <v>700</v>
      </c>
    </row>
    <row r="365" spans="1:8" x14ac:dyDescent="0.35">
      <c r="A365" t="e" vm="8">
        <v>#VALUE!</v>
      </c>
      <c r="B365" t="s">
        <v>516</v>
      </c>
      <c r="C365" t="s">
        <v>517</v>
      </c>
      <c r="D365" t="s">
        <v>813</v>
      </c>
      <c r="E365">
        <v>38743</v>
      </c>
      <c r="F365" t="s">
        <v>707</v>
      </c>
      <c r="G365">
        <v>190</v>
      </c>
      <c r="H365" t="s">
        <v>700</v>
      </c>
    </row>
    <row r="366" spans="1:8" x14ac:dyDescent="0.35">
      <c r="A366" t="e" vm="2">
        <v>#VALUE!</v>
      </c>
      <c r="B366" t="s">
        <v>518</v>
      </c>
      <c r="C366" t="s">
        <v>16</v>
      </c>
      <c r="D366" t="s">
        <v>702</v>
      </c>
      <c r="E366">
        <v>39120</v>
      </c>
      <c r="F366" t="s">
        <v>707</v>
      </c>
      <c r="G366">
        <v>194</v>
      </c>
      <c r="H366" t="s">
        <v>690</v>
      </c>
    </row>
    <row r="367" spans="1:8" x14ac:dyDescent="0.35">
      <c r="A367" t="e" vm="1">
        <v>#VALUE!</v>
      </c>
      <c r="B367" t="s">
        <v>519</v>
      </c>
      <c r="C367" t="s">
        <v>86</v>
      </c>
      <c r="D367" t="s">
        <v>704</v>
      </c>
      <c r="E367">
        <v>39126</v>
      </c>
      <c r="F367" t="s">
        <v>725</v>
      </c>
      <c r="G367">
        <v>185</v>
      </c>
      <c r="H367" t="s">
        <v>700</v>
      </c>
    </row>
    <row r="368" spans="1:8" x14ac:dyDescent="0.35">
      <c r="A368" t="e" vm="8">
        <v>#VALUE!</v>
      </c>
      <c r="B368" t="s">
        <v>520</v>
      </c>
      <c r="C368" t="s">
        <v>201</v>
      </c>
      <c r="D368" t="s">
        <v>755</v>
      </c>
      <c r="E368">
        <v>39189</v>
      </c>
      <c r="F368" t="s">
        <v>699</v>
      </c>
      <c r="G368">
        <v>196</v>
      </c>
      <c r="H368" t="s">
        <v>700</v>
      </c>
    </row>
    <row r="369" spans="1:8" x14ac:dyDescent="0.35">
      <c r="A369" t="e" vm="3">
        <v>#VALUE!</v>
      </c>
      <c r="B369" t="s">
        <v>521</v>
      </c>
      <c r="C369" t="s">
        <v>793</v>
      </c>
      <c r="D369" t="s">
        <v>720</v>
      </c>
      <c r="E369">
        <v>38908</v>
      </c>
      <c r="F369" t="s">
        <v>707</v>
      </c>
      <c r="G369">
        <v>198</v>
      </c>
      <c r="H369" t="s">
        <v>700</v>
      </c>
    </row>
    <row r="370" spans="1:8" x14ac:dyDescent="0.35">
      <c r="A370" t="e" vm="4">
        <v>#VALUE!</v>
      </c>
      <c r="B370" t="s">
        <v>522</v>
      </c>
      <c r="C370" t="s">
        <v>523</v>
      </c>
      <c r="D370" t="s">
        <v>772</v>
      </c>
      <c r="E370">
        <v>39320</v>
      </c>
      <c r="F370" t="s">
        <v>717</v>
      </c>
      <c r="G370">
        <v>209</v>
      </c>
      <c r="H370" t="s">
        <v>690</v>
      </c>
    </row>
    <row r="371" spans="1:8" x14ac:dyDescent="0.35">
      <c r="A371" t="e" vm="11">
        <v>#VALUE!</v>
      </c>
      <c r="B371" t="s">
        <v>849</v>
      </c>
      <c r="C371" t="s">
        <v>850</v>
      </c>
      <c r="D371" t="s">
        <v>715</v>
      </c>
      <c r="E371">
        <v>39067</v>
      </c>
      <c r="F371" t="s">
        <v>716</v>
      </c>
      <c r="G371">
        <v>170</v>
      </c>
      <c r="H371" t="s">
        <v>690</v>
      </c>
    </row>
    <row r="372" spans="1:8" x14ac:dyDescent="0.35">
      <c r="A372" t="e" vm="8">
        <v>#VALUE!</v>
      </c>
      <c r="B372" t="s">
        <v>525</v>
      </c>
      <c r="C372" t="s">
        <v>386</v>
      </c>
      <c r="D372" t="s">
        <v>755</v>
      </c>
      <c r="E372">
        <v>39116</v>
      </c>
      <c r="F372" t="s">
        <v>707</v>
      </c>
      <c r="G372">
        <v>176</v>
      </c>
      <c r="H372" t="s">
        <v>690</v>
      </c>
    </row>
    <row r="373" spans="1:8" x14ac:dyDescent="0.35">
      <c r="A373" t="e" vm="2">
        <v>#VALUE!</v>
      </c>
      <c r="B373" t="s">
        <v>526</v>
      </c>
      <c r="C373" t="s">
        <v>527</v>
      </c>
      <c r="D373" t="s">
        <v>709</v>
      </c>
      <c r="E373">
        <v>38723</v>
      </c>
      <c r="F373" t="s">
        <v>699</v>
      </c>
      <c r="G373">
        <v>187</v>
      </c>
      <c r="H373" t="s">
        <v>690</v>
      </c>
    </row>
    <row r="374" spans="1:8" x14ac:dyDescent="0.35">
      <c r="A374" t="e" vm="2">
        <v>#VALUE!</v>
      </c>
      <c r="B374" t="s">
        <v>851</v>
      </c>
      <c r="C374" t="s">
        <v>223</v>
      </c>
      <c r="D374" t="s">
        <v>709</v>
      </c>
      <c r="E374">
        <v>38732</v>
      </c>
      <c r="F374" t="s">
        <v>717</v>
      </c>
      <c r="G374">
        <v>194</v>
      </c>
      <c r="H374" t="s">
        <v>700</v>
      </c>
    </row>
    <row r="375" spans="1:8" x14ac:dyDescent="0.35">
      <c r="A375" t="e" vm="1">
        <v>#VALUE!</v>
      </c>
      <c r="B375" t="s">
        <v>528</v>
      </c>
      <c r="C375" t="s">
        <v>14</v>
      </c>
      <c r="D375" t="s">
        <v>698</v>
      </c>
      <c r="E375">
        <v>39056</v>
      </c>
      <c r="F375" t="s">
        <v>717</v>
      </c>
      <c r="G375">
        <v>209</v>
      </c>
      <c r="H375" t="s">
        <v>690</v>
      </c>
    </row>
    <row r="376" spans="1:8" x14ac:dyDescent="0.35">
      <c r="A376" t="e" vm="5">
        <v>#VALUE!</v>
      </c>
      <c r="B376" t="s">
        <v>529</v>
      </c>
      <c r="C376" t="s">
        <v>530</v>
      </c>
      <c r="D376" t="s">
        <v>765</v>
      </c>
      <c r="E376">
        <v>38751</v>
      </c>
      <c r="F376" t="s">
        <v>705</v>
      </c>
      <c r="G376">
        <v>185</v>
      </c>
      <c r="H376" t="s">
        <v>700</v>
      </c>
    </row>
    <row r="377" spans="1:8" x14ac:dyDescent="0.35">
      <c r="A377" t="e" vm="1">
        <v>#VALUE!</v>
      </c>
      <c r="B377" t="s">
        <v>852</v>
      </c>
      <c r="C377" t="s">
        <v>210</v>
      </c>
      <c r="D377" t="s">
        <v>704</v>
      </c>
      <c r="E377">
        <v>39117</v>
      </c>
      <c r="F377" t="s">
        <v>717</v>
      </c>
      <c r="G377">
        <v>203</v>
      </c>
      <c r="H377" t="s">
        <v>690</v>
      </c>
    </row>
    <row r="378" spans="1:8" x14ac:dyDescent="0.35">
      <c r="A378" t="e" vm="4">
        <v>#VALUE!</v>
      </c>
      <c r="B378" t="s">
        <v>853</v>
      </c>
      <c r="C378" t="s">
        <v>854</v>
      </c>
      <c r="D378" t="s">
        <v>755</v>
      </c>
      <c r="E378">
        <v>39168</v>
      </c>
      <c r="F378" t="s">
        <v>699</v>
      </c>
      <c r="G378">
        <v>194</v>
      </c>
      <c r="H378" t="s">
        <v>700</v>
      </c>
    </row>
    <row r="379" spans="1:8" x14ac:dyDescent="0.35">
      <c r="A379" t="e" vm="12">
        <v>#VALUE!</v>
      </c>
      <c r="B379" t="s">
        <v>532</v>
      </c>
      <c r="C379" t="s">
        <v>533</v>
      </c>
      <c r="D379" t="s">
        <v>742</v>
      </c>
      <c r="E379">
        <v>39243</v>
      </c>
      <c r="F379" t="s">
        <v>716</v>
      </c>
      <c r="G379">
        <v>168</v>
      </c>
      <c r="H379" t="s">
        <v>700</v>
      </c>
    </row>
    <row r="380" spans="1:8" x14ac:dyDescent="0.35">
      <c r="A380" t="e" vm="2">
        <v>#VALUE!</v>
      </c>
      <c r="B380" t="s">
        <v>855</v>
      </c>
      <c r="C380" t="s">
        <v>252</v>
      </c>
      <c r="D380" t="s">
        <v>709</v>
      </c>
      <c r="E380">
        <v>38431</v>
      </c>
      <c r="F380" t="s">
        <v>699</v>
      </c>
      <c r="G380">
        <v>198</v>
      </c>
      <c r="H380" t="s">
        <v>690</v>
      </c>
    </row>
    <row r="381" spans="1:8" x14ac:dyDescent="0.35">
      <c r="A381" t="e" vm="1">
        <v>#VALUE!</v>
      </c>
      <c r="B381" t="s">
        <v>534</v>
      </c>
      <c r="C381" t="s">
        <v>331</v>
      </c>
      <c r="D381" t="s">
        <v>709</v>
      </c>
      <c r="E381">
        <v>39225</v>
      </c>
      <c r="F381" t="s">
        <v>724</v>
      </c>
      <c r="G381">
        <v>203</v>
      </c>
      <c r="H381" t="s">
        <v>700</v>
      </c>
    </row>
    <row r="382" spans="1:8" x14ac:dyDescent="0.35">
      <c r="A382" t="e" vm="4">
        <v>#VALUE!</v>
      </c>
      <c r="B382" t="s">
        <v>856</v>
      </c>
      <c r="C382" t="s">
        <v>33</v>
      </c>
      <c r="D382" t="s">
        <v>704</v>
      </c>
      <c r="E382">
        <v>39333</v>
      </c>
      <c r="F382" t="s">
        <v>725</v>
      </c>
      <c r="G382">
        <v>168</v>
      </c>
      <c r="H382" t="s">
        <v>700</v>
      </c>
    </row>
    <row r="383" spans="1:8" x14ac:dyDescent="0.35">
      <c r="A383" t="e" vm="3">
        <v>#VALUE!</v>
      </c>
      <c r="B383" t="s">
        <v>535</v>
      </c>
      <c r="C383" t="s">
        <v>857</v>
      </c>
      <c r="D383" t="s">
        <v>715</v>
      </c>
      <c r="E383">
        <v>39082</v>
      </c>
      <c r="F383" t="s">
        <v>699</v>
      </c>
      <c r="G383">
        <v>190</v>
      </c>
      <c r="H383" t="s">
        <v>690</v>
      </c>
    </row>
    <row r="384" spans="1:8" x14ac:dyDescent="0.35">
      <c r="A384" t="e" vm="4">
        <v>#VALUE!</v>
      </c>
      <c r="B384" t="s">
        <v>858</v>
      </c>
      <c r="C384" t="s">
        <v>292</v>
      </c>
      <c r="D384" t="s">
        <v>738</v>
      </c>
      <c r="E384">
        <v>38560</v>
      </c>
      <c r="F384" t="s">
        <v>705</v>
      </c>
      <c r="G384">
        <v>179</v>
      </c>
      <c r="H384" t="s">
        <v>700</v>
      </c>
    </row>
    <row r="385" spans="1:8" x14ac:dyDescent="0.35">
      <c r="A385" t="e" vm="5">
        <v>#VALUE!</v>
      </c>
      <c r="B385" t="s">
        <v>537</v>
      </c>
      <c r="C385" t="s">
        <v>538</v>
      </c>
      <c r="D385" t="s">
        <v>742</v>
      </c>
      <c r="E385">
        <v>39009</v>
      </c>
      <c r="F385" t="s">
        <v>705</v>
      </c>
      <c r="G385">
        <v>176</v>
      </c>
      <c r="H385" t="s">
        <v>700</v>
      </c>
    </row>
    <row r="386" spans="1:8" x14ac:dyDescent="0.35">
      <c r="A386" t="e" vm="5">
        <v>#VALUE!</v>
      </c>
      <c r="B386" t="s">
        <v>539</v>
      </c>
      <c r="C386" t="s">
        <v>117</v>
      </c>
      <c r="D386" t="s">
        <v>742</v>
      </c>
      <c r="E386">
        <v>39187</v>
      </c>
      <c r="F386" t="s">
        <v>724</v>
      </c>
      <c r="G386">
        <v>203</v>
      </c>
      <c r="H386" t="s">
        <v>700</v>
      </c>
    </row>
    <row r="387" spans="1:8" x14ac:dyDescent="0.35">
      <c r="A387" t="e" vm="4">
        <v>#VALUE!</v>
      </c>
      <c r="B387" t="s">
        <v>540</v>
      </c>
      <c r="C387" t="s">
        <v>64</v>
      </c>
      <c r="D387" t="s">
        <v>704</v>
      </c>
      <c r="E387">
        <v>38472</v>
      </c>
      <c r="F387" t="s">
        <v>707</v>
      </c>
      <c r="G387">
        <v>165</v>
      </c>
      <c r="H387" t="s">
        <v>700</v>
      </c>
    </row>
    <row r="388" spans="1:8" x14ac:dyDescent="0.35">
      <c r="A388" t="e" vm="5">
        <v>#VALUE!</v>
      </c>
      <c r="B388" t="s">
        <v>859</v>
      </c>
      <c r="C388" t="s">
        <v>100</v>
      </c>
      <c r="D388" t="s">
        <v>742</v>
      </c>
      <c r="E388">
        <v>39207</v>
      </c>
      <c r="F388" t="s">
        <v>725</v>
      </c>
      <c r="G388">
        <v>179</v>
      </c>
      <c r="H388" t="s">
        <v>700</v>
      </c>
    </row>
    <row r="389" spans="1:8" x14ac:dyDescent="0.35">
      <c r="A389" t="e" vm="15">
        <v>#VALUE!</v>
      </c>
      <c r="B389" t="s">
        <v>541</v>
      </c>
      <c r="C389" t="s">
        <v>860</v>
      </c>
      <c r="D389" t="s">
        <v>843</v>
      </c>
      <c r="E389">
        <v>39168</v>
      </c>
      <c r="F389" t="s">
        <v>705</v>
      </c>
      <c r="G389">
        <v>205</v>
      </c>
      <c r="H389" t="s">
        <v>700</v>
      </c>
    </row>
    <row r="390" spans="1:8" x14ac:dyDescent="0.35">
      <c r="A390" t="e" vm="3">
        <v>#VALUE!</v>
      </c>
      <c r="B390" t="s">
        <v>861</v>
      </c>
      <c r="C390" t="s">
        <v>830</v>
      </c>
      <c r="D390" t="s">
        <v>720</v>
      </c>
      <c r="E390">
        <v>39086</v>
      </c>
      <c r="F390" t="s">
        <v>707</v>
      </c>
      <c r="G390">
        <v>170</v>
      </c>
      <c r="H390" t="s">
        <v>700</v>
      </c>
    </row>
    <row r="391" spans="1:8" x14ac:dyDescent="0.35">
      <c r="A391" t="e" vm="2">
        <v>#VALUE!</v>
      </c>
      <c r="B391" t="s">
        <v>543</v>
      </c>
      <c r="C391" t="s">
        <v>544</v>
      </c>
      <c r="D391" t="s">
        <v>753</v>
      </c>
      <c r="E391">
        <v>39181</v>
      </c>
      <c r="F391" t="s">
        <v>707</v>
      </c>
      <c r="G391">
        <v>205</v>
      </c>
      <c r="H391" t="s">
        <v>700</v>
      </c>
    </row>
    <row r="392" spans="1:8" x14ac:dyDescent="0.35">
      <c r="A392" t="e" vm="2">
        <v>#VALUE!</v>
      </c>
      <c r="B392" t="s">
        <v>545</v>
      </c>
      <c r="C392" t="s">
        <v>16</v>
      </c>
      <c r="D392" t="s">
        <v>702</v>
      </c>
      <c r="E392">
        <v>39138</v>
      </c>
      <c r="F392" t="s">
        <v>732</v>
      </c>
      <c r="G392">
        <v>227</v>
      </c>
      <c r="H392" t="s">
        <v>700</v>
      </c>
    </row>
    <row r="393" spans="1:8" x14ac:dyDescent="0.35">
      <c r="A393" t="e" vm="1">
        <v>#VALUE!</v>
      </c>
      <c r="B393" t="s">
        <v>546</v>
      </c>
      <c r="C393" t="s">
        <v>467</v>
      </c>
      <c r="D393" t="s">
        <v>704</v>
      </c>
      <c r="E393">
        <v>38809</v>
      </c>
      <c r="F393" t="s">
        <v>705</v>
      </c>
      <c r="G393">
        <v>190</v>
      </c>
      <c r="H393" t="s">
        <v>690</v>
      </c>
    </row>
    <row r="394" spans="1:8" x14ac:dyDescent="0.35">
      <c r="A394" t="e" vm="1">
        <v>#VALUE!</v>
      </c>
      <c r="B394" t="s">
        <v>547</v>
      </c>
      <c r="C394" t="s">
        <v>210</v>
      </c>
      <c r="D394" t="s">
        <v>704</v>
      </c>
      <c r="E394">
        <v>39002</v>
      </c>
      <c r="F394" t="s">
        <v>724</v>
      </c>
      <c r="G394">
        <v>209</v>
      </c>
      <c r="H394" t="s">
        <v>700</v>
      </c>
    </row>
    <row r="395" spans="1:8" x14ac:dyDescent="0.35">
      <c r="A395" t="e" vm="5">
        <v>#VALUE!</v>
      </c>
      <c r="B395" t="s">
        <v>548</v>
      </c>
      <c r="C395" t="s">
        <v>141</v>
      </c>
      <c r="D395" t="s">
        <v>742</v>
      </c>
      <c r="E395">
        <v>39069</v>
      </c>
      <c r="F395" t="s">
        <v>717</v>
      </c>
      <c r="G395">
        <v>209</v>
      </c>
      <c r="H395" t="s">
        <v>690</v>
      </c>
    </row>
    <row r="396" spans="1:8" x14ac:dyDescent="0.35">
      <c r="A396" t="e" vm="7">
        <v>#VALUE!</v>
      </c>
      <c r="B396" t="s">
        <v>549</v>
      </c>
      <c r="C396" t="s">
        <v>448</v>
      </c>
      <c r="D396" t="s">
        <v>757</v>
      </c>
      <c r="E396">
        <v>38978</v>
      </c>
      <c r="F396" t="s">
        <v>725</v>
      </c>
      <c r="G396">
        <v>179</v>
      </c>
      <c r="H396" t="s">
        <v>700</v>
      </c>
    </row>
    <row r="397" spans="1:8" x14ac:dyDescent="0.35">
      <c r="A397" t="e" vm="4">
        <v>#VALUE!</v>
      </c>
      <c r="B397" t="s">
        <v>550</v>
      </c>
      <c r="C397" t="s">
        <v>551</v>
      </c>
      <c r="D397" t="s">
        <v>755</v>
      </c>
      <c r="E397">
        <v>39202</v>
      </c>
      <c r="F397" t="s">
        <v>699</v>
      </c>
      <c r="G397">
        <v>196</v>
      </c>
      <c r="H397" t="s">
        <v>700</v>
      </c>
    </row>
    <row r="398" spans="1:8" x14ac:dyDescent="0.35">
      <c r="A398" t="e" vm="5">
        <v>#VALUE!</v>
      </c>
      <c r="B398" t="s">
        <v>552</v>
      </c>
      <c r="C398" t="s">
        <v>288</v>
      </c>
      <c r="D398" t="s">
        <v>742</v>
      </c>
      <c r="E398">
        <v>39212</v>
      </c>
      <c r="F398" t="s">
        <v>716</v>
      </c>
      <c r="G398">
        <v>161</v>
      </c>
      <c r="H398" t="s">
        <v>700</v>
      </c>
    </row>
    <row r="399" spans="1:8" x14ac:dyDescent="0.35">
      <c r="A399" t="e" vm="1">
        <v>#VALUE!</v>
      </c>
      <c r="B399" t="s">
        <v>553</v>
      </c>
      <c r="C399" t="s">
        <v>554</v>
      </c>
      <c r="D399" t="s">
        <v>712</v>
      </c>
      <c r="E399">
        <v>39043</v>
      </c>
      <c r="F399" t="s">
        <v>716</v>
      </c>
      <c r="G399">
        <v>181</v>
      </c>
      <c r="H399" t="s">
        <v>690</v>
      </c>
    </row>
    <row r="400" spans="1:8" x14ac:dyDescent="0.35">
      <c r="A400" t="e" vm="7">
        <v>#VALUE!</v>
      </c>
      <c r="B400" t="s">
        <v>862</v>
      </c>
      <c r="C400" t="s">
        <v>380</v>
      </c>
      <c r="D400" t="s">
        <v>709</v>
      </c>
      <c r="E400">
        <v>39151</v>
      </c>
      <c r="F400" t="s">
        <v>703</v>
      </c>
      <c r="G400">
        <v>194</v>
      </c>
      <c r="H400" t="s">
        <v>700</v>
      </c>
    </row>
    <row r="401" spans="1:8" x14ac:dyDescent="0.35">
      <c r="A401" t="e" vm="5">
        <v>#VALUE!</v>
      </c>
      <c r="B401" t="s">
        <v>555</v>
      </c>
      <c r="C401" t="s">
        <v>556</v>
      </c>
      <c r="D401" t="s">
        <v>742</v>
      </c>
      <c r="E401">
        <v>39321</v>
      </c>
      <c r="F401" t="s">
        <v>699</v>
      </c>
      <c r="G401">
        <v>196</v>
      </c>
      <c r="H401" t="s">
        <v>690</v>
      </c>
    </row>
    <row r="402" spans="1:8" x14ac:dyDescent="0.35">
      <c r="A402" t="e" vm="5">
        <v>#VALUE!</v>
      </c>
      <c r="B402" t="s">
        <v>557</v>
      </c>
      <c r="C402" t="s">
        <v>141</v>
      </c>
      <c r="D402" t="s">
        <v>742</v>
      </c>
      <c r="E402">
        <v>39199</v>
      </c>
      <c r="F402" t="s">
        <v>732</v>
      </c>
      <c r="G402">
        <v>209</v>
      </c>
      <c r="H402" t="s">
        <v>700</v>
      </c>
    </row>
    <row r="403" spans="1:8" x14ac:dyDescent="0.35">
      <c r="A403" t="e" vm="4">
        <v>#VALUE!</v>
      </c>
      <c r="B403" t="s">
        <v>863</v>
      </c>
      <c r="C403" t="s">
        <v>180</v>
      </c>
      <c r="D403" t="s">
        <v>704</v>
      </c>
      <c r="E403">
        <v>39100</v>
      </c>
      <c r="F403" t="s">
        <v>717</v>
      </c>
      <c r="G403">
        <v>185</v>
      </c>
      <c r="H403" t="s">
        <v>690</v>
      </c>
    </row>
    <row r="404" spans="1:8" x14ac:dyDescent="0.35">
      <c r="A404" t="e" vm="2">
        <v>#VALUE!</v>
      </c>
      <c r="B404" t="s">
        <v>558</v>
      </c>
      <c r="C404" t="s">
        <v>16</v>
      </c>
      <c r="D404" t="s">
        <v>702</v>
      </c>
      <c r="E404">
        <v>39191</v>
      </c>
      <c r="F404" t="s">
        <v>699</v>
      </c>
      <c r="G404">
        <v>174</v>
      </c>
      <c r="H404" t="s">
        <v>700</v>
      </c>
    </row>
    <row r="405" spans="1:8" x14ac:dyDescent="0.35">
      <c r="A405" t="e" vm="1">
        <v>#VALUE!</v>
      </c>
      <c r="B405" t="s">
        <v>559</v>
      </c>
      <c r="C405" t="s">
        <v>779</v>
      </c>
      <c r="D405" t="s">
        <v>712</v>
      </c>
      <c r="E405">
        <v>39323</v>
      </c>
      <c r="F405" t="s">
        <v>725</v>
      </c>
      <c r="G405">
        <v>168</v>
      </c>
      <c r="H405" t="s">
        <v>690</v>
      </c>
    </row>
    <row r="406" spans="1:8" x14ac:dyDescent="0.35">
      <c r="A406" t="e" vm="7">
        <v>#VALUE!</v>
      </c>
      <c r="B406" t="s">
        <v>560</v>
      </c>
      <c r="C406" t="s">
        <v>83</v>
      </c>
      <c r="D406" t="s">
        <v>709</v>
      </c>
      <c r="E406">
        <v>39085</v>
      </c>
      <c r="F406" t="s">
        <v>725</v>
      </c>
      <c r="G406">
        <v>168</v>
      </c>
      <c r="H406" t="s">
        <v>690</v>
      </c>
    </row>
    <row r="407" spans="1:8" x14ac:dyDescent="0.35">
      <c r="A407" t="e" vm="12">
        <v>#VALUE!</v>
      </c>
      <c r="B407" t="s">
        <v>864</v>
      </c>
      <c r="C407" t="s">
        <v>561</v>
      </c>
      <c r="D407" t="s">
        <v>865</v>
      </c>
      <c r="E407">
        <v>39299</v>
      </c>
      <c r="F407" t="s">
        <v>717</v>
      </c>
      <c r="G407">
        <v>194</v>
      </c>
      <c r="H407" t="s">
        <v>700</v>
      </c>
    </row>
    <row r="408" spans="1:8" x14ac:dyDescent="0.35">
      <c r="A408" t="e" vm="8">
        <v>#VALUE!</v>
      </c>
      <c r="B408" t="s">
        <v>563</v>
      </c>
      <c r="C408" t="s">
        <v>564</v>
      </c>
      <c r="D408" t="s">
        <v>813</v>
      </c>
      <c r="E408">
        <v>38515</v>
      </c>
      <c r="F408" t="s">
        <v>705</v>
      </c>
      <c r="G408">
        <v>174</v>
      </c>
      <c r="H408" t="s">
        <v>700</v>
      </c>
    </row>
    <row r="409" spans="1:8" x14ac:dyDescent="0.35">
      <c r="A409" t="e" vm="1">
        <v>#VALUE!</v>
      </c>
      <c r="B409" t="s">
        <v>565</v>
      </c>
      <c r="C409" t="s">
        <v>28</v>
      </c>
      <c r="D409" t="s">
        <v>698</v>
      </c>
      <c r="E409">
        <v>39088</v>
      </c>
      <c r="F409" t="s">
        <v>705</v>
      </c>
      <c r="G409">
        <v>170</v>
      </c>
      <c r="H409" t="s">
        <v>700</v>
      </c>
    </row>
    <row r="410" spans="1:8" x14ac:dyDescent="0.35">
      <c r="A410" t="e" vm="9">
        <v>#VALUE!</v>
      </c>
      <c r="B410" t="s">
        <v>866</v>
      </c>
      <c r="C410" t="s">
        <v>322</v>
      </c>
      <c r="D410" t="s">
        <v>747</v>
      </c>
      <c r="E410">
        <v>38964</v>
      </c>
      <c r="F410" t="s">
        <v>725</v>
      </c>
      <c r="G410">
        <v>176</v>
      </c>
      <c r="H410" t="s">
        <v>700</v>
      </c>
    </row>
    <row r="411" spans="1:8" x14ac:dyDescent="0.35">
      <c r="A411" t="e" vm="1">
        <v>#VALUE!</v>
      </c>
      <c r="B411" t="s">
        <v>566</v>
      </c>
      <c r="C411" t="s">
        <v>423</v>
      </c>
      <c r="D411" t="s">
        <v>712</v>
      </c>
      <c r="E411">
        <v>39305</v>
      </c>
      <c r="F411" t="s">
        <v>724</v>
      </c>
      <c r="G411">
        <v>192</v>
      </c>
      <c r="H411" t="s">
        <v>700</v>
      </c>
    </row>
    <row r="412" spans="1:8" x14ac:dyDescent="0.35">
      <c r="A412" t="e" vm="2">
        <v>#VALUE!</v>
      </c>
      <c r="B412" t="s">
        <v>867</v>
      </c>
      <c r="C412" t="s">
        <v>567</v>
      </c>
      <c r="D412" t="s">
        <v>711</v>
      </c>
      <c r="E412">
        <v>39069</v>
      </c>
      <c r="F412" t="s">
        <v>705</v>
      </c>
      <c r="G412">
        <v>181</v>
      </c>
      <c r="H412" t="s">
        <v>700</v>
      </c>
    </row>
    <row r="413" spans="1:8" x14ac:dyDescent="0.35">
      <c r="A413" t="e" vm="1">
        <v>#VALUE!</v>
      </c>
      <c r="B413" t="s">
        <v>868</v>
      </c>
      <c r="C413" t="s">
        <v>78</v>
      </c>
      <c r="D413" t="s">
        <v>704</v>
      </c>
      <c r="E413">
        <v>38426</v>
      </c>
      <c r="F413" t="s">
        <v>716</v>
      </c>
      <c r="G413">
        <v>181</v>
      </c>
      <c r="H413" t="s">
        <v>700</v>
      </c>
    </row>
    <row r="414" spans="1:8" x14ac:dyDescent="0.35">
      <c r="A414" t="e" vm="8">
        <v>#VALUE!</v>
      </c>
      <c r="B414" t="s">
        <v>869</v>
      </c>
      <c r="C414" t="s">
        <v>568</v>
      </c>
      <c r="D414" t="s">
        <v>813</v>
      </c>
      <c r="E414">
        <v>38832</v>
      </c>
      <c r="F414" t="s">
        <v>705</v>
      </c>
      <c r="G414">
        <v>176</v>
      </c>
      <c r="H414" t="s">
        <v>700</v>
      </c>
    </row>
    <row r="415" spans="1:8" x14ac:dyDescent="0.35">
      <c r="A415" t="e" vm="1">
        <v>#VALUE!</v>
      </c>
      <c r="B415" t="s">
        <v>569</v>
      </c>
      <c r="C415" t="s">
        <v>570</v>
      </c>
      <c r="D415" t="s">
        <v>756</v>
      </c>
      <c r="E415">
        <v>39323</v>
      </c>
      <c r="F415" t="s">
        <v>725</v>
      </c>
      <c r="G415">
        <v>181</v>
      </c>
      <c r="H415" t="s">
        <v>700</v>
      </c>
    </row>
    <row r="416" spans="1:8" x14ac:dyDescent="0.35">
      <c r="A416" t="e" vm="2">
        <v>#VALUE!</v>
      </c>
      <c r="B416" t="s">
        <v>571</v>
      </c>
      <c r="C416" t="s">
        <v>380</v>
      </c>
      <c r="D416" t="s">
        <v>709</v>
      </c>
      <c r="E416">
        <v>38650</v>
      </c>
      <c r="F416" t="s">
        <v>716</v>
      </c>
      <c r="G416">
        <v>185</v>
      </c>
      <c r="H416" t="s">
        <v>700</v>
      </c>
    </row>
    <row r="417" spans="1:8" x14ac:dyDescent="0.35">
      <c r="A417" t="e" vm="1">
        <v>#VALUE!</v>
      </c>
      <c r="B417" t="s">
        <v>572</v>
      </c>
      <c r="C417" t="s">
        <v>148</v>
      </c>
      <c r="D417" t="s">
        <v>698</v>
      </c>
      <c r="E417">
        <v>39042</v>
      </c>
      <c r="F417" t="s">
        <v>705</v>
      </c>
      <c r="G417">
        <v>181</v>
      </c>
      <c r="H417" t="s">
        <v>700</v>
      </c>
    </row>
    <row r="418" spans="1:8" x14ac:dyDescent="0.35">
      <c r="A418" t="e" vm="1">
        <v>#VALUE!</v>
      </c>
      <c r="B418" t="s">
        <v>573</v>
      </c>
      <c r="C418" t="s">
        <v>80</v>
      </c>
      <c r="D418" t="s">
        <v>698</v>
      </c>
      <c r="E418">
        <v>39258</v>
      </c>
      <c r="F418" t="s">
        <v>716</v>
      </c>
      <c r="G418">
        <v>168</v>
      </c>
      <c r="H418" t="s">
        <v>690</v>
      </c>
    </row>
    <row r="419" spans="1:8" x14ac:dyDescent="0.35">
      <c r="A419" t="e" vm="2">
        <v>#VALUE!</v>
      </c>
      <c r="B419" t="s">
        <v>574</v>
      </c>
      <c r="C419" t="s">
        <v>252</v>
      </c>
      <c r="D419" t="s">
        <v>709</v>
      </c>
      <c r="E419">
        <v>39173</v>
      </c>
      <c r="F419" t="s">
        <v>732</v>
      </c>
      <c r="G419">
        <v>201</v>
      </c>
      <c r="H419" t="s">
        <v>700</v>
      </c>
    </row>
    <row r="420" spans="1:8" x14ac:dyDescent="0.35">
      <c r="A420" t="e" vm="4">
        <v>#VALUE!</v>
      </c>
      <c r="B420" t="s">
        <v>870</v>
      </c>
      <c r="C420" t="s">
        <v>575</v>
      </c>
      <c r="D420" t="s">
        <v>772</v>
      </c>
      <c r="E420">
        <v>39234</v>
      </c>
      <c r="F420" t="s">
        <v>705</v>
      </c>
      <c r="G420">
        <v>185</v>
      </c>
      <c r="H420" t="s">
        <v>700</v>
      </c>
    </row>
    <row r="421" spans="1:8" x14ac:dyDescent="0.35">
      <c r="A421" t="e" vm="2">
        <v>#VALUE!</v>
      </c>
      <c r="B421" t="s">
        <v>576</v>
      </c>
      <c r="C421" t="s">
        <v>22</v>
      </c>
      <c r="D421" t="s">
        <v>709</v>
      </c>
      <c r="E421">
        <v>39052</v>
      </c>
      <c r="F421" t="s">
        <v>725</v>
      </c>
      <c r="G421">
        <v>176</v>
      </c>
      <c r="H421" t="s">
        <v>690</v>
      </c>
    </row>
    <row r="422" spans="1:8" x14ac:dyDescent="0.35">
      <c r="A422" t="e" vm="1">
        <v>#VALUE!</v>
      </c>
      <c r="B422" t="s">
        <v>577</v>
      </c>
      <c r="C422" t="s">
        <v>180</v>
      </c>
      <c r="D422" t="s">
        <v>704</v>
      </c>
      <c r="E422">
        <v>39270</v>
      </c>
      <c r="F422" t="s">
        <v>725</v>
      </c>
      <c r="G422">
        <v>168</v>
      </c>
      <c r="H422" t="s">
        <v>690</v>
      </c>
    </row>
    <row r="423" spans="1:8" x14ac:dyDescent="0.35">
      <c r="A423" t="e" vm="8">
        <v>#VALUE!</v>
      </c>
      <c r="B423" t="s">
        <v>578</v>
      </c>
      <c r="C423" t="s">
        <v>854</v>
      </c>
      <c r="D423" t="s">
        <v>755</v>
      </c>
      <c r="E423">
        <v>39291</v>
      </c>
      <c r="F423" t="s">
        <v>716</v>
      </c>
      <c r="G423">
        <v>168</v>
      </c>
      <c r="H423" t="s">
        <v>700</v>
      </c>
    </row>
    <row r="424" spans="1:8" x14ac:dyDescent="0.35">
      <c r="A424" t="e" vm="7">
        <v>#VALUE!</v>
      </c>
      <c r="B424" t="s">
        <v>579</v>
      </c>
      <c r="C424" t="s">
        <v>580</v>
      </c>
      <c r="D424" t="s">
        <v>819</v>
      </c>
      <c r="E424">
        <v>39299</v>
      </c>
      <c r="F424" t="s">
        <v>717</v>
      </c>
      <c r="G424">
        <v>203</v>
      </c>
      <c r="H424" t="s">
        <v>690</v>
      </c>
    </row>
    <row r="425" spans="1:8" x14ac:dyDescent="0.35">
      <c r="A425" t="e" vm="4">
        <v>#VALUE!</v>
      </c>
      <c r="B425" t="s">
        <v>871</v>
      </c>
      <c r="C425" t="s">
        <v>581</v>
      </c>
      <c r="D425" t="s">
        <v>772</v>
      </c>
      <c r="E425">
        <v>39132</v>
      </c>
      <c r="F425" t="s">
        <v>707</v>
      </c>
      <c r="G425">
        <v>179</v>
      </c>
      <c r="H425" t="s">
        <v>700</v>
      </c>
    </row>
    <row r="426" spans="1:8" x14ac:dyDescent="0.35">
      <c r="A426" t="e" vm="1">
        <v>#VALUE!</v>
      </c>
      <c r="B426" t="s">
        <v>582</v>
      </c>
      <c r="C426" t="s">
        <v>182</v>
      </c>
      <c r="D426" t="s">
        <v>698</v>
      </c>
      <c r="E426">
        <v>39018</v>
      </c>
      <c r="F426" t="s">
        <v>705</v>
      </c>
      <c r="G426">
        <v>196</v>
      </c>
      <c r="H426" t="s">
        <v>700</v>
      </c>
    </row>
    <row r="427" spans="1:8" x14ac:dyDescent="0.35">
      <c r="A427" t="e" vm="8">
        <v>#VALUE!</v>
      </c>
      <c r="B427" t="s">
        <v>872</v>
      </c>
      <c r="C427" t="s">
        <v>583</v>
      </c>
      <c r="D427" t="s">
        <v>755</v>
      </c>
      <c r="E427">
        <v>38955</v>
      </c>
      <c r="F427" t="s">
        <v>707</v>
      </c>
      <c r="G427">
        <v>187</v>
      </c>
      <c r="H427" t="s">
        <v>700</v>
      </c>
    </row>
    <row r="428" spans="1:8" x14ac:dyDescent="0.35">
      <c r="A428" t="e" vm="8">
        <v>#VALUE!</v>
      </c>
      <c r="B428" t="s">
        <v>584</v>
      </c>
      <c r="C428" t="s">
        <v>583</v>
      </c>
      <c r="D428" t="s">
        <v>755</v>
      </c>
      <c r="E428">
        <v>39148</v>
      </c>
      <c r="F428" t="s">
        <v>707</v>
      </c>
      <c r="G428">
        <v>187</v>
      </c>
      <c r="H428" t="s">
        <v>700</v>
      </c>
    </row>
    <row r="429" spans="1:8" x14ac:dyDescent="0.35">
      <c r="A429" t="e" vm="5">
        <v>#VALUE!</v>
      </c>
      <c r="B429" t="s">
        <v>585</v>
      </c>
      <c r="C429" t="s">
        <v>586</v>
      </c>
      <c r="D429" t="s">
        <v>742</v>
      </c>
      <c r="E429">
        <v>39014</v>
      </c>
      <c r="F429" t="s">
        <v>725</v>
      </c>
      <c r="G429">
        <v>165</v>
      </c>
      <c r="H429" t="s">
        <v>690</v>
      </c>
    </row>
    <row r="430" spans="1:8" x14ac:dyDescent="0.35">
      <c r="A430" t="e" vm="5">
        <v>#VALUE!</v>
      </c>
      <c r="B430" t="s">
        <v>587</v>
      </c>
      <c r="C430" t="s">
        <v>172</v>
      </c>
      <c r="D430" t="s">
        <v>742</v>
      </c>
      <c r="E430">
        <v>39116</v>
      </c>
      <c r="F430" t="s">
        <v>716</v>
      </c>
      <c r="G430">
        <v>196</v>
      </c>
      <c r="H430" t="s">
        <v>700</v>
      </c>
    </row>
    <row r="431" spans="1:8" x14ac:dyDescent="0.35">
      <c r="A431" t="e" vm="8">
        <v>#VALUE!</v>
      </c>
      <c r="B431" t="s">
        <v>873</v>
      </c>
      <c r="C431" t="s">
        <v>374</v>
      </c>
      <c r="D431" t="s">
        <v>755</v>
      </c>
      <c r="E431">
        <v>39141</v>
      </c>
      <c r="F431" t="s">
        <v>705</v>
      </c>
      <c r="G431">
        <v>176</v>
      </c>
      <c r="H431" t="s">
        <v>700</v>
      </c>
    </row>
    <row r="432" spans="1:8" x14ac:dyDescent="0.35">
      <c r="A432" t="e" vm="19">
        <v>#VALUE!</v>
      </c>
      <c r="B432" t="s">
        <v>588</v>
      </c>
      <c r="C432" t="s">
        <v>217</v>
      </c>
      <c r="D432" t="s">
        <v>704</v>
      </c>
      <c r="E432">
        <v>38920</v>
      </c>
      <c r="F432" t="s">
        <v>717</v>
      </c>
      <c r="G432">
        <v>203</v>
      </c>
      <c r="H432" t="s">
        <v>700</v>
      </c>
    </row>
    <row r="433" spans="1:8" x14ac:dyDescent="0.35">
      <c r="A433" t="e" vm="1">
        <v>#VALUE!</v>
      </c>
      <c r="B433" t="s">
        <v>589</v>
      </c>
      <c r="C433" t="s">
        <v>39</v>
      </c>
      <c r="D433" t="s">
        <v>704</v>
      </c>
      <c r="E433">
        <v>39140</v>
      </c>
      <c r="F433" t="s">
        <v>725</v>
      </c>
      <c r="G433">
        <v>174</v>
      </c>
      <c r="H433" t="s">
        <v>690</v>
      </c>
    </row>
    <row r="434" spans="1:8" x14ac:dyDescent="0.35">
      <c r="A434" t="e" vm="9">
        <v>#VALUE!</v>
      </c>
      <c r="B434" t="s">
        <v>590</v>
      </c>
      <c r="C434" t="s">
        <v>261</v>
      </c>
      <c r="D434" t="s">
        <v>712</v>
      </c>
      <c r="E434">
        <v>39197</v>
      </c>
      <c r="F434" t="s">
        <v>717</v>
      </c>
      <c r="G434">
        <v>209</v>
      </c>
      <c r="H434" t="s">
        <v>700</v>
      </c>
    </row>
    <row r="435" spans="1:8" x14ac:dyDescent="0.35">
      <c r="A435" t="e" vm="1">
        <v>#VALUE!</v>
      </c>
      <c r="B435" t="s">
        <v>591</v>
      </c>
      <c r="C435" t="s">
        <v>59</v>
      </c>
      <c r="D435" t="s">
        <v>704</v>
      </c>
      <c r="E435">
        <v>39161</v>
      </c>
      <c r="F435" t="s">
        <v>716</v>
      </c>
      <c r="G435">
        <v>179</v>
      </c>
      <c r="H435" t="s">
        <v>690</v>
      </c>
    </row>
    <row r="436" spans="1:8" x14ac:dyDescent="0.35">
      <c r="A436" t="e" vm="2">
        <v>#VALUE!</v>
      </c>
      <c r="B436" t="s">
        <v>592</v>
      </c>
      <c r="C436" t="s">
        <v>593</v>
      </c>
      <c r="D436" t="s">
        <v>756</v>
      </c>
      <c r="E436">
        <v>39212</v>
      </c>
      <c r="F436" t="s">
        <v>705</v>
      </c>
      <c r="G436">
        <v>174</v>
      </c>
      <c r="H436" t="s">
        <v>690</v>
      </c>
    </row>
    <row r="437" spans="1:8" x14ac:dyDescent="0.35">
      <c r="A437" t="e" vm="2">
        <v>#VALUE!</v>
      </c>
      <c r="B437" t="s">
        <v>594</v>
      </c>
      <c r="C437" t="s">
        <v>16</v>
      </c>
      <c r="D437" t="s">
        <v>702</v>
      </c>
      <c r="E437">
        <v>39120</v>
      </c>
      <c r="F437" t="s">
        <v>705</v>
      </c>
      <c r="G437">
        <v>174</v>
      </c>
      <c r="H437" t="s">
        <v>700</v>
      </c>
    </row>
    <row r="438" spans="1:8" x14ac:dyDescent="0.35">
      <c r="A438" t="e" vm="1">
        <v>#VALUE!</v>
      </c>
      <c r="B438" t="s">
        <v>595</v>
      </c>
      <c r="C438" t="s">
        <v>217</v>
      </c>
      <c r="D438" t="s">
        <v>704</v>
      </c>
      <c r="E438">
        <v>39105</v>
      </c>
      <c r="F438" t="s">
        <v>705</v>
      </c>
      <c r="G438">
        <v>185</v>
      </c>
      <c r="H438" t="s">
        <v>690</v>
      </c>
    </row>
    <row r="439" spans="1:8" x14ac:dyDescent="0.35">
      <c r="A439" t="e" vm="2">
        <v>#VALUE!</v>
      </c>
      <c r="B439" t="s">
        <v>596</v>
      </c>
      <c r="C439" t="s">
        <v>223</v>
      </c>
      <c r="D439" t="s">
        <v>709</v>
      </c>
      <c r="E439">
        <v>38993</v>
      </c>
      <c r="F439" t="s">
        <v>716</v>
      </c>
      <c r="G439">
        <v>181</v>
      </c>
      <c r="H439" t="s">
        <v>690</v>
      </c>
    </row>
    <row r="440" spans="1:8" x14ac:dyDescent="0.35">
      <c r="A440" t="e" vm="10">
        <v>#VALUE!</v>
      </c>
      <c r="B440" t="s">
        <v>874</v>
      </c>
      <c r="C440" t="s">
        <v>875</v>
      </c>
      <c r="D440" t="s">
        <v>876</v>
      </c>
      <c r="E440">
        <v>39219</v>
      </c>
      <c r="F440" t="s">
        <v>717</v>
      </c>
      <c r="G440">
        <v>187</v>
      </c>
      <c r="H440" t="s">
        <v>700</v>
      </c>
    </row>
    <row r="441" spans="1:8" x14ac:dyDescent="0.35">
      <c r="A441" t="e" vm="5">
        <v>#VALUE!</v>
      </c>
      <c r="B441" t="s">
        <v>599</v>
      </c>
      <c r="C441" t="s">
        <v>600</v>
      </c>
      <c r="D441" t="s">
        <v>742</v>
      </c>
      <c r="E441">
        <v>39021</v>
      </c>
      <c r="F441" t="s">
        <v>724</v>
      </c>
      <c r="G441">
        <v>185</v>
      </c>
      <c r="H441" t="s">
        <v>700</v>
      </c>
    </row>
    <row r="442" spans="1:8" x14ac:dyDescent="0.35">
      <c r="A442" t="e" vm="5">
        <v>#VALUE!</v>
      </c>
      <c r="B442" t="s">
        <v>601</v>
      </c>
      <c r="C442" t="s">
        <v>602</v>
      </c>
      <c r="D442" t="s">
        <v>742</v>
      </c>
      <c r="E442">
        <v>39139</v>
      </c>
      <c r="F442" t="s">
        <v>705</v>
      </c>
      <c r="G442">
        <v>181</v>
      </c>
      <c r="H442" t="s">
        <v>700</v>
      </c>
    </row>
    <row r="443" spans="1:8" x14ac:dyDescent="0.35">
      <c r="A443" t="e" vm="11">
        <v>#VALUE!</v>
      </c>
      <c r="B443" t="s">
        <v>877</v>
      </c>
      <c r="C443" t="s">
        <v>603</v>
      </c>
      <c r="D443" t="s">
        <v>740</v>
      </c>
      <c r="E443">
        <v>39287</v>
      </c>
      <c r="F443" t="s">
        <v>767</v>
      </c>
      <c r="G443">
        <v>168</v>
      </c>
      <c r="H443" t="s">
        <v>700</v>
      </c>
    </row>
    <row r="444" spans="1:8" x14ac:dyDescent="0.35">
      <c r="A444" t="e" vm="1">
        <v>#VALUE!</v>
      </c>
      <c r="B444" t="s">
        <v>604</v>
      </c>
      <c r="C444" t="s">
        <v>206</v>
      </c>
      <c r="D444" t="s">
        <v>712</v>
      </c>
      <c r="E444">
        <v>39290</v>
      </c>
      <c r="F444" t="s">
        <v>724</v>
      </c>
      <c r="G444">
        <v>201</v>
      </c>
      <c r="H444" t="s">
        <v>690</v>
      </c>
    </row>
    <row r="445" spans="1:8" x14ac:dyDescent="0.35">
      <c r="A445" t="e" vm="2">
        <v>#VALUE!</v>
      </c>
      <c r="B445" t="s">
        <v>605</v>
      </c>
      <c r="C445" t="s">
        <v>606</v>
      </c>
      <c r="D445" t="s">
        <v>711</v>
      </c>
      <c r="E445">
        <v>38496</v>
      </c>
      <c r="F445" t="s">
        <v>716</v>
      </c>
      <c r="G445">
        <v>170</v>
      </c>
      <c r="H445" t="s">
        <v>690</v>
      </c>
    </row>
    <row r="446" spans="1:8" x14ac:dyDescent="0.35">
      <c r="A446" t="e" vm="5">
        <v>#VALUE!</v>
      </c>
      <c r="B446" t="s">
        <v>607</v>
      </c>
      <c r="C446" t="s">
        <v>608</v>
      </c>
      <c r="D446" t="s">
        <v>765</v>
      </c>
      <c r="E446">
        <v>38271</v>
      </c>
      <c r="F446" t="s">
        <v>699</v>
      </c>
      <c r="G446">
        <v>205</v>
      </c>
      <c r="H446" t="s">
        <v>700</v>
      </c>
    </row>
    <row r="447" spans="1:8" x14ac:dyDescent="0.35">
      <c r="A447" t="e" vm="1">
        <v>#VALUE!</v>
      </c>
      <c r="B447" t="s">
        <v>609</v>
      </c>
      <c r="C447" t="s">
        <v>97</v>
      </c>
      <c r="D447" t="s">
        <v>704</v>
      </c>
      <c r="E447">
        <v>39148</v>
      </c>
      <c r="F447" t="s">
        <v>699</v>
      </c>
      <c r="G447">
        <v>194</v>
      </c>
      <c r="H447" t="s">
        <v>700</v>
      </c>
    </row>
    <row r="448" spans="1:8" x14ac:dyDescent="0.35">
      <c r="A448" t="e" vm="5">
        <v>#VALUE!</v>
      </c>
      <c r="B448" t="s">
        <v>610</v>
      </c>
      <c r="C448" t="s">
        <v>252</v>
      </c>
      <c r="D448" t="s">
        <v>709</v>
      </c>
      <c r="E448">
        <v>38655</v>
      </c>
      <c r="F448" t="s">
        <v>705</v>
      </c>
      <c r="G448">
        <v>185</v>
      </c>
      <c r="H448" t="s">
        <v>700</v>
      </c>
    </row>
    <row r="449" spans="1:8" x14ac:dyDescent="0.35">
      <c r="A449" t="e" vm="1">
        <v>#VALUE!</v>
      </c>
      <c r="B449" t="s">
        <v>611</v>
      </c>
      <c r="C449" t="s">
        <v>39</v>
      </c>
      <c r="D449" t="s">
        <v>704</v>
      </c>
      <c r="E449">
        <v>38778</v>
      </c>
      <c r="F449" t="s">
        <v>699</v>
      </c>
      <c r="G449">
        <v>161</v>
      </c>
      <c r="H449" t="s">
        <v>700</v>
      </c>
    </row>
    <row r="450" spans="1:8" x14ac:dyDescent="0.35">
      <c r="A450" t="e" vm="2">
        <v>#VALUE!</v>
      </c>
      <c r="B450" t="s">
        <v>612</v>
      </c>
      <c r="C450" t="s">
        <v>613</v>
      </c>
      <c r="D450" t="s">
        <v>774</v>
      </c>
      <c r="E450">
        <v>39118</v>
      </c>
      <c r="F450" t="s">
        <v>699</v>
      </c>
      <c r="G450">
        <v>179</v>
      </c>
      <c r="H450" t="s">
        <v>700</v>
      </c>
    </row>
    <row r="451" spans="1:8" x14ac:dyDescent="0.35">
      <c r="A451" t="e" vm="8">
        <v>#VALUE!</v>
      </c>
      <c r="B451" t="s">
        <v>614</v>
      </c>
      <c r="C451" t="s">
        <v>309</v>
      </c>
      <c r="D451" t="s">
        <v>698</v>
      </c>
      <c r="E451">
        <v>38835</v>
      </c>
      <c r="F451" t="s">
        <v>699</v>
      </c>
      <c r="G451">
        <v>179</v>
      </c>
      <c r="H451" t="s">
        <v>700</v>
      </c>
    </row>
    <row r="452" spans="1:8" x14ac:dyDescent="0.35">
      <c r="A452" t="e" vm="2">
        <v>#VALUE!</v>
      </c>
      <c r="B452" t="s">
        <v>878</v>
      </c>
      <c r="C452" t="s">
        <v>223</v>
      </c>
      <c r="D452" t="s">
        <v>709</v>
      </c>
      <c r="E452">
        <v>38990</v>
      </c>
      <c r="F452" t="s">
        <v>725</v>
      </c>
      <c r="G452">
        <v>179</v>
      </c>
      <c r="H452" t="s">
        <v>690</v>
      </c>
    </row>
    <row r="453" spans="1:8" x14ac:dyDescent="0.35">
      <c r="A453" t="e" vm="3">
        <v>#VALUE!</v>
      </c>
      <c r="B453" t="s">
        <v>879</v>
      </c>
      <c r="C453" t="s">
        <v>723</v>
      </c>
      <c r="D453" t="s">
        <v>720</v>
      </c>
      <c r="E453">
        <v>39180</v>
      </c>
      <c r="F453" t="s">
        <v>716</v>
      </c>
      <c r="G453">
        <v>165</v>
      </c>
      <c r="H453" t="s">
        <v>700</v>
      </c>
    </row>
    <row r="454" spans="1:8" x14ac:dyDescent="0.35">
      <c r="A454" t="e" vm="3">
        <v>#VALUE!</v>
      </c>
      <c r="B454" t="s">
        <v>615</v>
      </c>
      <c r="C454" t="s">
        <v>118</v>
      </c>
      <c r="D454" t="s">
        <v>720</v>
      </c>
      <c r="E454">
        <v>39097</v>
      </c>
      <c r="F454" t="s">
        <v>705</v>
      </c>
      <c r="G454">
        <v>170</v>
      </c>
      <c r="H454" t="s">
        <v>700</v>
      </c>
    </row>
    <row r="455" spans="1:8" x14ac:dyDescent="0.35">
      <c r="A455" t="e" vm="4">
        <v>#VALUE!</v>
      </c>
      <c r="B455" t="s">
        <v>616</v>
      </c>
      <c r="C455" t="s">
        <v>617</v>
      </c>
      <c r="D455" t="s">
        <v>738</v>
      </c>
      <c r="E455">
        <v>39021</v>
      </c>
      <c r="F455" t="s">
        <v>705</v>
      </c>
      <c r="G455">
        <v>203</v>
      </c>
      <c r="H455" t="s">
        <v>700</v>
      </c>
    </row>
    <row r="456" spans="1:8" x14ac:dyDescent="0.35">
      <c r="A456" t="e" vm="5">
        <v>#VALUE!</v>
      </c>
      <c r="B456" t="s">
        <v>880</v>
      </c>
      <c r="C456" t="s">
        <v>145</v>
      </c>
      <c r="D456" t="s">
        <v>698</v>
      </c>
      <c r="E456">
        <v>39095</v>
      </c>
      <c r="F456" t="s">
        <v>717</v>
      </c>
      <c r="G456">
        <v>214</v>
      </c>
      <c r="H456" t="s">
        <v>700</v>
      </c>
    </row>
    <row r="457" spans="1:8" x14ac:dyDescent="0.35">
      <c r="A457" t="e" vm="1">
        <v>#VALUE!</v>
      </c>
      <c r="B457" t="s">
        <v>618</v>
      </c>
      <c r="C457" t="s">
        <v>145</v>
      </c>
      <c r="D457" t="s">
        <v>698</v>
      </c>
      <c r="E457">
        <v>39102</v>
      </c>
      <c r="F457" t="s">
        <v>705</v>
      </c>
      <c r="G457">
        <v>190</v>
      </c>
      <c r="H457" t="s">
        <v>700</v>
      </c>
    </row>
    <row r="458" spans="1:8" x14ac:dyDescent="0.35">
      <c r="A458" t="e" vm="3">
        <v>#VALUE!</v>
      </c>
      <c r="B458" t="s">
        <v>619</v>
      </c>
      <c r="C458" t="s">
        <v>881</v>
      </c>
      <c r="D458" t="s">
        <v>747</v>
      </c>
      <c r="E458">
        <v>38503</v>
      </c>
      <c r="F458" t="s">
        <v>716</v>
      </c>
      <c r="G458">
        <v>161</v>
      </c>
      <c r="H458" t="s">
        <v>700</v>
      </c>
    </row>
    <row r="459" spans="1:8" x14ac:dyDescent="0.35">
      <c r="A459" t="e" vm="2">
        <v>#VALUE!</v>
      </c>
      <c r="B459" t="s">
        <v>621</v>
      </c>
      <c r="C459" t="s">
        <v>622</v>
      </c>
      <c r="D459" t="s">
        <v>774</v>
      </c>
      <c r="E459">
        <v>39084</v>
      </c>
      <c r="F459" t="s">
        <v>716</v>
      </c>
      <c r="G459">
        <v>165</v>
      </c>
      <c r="H459" t="s">
        <v>690</v>
      </c>
    </row>
    <row r="460" spans="1:8" x14ac:dyDescent="0.35">
      <c r="A460" t="e" vm="8">
        <v>#VALUE!</v>
      </c>
      <c r="B460" t="s">
        <v>623</v>
      </c>
      <c r="C460" t="s">
        <v>127</v>
      </c>
      <c r="D460" t="s">
        <v>755</v>
      </c>
      <c r="E460">
        <v>39304</v>
      </c>
      <c r="F460" t="s">
        <v>705</v>
      </c>
      <c r="G460">
        <v>159</v>
      </c>
      <c r="H460" t="s">
        <v>700</v>
      </c>
    </row>
    <row r="461" spans="1:8" x14ac:dyDescent="0.35">
      <c r="A461" t="e" vm="5">
        <v>#VALUE!</v>
      </c>
      <c r="B461" t="s">
        <v>882</v>
      </c>
      <c r="C461" t="s">
        <v>624</v>
      </c>
      <c r="D461" t="s">
        <v>742</v>
      </c>
      <c r="E461">
        <v>38991</v>
      </c>
      <c r="F461" t="s">
        <v>724</v>
      </c>
      <c r="G461">
        <v>192</v>
      </c>
      <c r="H461" t="s">
        <v>700</v>
      </c>
    </row>
    <row r="462" spans="1:8" x14ac:dyDescent="0.35">
      <c r="A462" t="e" vm="1">
        <v>#VALUE!</v>
      </c>
      <c r="B462" t="s">
        <v>625</v>
      </c>
      <c r="C462" t="s">
        <v>145</v>
      </c>
      <c r="D462" t="s">
        <v>698</v>
      </c>
      <c r="E462">
        <v>39257</v>
      </c>
      <c r="F462" t="s">
        <v>717</v>
      </c>
      <c r="G462">
        <v>185</v>
      </c>
      <c r="H462" t="s">
        <v>700</v>
      </c>
    </row>
    <row r="463" spans="1:8" x14ac:dyDescent="0.35">
      <c r="A463" t="e" vm="2">
        <v>#VALUE!</v>
      </c>
      <c r="B463" t="s">
        <v>626</v>
      </c>
      <c r="C463" t="s">
        <v>208</v>
      </c>
      <c r="D463" t="s">
        <v>709</v>
      </c>
      <c r="E463">
        <v>39192</v>
      </c>
      <c r="F463" t="s">
        <v>783</v>
      </c>
      <c r="G463">
        <v>179</v>
      </c>
      <c r="H463" t="s">
        <v>690</v>
      </c>
    </row>
    <row r="464" spans="1:8" x14ac:dyDescent="0.35">
      <c r="A464" t="e" vm="4">
        <v>#VALUE!</v>
      </c>
      <c r="B464" t="s">
        <v>627</v>
      </c>
      <c r="C464" t="s">
        <v>180</v>
      </c>
      <c r="D464" t="s">
        <v>704</v>
      </c>
      <c r="E464">
        <v>39282</v>
      </c>
      <c r="F464" t="s">
        <v>707</v>
      </c>
      <c r="G464">
        <v>176</v>
      </c>
      <c r="H464" t="s">
        <v>700</v>
      </c>
    </row>
    <row r="465" spans="1:8" x14ac:dyDescent="0.35">
      <c r="A465" t="e" vm="3">
        <v>#VALUE!</v>
      </c>
      <c r="B465" t="s">
        <v>628</v>
      </c>
      <c r="C465" t="s">
        <v>810</v>
      </c>
      <c r="D465" t="s">
        <v>720</v>
      </c>
      <c r="E465">
        <v>38805</v>
      </c>
      <c r="F465" t="s">
        <v>724</v>
      </c>
      <c r="G465">
        <v>194</v>
      </c>
      <c r="H465" t="s">
        <v>700</v>
      </c>
    </row>
    <row r="466" spans="1:8" x14ac:dyDescent="0.35">
      <c r="A466" t="e" vm="3">
        <v>#VALUE!</v>
      </c>
      <c r="B466" t="s">
        <v>629</v>
      </c>
      <c r="C466" t="s">
        <v>733</v>
      </c>
      <c r="D466" t="s">
        <v>720</v>
      </c>
      <c r="E466">
        <v>39287</v>
      </c>
      <c r="F466" t="s">
        <v>724</v>
      </c>
      <c r="G466">
        <v>183</v>
      </c>
      <c r="H466" t="s">
        <v>700</v>
      </c>
    </row>
    <row r="467" spans="1:8" x14ac:dyDescent="0.35">
      <c r="A467" t="e" vm="7">
        <v>#VALUE!</v>
      </c>
      <c r="B467" t="s">
        <v>630</v>
      </c>
      <c r="C467" t="s">
        <v>779</v>
      </c>
      <c r="D467" t="s">
        <v>712</v>
      </c>
      <c r="E467">
        <v>39267</v>
      </c>
      <c r="F467" t="s">
        <v>699</v>
      </c>
      <c r="G467">
        <v>192</v>
      </c>
      <c r="H467" t="s">
        <v>700</v>
      </c>
    </row>
    <row r="468" spans="1:8" x14ac:dyDescent="0.35">
      <c r="A468" t="e" vm="10">
        <v>#VALUE!</v>
      </c>
      <c r="B468" t="s">
        <v>631</v>
      </c>
      <c r="C468" t="s">
        <v>34</v>
      </c>
      <c r="D468" t="s">
        <v>712</v>
      </c>
      <c r="E468">
        <v>38363</v>
      </c>
      <c r="F468" t="s">
        <v>707</v>
      </c>
      <c r="G468">
        <v>194</v>
      </c>
      <c r="H468" t="s">
        <v>700</v>
      </c>
    </row>
    <row r="469" spans="1:8" x14ac:dyDescent="0.35">
      <c r="A469" t="e" vm="3">
        <v>#VALUE!</v>
      </c>
      <c r="B469" t="s">
        <v>632</v>
      </c>
      <c r="C469" t="s">
        <v>776</v>
      </c>
      <c r="D469" t="s">
        <v>720</v>
      </c>
      <c r="E469">
        <v>39245</v>
      </c>
      <c r="F469" t="s">
        <v>767</v>
      </c>
      <c r="G469">
        <v>170</v>
      </c>
      <c r="H469" t="s">
        <v>690</v>
      </c>
    </row>
    <row r="470" spans="1:8" x14ac:dyDescent="0.35">
      <c r="A470" t="e" vm="3">
        <v>#VALUE!</v>
      </c>
      <c r="B470" t="s">
        <v>633</v>
      </c>
      <c r="C470" t="s">
        <v>834</v>
      </c>
      <c r="D470" t="s">
        <v>747</v>
      </c>
      <c r="E470">
        <v>38683</v>
      </c>
      <c r="F470" t="s">
        <v>705</v>
      </c>
      <c r="G470">
        <v>183</v>
      </c>
      <c r="H470" t="s">
        <v>700</v>
      </c>
    </row>
    <row r="471" spans="1:8" x14ac:dyDescent="0.35">
      <c r="A471" t="e" vm="8">
        <v>#VALUE!</v>
      </c>
      <c r="B471" t="s">
        <v>634</v>
      </c>
      <c r="C471" t="s">
        <v>393</v>
      </c>
      <c r="D471" t="s">
        <v>755</v>
      </c>
      <c r="E471">
        <v>38823</v>
      </c>
      <c r="F471" t="s">
        <v>725</v>
      </c>
      <c r="G471">
        <v>161</v>
      </c>
      <c r="H471" t="s">
        <v>700</v>
      </c>
    </row>
    <row r="472" spans="1:8" x14ac:dyDescent="0.35">
      <c r="A472" t="e" vm="5">
        <v>#VALUE!</v>
      </c>
      <c r="B472" t="s">
        <v>635</v>
      </c>
      <c r="C472" t="s">
        <v>556</v>
      </c>
      <c r="D472" t="s">
        <v>742</v>
      </c>
      <c r="E472">
        <v>39174</v>
      </c>
      <c r="F472" t="s">
        <v>817</v>
      </c>
      <c r="G472">
        <v>209</v>
      </c>
      <c r="H472" t="s">
        <v>700</v>
      </c>
    </row>
    <row r="473" spans="1:8" x14ac:dyDescent="0.35">
      <c r="A473" t="e" vm="4">
        <v>#VALUE!</v>
      </c>
      <c r="B473" t="s">
        <v>636</v>
      </c>
      <c r="C473" t="s">
        <v>410</v>
      </c>
      <c r="D473" t="s">
        <v>772</v>
      </c>
      <c r="E473">
        <v>38995</v>
      </c>
      <c r="F473" t="s">
        <v>725</v>
      </c>
      <c r="G473">
        <v>174</v>
      </c>
      <c r="H473" t="s">
        <v>700</v>
      </c>
    </row>
    <row r="474" spans="1:8" x14ac:dyDescent="0.35">
      <c r="A474" t="e" vm="3">
        <v>#VALUE!</v>
      </c>
      <c r="B474" t="s">
        <v>883</v>
      </c>
      <c r="C474" t="s">
        <v>44</v>
      </c>
      <c r="D474" t="s">
        <v>720</v>
      </c>
      <c r="E474">
        <v>38848</v>
      </c>
      <c r="F474" t="s">
        <v>705</v>
      </c>
      <c r="G474">
        <v>187</v>
      </c>
      <c r="H474" t="s">
        <v>700</v>
      </c>
    </row>
    <row r="475" spans="1:8" x14ac:dyDescent="0.35">
      <c r="A475" t="e" vm="7">
        <v>#VALUE!</v>
      </c>
      <c r="B475" t="s">
        <v>637</v>
      </c>
      <c r="C475" t="s">
        <v>776</v>
      </c>
      <c r="D475" t="s">
        <v>720</v>
      </c>
      <c r="E475">
        <v>39108</v>
      </c>
      <c r="F475" t="s">
        <v>725</v>
      </c>
      <c r="G475">
        <v>176</v>
      </c>
      <c r="H475" t="s">
        <v>700</v>
      </c>
    </row>
    <row r="476" spans="1:8" x14ac:dyDescent="0.35">
      <c r="A476" t="e" vm="1">
        <v>#VALUE!</v>
      </c>
      <c r="B476" t="s">
        <v>638</v>
      </c>
      <c r="C476" t="s">
        <v>467</v>
      </c>
      <c r="D476" t="s">
        <v>704</v>
      </c>
      <c r="E476">
        <v>39108</v>
      </c>
      <c r="F476" t="s">
        <v>705</v>
      </c>
      <c r="G476">
        <v>183</v>
      </c>
      <c r="H476" t="s">
        <v>700</v>
      </c>
    </row>
    <row r="477" spans="1:8" x14ac:dyDescent="0.35">
      <c r="A477" t="e" vm="2">
        <v>#VALUE!</v>
      </c>
      <c r="B477" t="s">
        <v>639</v>
      </c>
      <c r="C477" t="s">
        <v>395</v>
      </c>
      <c r="D477" t="s">
        <v>709</v>
      </c>
      <c r="E477">
        <v>39226</v>
      </c>
      <c r="F477" t="s">
        <v>705</v>
      </c>
      <c r="G477">
        <v>174</v>
      </c>
      <c r="H477" t="s">
        <v>700</v>
      </c>
    </row>
    <row r="478" spans="1:8" x14ac:dyDescent="0.35">
      <c r="A478" t="e" vm="3">
        <v>#VALUE!</v>
      </c>
      <c r="B478" t="s">
        <v>884</v>
      </c>
      <c r="C478" t="s">
        <v>723</v>
      </c>
      <c r="D478" t="s">
        <v>720</v>
      </c>
      <c r="E478">
        <v>39176</v>
      </c>
      <c r="F478" t="s">
        <v>699</v>
      </c>
      <c r="G478">
        <v>179</v>
      </c>
      <c r="H478" t="s">
        <v>700</v>
      </c>
    </row>
    <row r="479" spans="1:8" x14ac:dyDescent="0.35">
      <c r="A479" t="e" vm="1">
        <v>#VALUE!</v>
      </c>
      <c r="B479" t="s">
        <v>640</v>
      </c>
      <c r="C479" t="s">
        <v>182</v>
      </c>
      <c r="D479" t="s">
        <v>698</v>
      </c>
      <c r="E479">
        <v>39172</v>
      </c>
      <c r="F479" t="s">
        <v>724</v>
      </c>
      <c r="G479">
        <v>185</v>
      </c>
      <c r="H479" t="s">
        <v>700</v>
      </c>
    </row>
    <row r="480" spans="1:8" x14ac:dyDescent="0.35">
      <c r="A480" t="e" vm="1">
        <v>#VALUE!</v>
      </c>
      <c r="B480" t="s">
        <v>885</v>
      </c>
      <c r="C480" t="s">
        <v>641</v>
      </c>
      <c r="D480" t="s">
        <v>820</v>
      </c>
      <c r="E480">
        <v>39005</v>
      </c>
      <c r="F480" t="s">
        <v>717</v>
      </c>
      <c r="G480">
        <v>185</v>
      </c>
      <c r="H480" t="s">
        <v>700</v>
      </c>
    </row>
    <row r="481" spans="1:8" x14ac:dyDescent="0.35">
      <c r="A481" t="e" vm="1">
        <v>#VALUE!</v>
      </c>
      <c r="B481" t="s">
        <v>886</v>
      </c>
      <c r="C481" t="s">
        <v>167</v>
      </c>
      <c r="D481" t="s">
        <v>704</v>
      </c>
      <c r="E481">
        <v>39161</v>
      </c>
      <c r="F481" t="s">
        <v>725</v>
      </c>
      <c r="G481">
        <v>163</v>
      </c>
      <c r="H481" t="s">
        <v>700</v>
      </c>
    </row>
    <row r="482" spans="1:8" x14ac:dyDescent="0.35">
      <c r="A482" t="e" vm="1">
        <v>#VALUE!</v>
      </c>
      <c r="B482" t="s">
        <v>642</v>
      </c>
      <c r="C482" t="s">
        <v>212</v>
      </c>
      <c r="D482" t="s">
        <v>704</v>
      </c>
      <c r="E482">
        <v>38841</v>
      </c>
      <c r="F482" t="s">
        <v>699</v>
      </c>
      <c r="G482">
        <v>181</v>
      </c>
      <c r="H482" t="s">
        <v>700</v>
      </c>
    </row>
    <row r="483" spans="1:8" x14ac:dyDescent="0.35">
      <c r="A483" t="e" vm="5">
        <v>#VALUE!</v>
      </c>
      <c r="B483" t="s">
        <v>643</v>
      </c>
      <c r="C483" t="s">
        <v>100</v>
      </c>
      <c r="D483" t="s">
        <v>742</v>
      </c>
      <c r="E483">
        <v>39232</v>
      </c>
      <c r="F483" t="s">
        <v>724</v>
      </c>
      <c r="G483">
        <v>185</v>
      </c>
      <c r="H483" t="s">
        <v>700</v>
      </c>
    </row>
    <row r="484" spans="1:8" x14ac:dyDescent="0.35">
      <c r="A484" t="e" vm="7">
        <v>#VALUE!</v>
      </c>
      <c r="B484" t="s">
        <v>644</v>
      </c>
      <c r="C484" t="s">
        <v>228</v>
      </c>
      <c r="D484" t="s">
        <v>757</v>
      </c>
      <c r="E484">
        <v>39121</v>
      </c>
      <c r="F484" t="s">
        <v>707</v>
      </c>
      <c r="G484">
        <v>203</v>
      </c>
      <c r="H484" t="s">
        <v>700</v>
      </c>
    </row>
    <row r="485" spans="1:8" x14ac:dyDescent="0.35">
      <c r="A485" t="e" vm="2">
        <v>#VALUE!</v>
      </c>
      <c r="B485" t="s">
        <v>645</v>
      </c>
      <c r="C485" t="s">
        <v>223</v>
      </c>
      <c r="D485" t="s">
        <v>709</v>
      </c>
      <c r="E485">
        <v>39007</v>
      </c>
      <c r="F485" t="s">
        <v>716</v>
      </c>
      <c r="G485">
        <v>190</v>
      </c>
      <c r="H485" t="s">
        <v>690</v>
      </c>
    </row>
    <row r="486" spans="1:8" x14ac:dyDescent="0.35">
      <c r="A486" t="e" vm="1">
        <v>#VALUE!</v>
      </c>
      <c r="B486" t="s">
        <v>646</v>
      </c>
      <c r="C486" t="s">
        <v>272</v>
      </c>
      <c r="D486" t="s">
        <v>712</v>
      </c>
      <c r="E486">
        <v>39118</v>
      </c>
      <c r="F486" t="s">
        <v>767</v>
      </c>
      <c r="G486">
        <v>174</v>
      </c>
      <c r="H486" t="s">
        <v>690</v>
      </c>
    </row>
    <row r="487" spans="1:8" x14ac:dyDescent="0.35">
      <c r="A487" t="e" vm="5">
        <v>#VALUE!</v>
      </c>
      <c r="B487" t="s">
        <v>647</v>
      </c>
      <c r="C487" t="s">
        <v>288</v>
      </c>
      <c r="D487" t="s">
        <v>742</v>
      </c>
      <c r="E487">
        <v>38918</v>
      </c>
      <c r="F487" t="s">
        <v>707</v>
      </c>
      <c r="G487">
        <v>170</v>
      </c>
      <c r="H487" t="s">
        <v>700</v>
      </c>
    </row>
    <row r="488" spans="1:8" x14ac:dyDescent="0.35">
      <c r="A488" t="e" vm="1">
        <v>#VALUE!</v>
      </c>
      <c r="B488" t="s">
        <v>648</v>
      </c>
      <c r="C488" t="s">
        <v>64</v>
      </c>
      <c r="D488" t="s">
        <v>704</v>
      </c>
      <c r="E488">
        <v>39337</v>
      </c>
      <c r="F488" t="s">
        <v>716</v>
      </c>
      <c r="G488">
        <v>168</v>
      </c>
      <c r="H488" t="s">
        <v>690</v>
      </c>
    </row>
    <row r="489" spans="1:8" x14ac:dyDescent="0.35">
      <c r="A489" t="e" vm="1">
        <v>#VALUE!</v>
      </c>
      <c r="B489" t="s">
        <v>649</v>
      </c>
      <c r="C489" t="s">
        <v>249</v>
      </c>
      <c r="D489" t="s">
        <v>780</v>
      </c>
      <c r="E489">
        <v>39159</v>
      </c>
      <c r="F489" t="s">
        <v>703</v>
      </c>
      <c r="G489">
        <v>194</v>
      </c>
      <c r="H489" t="s">
        <v>690</v>
      </c>
    </row>
    <row r="490" spans="1:8" x14ac:dyDescent="0.35">
      <c r="A490" t="e" vm="5">
        <v>#VALUE!</v>
      </c>
      <c r="B490" t="s">
        <v>650</v>
      </c>
      <c r="C490" t="s">
        <v>409</v>
      </c>
      <c r="D490" t="s">
        <v>742</v>
      </c>
      <c r="E490">
        <v>39265</v>
      </c>
      <c r="F490" t="s">
        <v>705</v>
      </c>
      <c r="G490">
        <v>174</v>
      </c>
      <c r="H490" t="s">
        <v>700</v>
      </c>
    </row>
    <row r="491" spans="1:8" x14ac:dyDescent="0.35">
      <c r="A491" t="e" vm="9">
        <v>#VALUE!</v>
      </c>
      <c r="B491" t="s">
        <v>651</v>
      </c>
      <c r="C491" t="s">
        <v>801</v>
      </c>
      <c r="D491" t="s">
        <v>802</v>
      </c>
      <c r="E491">
        <v>38955</v>
      </c>
      <c r="F491" t="s">
        <v>699</v>
      </c>
      <c r="G491">
        <v>201</v>
      </c>
      <c r="H491" t="s">
        <v>700</v>
      </c>
    </row>
    <row r="492" spans="1:8" x14ac:dyDescent="0.35">
      <c r="A492" t="e" vm="8">
        <v>#VALUE!</v>
      </c>
      <c r="B492" t="s">
        <v>652</v>
      </c>
      <c r="C492" t="s">
        <v>386</v>
      </c>
      <c r="D492" t="s">
        <v>755</v>
      </c>
      <c r="E492">
        <v>39081</v>
      </c>
      <c r="F492" t="s">
        <v>705</v>
      </c>
      <c r="G492">
        <v>161</v>
      </c>
      <c r="H492" t="s">
        <v>700</v>
      </c>
    </row>
    <row r="493" spans="1:8" x14ac:dyDescent="0.35">
      <c r="A493" t="e" vm="9">
        <v>#VALUE!</v>
      </c>
      <c r="B493" t="s">
        <v>653</v>
      </c>
      <c r="C493" t="s">
        <v>489</v>
      </c>
      <c r="D493" t="s">
        <v>740</v>
      </c>
      <c r="E493">
        <v>39190</v>
      </c>
      <c r="F493" t="s">
        <v>699</v>
      </c>
      <c r="G493">
        <v>192</v>
      </c>
      <c r="H493" t="s">
        <v>700</v>
      </c>
    </row>
    <row r="494" spans="1:8" x14ac:dyDescent="0.35">
      <c r="A494" t="e" vm="1">
        <v>#VALUE!</v>
      </c>
      <c r="B494" t="s">
        <v>654</v>
      </c>
      <c r="C494" t="s">
        <v>28</v>
      </c>
      <c r="D494" t="s">
        <v>698</v>
      </c>
      <c r="E494">
        <v>38855</v>
      </c>
      <c r="F494" t="s">
        <v>725</v>
      </c>
      <c r="G494">
        <v>165</v>
      </c>
      <c r="H494" t="s">
        <v>700</v>
      </c>
    </row>
    <row r="495" spans="1:8" x14ac:dyDescent="0.35">
      <c r="A495" t="e" vm="2">
        <v>#VALUE!</v>
      </c>
      <c r="B495" t="s">
        <v>655</v>
      </c>
      <c r="C495" t="s">
        <v>656</v>
      </c>
      <c r="D495" t="s">
        <v>774</v>
      </c>
      <c r="E495">
        <v>39310</v>
      </c>
      <c r="F495" t="s">
        <v>717</v>
      </c>
      <c r="G495">
        <v>205</v>
      </c>
      <c r="H495" t="s">
        <v>690</v>
      </c>
    </row>
    <row r="496" spans="1:8" x14ac:dyDescent="0.35">
      <c r="A496" t="e" vm="8">
        <v>#VALUE!</v>
      </c>
      <c r="B496" t="s">
        <v>657</v>
      </c>
      <c r="C496" t="s">
        <v>127</v>
      </c>
      <c r="D496" t="s">
        <v>755</v>
      </c>
      <c r="E496">
        <v>39336</v>
      </c>
      <c r="F496" t="s">
        <v>725</v>
      </c>
      <c r="G496">
        <v>170</v>
      </c>
      <c r="H496" t="s">
        <v>700</v>
      </c>
    </row>
    <row r="497" spans="1:8" x14ac:dyDescent="0.35">
      <c r="A497" t="e" vm="8">
        <v>#VALUE!</v>
      </c>
      <c r="B497" t="s">
        <v>658</v>
      </c>
      <c r="C497" t="s">
        <v>793</v>
      </c>
      <c r="D497" t="s">
        <v>720</v>
      </c>
      <c r="E497">
        <v>39249</v>
      </c>
      <c r="F497" t="s">
        <v>705</v>
      </c>
      <c r="G497">
        <v>176</v>
      </c>
      <c r="H497" t="s">
        <v>700</v>
      </c>
    </row>
    <row r="498" spans="1:8" x14ac:dyDescent="0.35">
      <c r="A498" t="e" vm="5">
        <v>#VALUE!</v>
      </c>
      <c r="B498" t="s">
        <v>659</v>
      </c>
      <c r="C498" t="s">
        <v>556</v>
      </c>
      <c r="D498" t="s">
        <v>742</v>
      </c>
      <c r="E498">
        <v>39093</v>
      </c>
      <c r="F498" t="s">
        <v>724</v>
      </c>
      <c r="G498">
        <v>185</v>
      </c>
      <c r="H498" t="s">
        <v>700</v>
      </c>
    </row>
    <row r="499" spans="1:8" x14ac:dyDescent="0.35">
      <c r="A499" t="e" vm="3">
        <v>#VALUE!</v>
      </c>
      <c r="B499" t="s">
        <v>660</v>
      </c>
      <c r="C499" t="s">
        <v>790</v>
      </c>
      <c r="D499" t="s">
        <v>720</v>
      </c>
      <c r="E499">
        <v>39169</v>
      </c>
      <c r="F499" t="s">
        <v>707</v>
      </c>
      <c r="G499">
        <v>185</v>
      </c>
      <c r="H499" t="s">
        <v>700</v>
      </c>
    </row>
    <row r="500" spans="1:8" x14ac:dyDescent="0.35">
      <c r="A500" t="e" vm="1">
        <v>#VALUE!</v>
      </c>
      <c r="B500" t="s">
        <v>661</v>
      </c>
      <c r="C500" t="s">
        <v>160</v>
      </c>
      <c r="D500" t="s">
        <v>712</v>
      </c>
      <c r="E500">
        <v>39167</v>
      </c>
      <c r="F500" t="s">
        <v>767</v>
      </c>
      <c r="G500">
        <v>165</v>
      </c>
      <c r="H500" t="s">
        <v>700</v>
      </c>
    </row>
    <row r="501" spans="1:8" x14ac:dyDescent="0.35">
      <c r="A501" t="e" vm="1">
        <v>#VALUE!</v>
      </c>
      <c r="B501" t="s">
        <v>662</v>
      </c>
      <c r="C501" t="s">
        <v>65</v>
      </c>
      <c r="D501" t="s">
        <v>698</v>
      </c>
      <c r="E501">
        <v>39195</v>
      </c>
      <c r="F501" t="s">
        <v>724</v>
      </c>
      <c r="G501">
        <v>205</v>
      </c>
      <c r="H501" t="s">
        <v>700</v>
      </c>
    </row>
    <row r="502" spans="1:8" x14ac:dyDescent="0.35">
      <c r="A502" t="e" vm="1">
        <v>#VALUE!</v>
      </c>
      <c r="B502" t="s">
        <v>663</v>
      </c>
      <c r="C502" t="s">
        <v>798</v>
      </c>
      <c r="D502" t="s">
        <v>712</v>
      </c>
      <c r="E502">
        <v>38483</v>
      </c>
      <c r="F502" t="s">
        <v>699</v>
      </c>
      <c r="G502">
        <v>198</v>
      </c>
      <c r="H502" t="s">
        <v>700</v>
      </c>
    </row>
    <row r="503" spans="1:8" x14ac:dyDescent="0.35">
      <c r="A503" t="e" vm="8">
        <v>#VALUE!</v>
      </c>
      <c r="B503" t="s">
        <v>887</v>
      </c>
      <c r="C503" t="s">
        <v>664</v>
      </c>
      <c r="D503" t="s">
        <v>813</v>
      </c>
      <c r="E503">
        <v>38729</v>
      </c>
      <c r="F503" t="s">
        <v>725</v>
      </c>
      <c r="G503">
        <v>183</v>
      </c>
      <c r="H503" t="s">
        <v>700</v>
      </c>
    </row>
    <row r="504" spans="1:8" x14ac:dyDescent="0.35">
      <c r="A504" t="e" vm="5">
        <v>#VALUE!</v>
      </c>
      <c r="B504" t="s">
        <v>665</v>
      </c>
      <c r="C504" t="s">
        <v>624</v>
      </c>
      <c r="D504" t="s">
        <v>742</v>
      </c>
      <c r="E504">
        <v>38976</v>
      </c>
      <c r="F504" t="s">
        <v>717</v>
      </c>
      <c r="G504">
        <v>243</v>
      </c>
      <c r="H504" t="s">
        <v>700</v>
      </c>
    </row>
    <row r="505" spans="1:8" x14ac:dyDescent="0.35">
      <c r="A505" t="e" vm="1">
        <v>#VALUE!</v>
      </c>
      <c r="B505" t="s">
        <v>666</v>
      </c>
      <c r="C505" t="s">
        <v>88</v>
      </c>
      <c r="D505" t="s">
        <v>704</v>
      </c>
      <c r="E505">
        <v>39239</v>
      </c>
      <c r="F505" t="s">
        <v>705</v>
      </c>
      <c r="G505">
        <v>172</v>
      </c>
      <c r="H505" t="s">
        <v>690</v>
      </c>
    </row>
    <row r="506" spans="1:8" x14ac:dyDescent="0.35">
      <c r="A506" t="e" vm="1">
        <v>#VALUE!</v>
      </c>
      <c r="B506" t="s">
        <v>667</v>
      </c>
      <c r="C506" t="s">
        <v>212</v>
      </c>
      <c r="D506" t="s">
        <v>704</v>
      </c>
      <c r="E506">
        <v>39091</v>
      </c>
      <c r="F506" t="s">
        <v>717</v>
      </c>
      <c r="G506">
        <v>201</v>
      </c>
      <c r="H506" t="s">
        <v>690</v>
      </c>
    </row>
    <row r="507" spans="1:8" x14ac:dyDescent="0.35">
      <c r="A507" t="e" vm="4">
        <v>#VALUE!</v>
      </c>
      <c r="B507" t="s">
        <v>668</v>
      </c>
      <c r="C507" t="s">
        <v>581</v>
      </c>
      <c r="D507" t="s">
        <v>772</v>
      </c>
      <c r="E507">
        <v>38453</v>
      </c>
      <c r="F507" t="s">
        <v>717</v>
      </c>
      <c r="G507">
        <v>209</v>
      </c>
      <c r="H507" t="s">
        <v>700</v>
      </c>
    </row>
    <row r="508" spans="1:8" x14ac:dyDescent="0.35">
      <c r="A508" t="e" vm="8">
        <v>#VALUE!</v>
      </c>
      <c r="B508" t="s">
        <v>888</v>
      </c>
      <c r="C508" t="s">
        <v>374</v>
      </c>
      <c r="D508" t="s">
        <v>755</v>
      </c>
      <c r="E508">
        <v>39028</v>
      </c>
      <c r="F508" t="s">
        <v>767</v>
      </c>
      <c r="G508">
        <v>168</v>
      </c>
      <c r="H508" t="s">
        <v>700</v>
      </c>
    </row>
    <row r="509" spans="1:8" x14ac:dyDescent="0.35">
      <c r="A509" t="e" vm="3">
        <v>#VALUE!</v>
      </c>
      <c r="B509" t="s">
        <v>669</v>
      </c>
      <c r="C509" t="s">
        <v>790</v>
      </c>
      <c r="D509" t="s">
        <v>720</v>
      </c>
      <c r="E509">
        <v>39192</v>
      </c>
      <c r="F509" t="s">
        <v>699</v>
      </c>
      <c r="G509">
        <v>185</v>
      </c>
      <c r="H509" t="s">
        <v>700</v>
      </c>
    </row>
    <row r="510" spans="1:8" x14ac:dyDescent="0.35">
      <c r="A510" t="e" vm="6">
        <v>#VALUE!</v>
      </c>
      <c r="B510" t="s">
        <v>670</v>
      </c>
      <c r="C510" t="s">
        <v>309</v>
      </c>
      <c r="D510" t="s">
        <v>698</v>
      </c>
      <c r="E510">
        <v>39290</v>
      </c>
      <c r="F510" t="s">
        <v>732</v>
      </c>
      <c r="G510">
        <v>209</v>
      </c>
      <c r="H510" t="s">
        <v>700</v>
      </c>
    </row>
    <row r="511" spans="1:8" x14ac:dyDescent="0.35">
      <c r="A511" t="e" vm="2">
        <v>#VALUE!</v>
      </c>
      <c r="B511" t="s">
        <v>671</v>
      </c>
      <c r="C511" t="s">
        <v>672</v>
      </c>
      <c r="D511" t="s">
        <v>774</v>
      </c>
      <c r="E511">
        <v>39297</v>
      </c>
      <c r="F511" t="s">
        <v>732</v>
      </c>
      <c r="G511">
        <v>207</v>
      </c>
      <c r="H511" t="s">
        <v>690</v>
      </c>
    </row>
    <row r="512" spans="1:8" x14ac:dyDescent="0.35">
      <c r="A512" t="e" vm="8">
        <v>#VALUE!</v>
      </c>
      <c r="B512" t="s">
        <v>889</v>
      </c>
      <c r="C512" t="s">
        <v>810</v>
      </c>
      <c r="D512" t="s">
        <v>720</v>
      </c>
      <c r="E512">
        <v>39328</v>
      </c>
      <c r="F512" t="s">
        <v>716</v>
      </c>
      <c r="G512">
        <v>168</v>
      </c>
      <c r="H512" t="s">
        <v>700</v>
      </c>
    </row>
    <row r="513" spans="1:8" x14ac:dyDescent="0.35">
      <c r="A513" t="e" vm="3">
        <v>#VALUE!</v>
      </c>
      <c r="B513" t="s">
        <v>673</v>
      </c>
      <c r="C513" t="s">
        <v>776</v>
      </c>
      <c r="D513" t="s">
        <v>720</v>
      </c>
      <c r="E513">
        <v>39026</v>
      </c>
      <c r="F513" t="s">
        <v>717</v>
      </c>
      <c r="G513">
        <v>192</v>
      </c>
      <c r="H513" t="s">
        <v>700</v>
      </c>
    </row>
    <row r="514" spans="1:8" x14ac:dyDescent="0.35">
      <c r="A514" t="e" vm="10">
        <v>#VALUE!</v>
      </c>
      <c r="B514" t="s">
        <v>890</v>
      </c>
      <c r="C514" t="s">
        <v>312</v>
      </c>
      <c r="D514" t="s">
        <v>800</v>
      </c>
      <c r="E514">
        <v>39091</v>
      </c>
      <c r="F514" t="s">
        <v>783</v>
      </c>
      <c r="G514">
        <v>132</v>
      </c>
      <c r="H514" t="s">
        <v>700</v>
      </c>
    </row>
    <row r="515" spans="1:8" x14ac:dyDescent="0.35">
      <c r="A515" t="e" vm="1">
        <v>#VALUE!</v>
      </c>
      <c r="B515" t="s">
        <v>674</v>
      </c>
      <c r="C515" t="s">
        <v>467</v>
      </c>
      <c r="D515" t="s">
        <v>704</v>
      </c>
      <c r="E515">
        <v>39040</v>
      </c>
      <c r="F515" t="s">
        <v>767</v>
      </c>
      <c r="G515">
        <v>165</v>
      </c>
      <c r="H515" t="s">
        <v>690</v>
      </c>
    </row>
    <row r="516" spans="1:8" x14ac:dyDescent="0.35">
      <c r="A516" t="e" vm="2">
        <v>#VALUE!</v>
      </c>
      <c r="B516" t="s">
        <v>675</v>
      </c>
      <c r="C516" t="s">
        <v>208</v>
      </c>
      <c r="D516" t="s">
        <v>709</v>
      </c>
      <c r="E516">
        <v>39123</v>
      </c>
      <c r="F516" t="s">
        <v>725</v>
      </c>
      <c r="G516">
        <v>181</v>
      </c>
      <c r="H516" t="s">
        <v>690</v>
      </c>
    </row>
    <row r="517" spans="1:8" x14ac:dyDescent="0.35">
      <c r="A517" t="e" vm="5">
        <v>#VALUE!</v>
      </c>
      <c r="B517" t="s">
        <v>676</v>
      </c>
      <c r="C517" t="s">
        <v>452</v>
      </c>
      <c r="D517" t="s">
        <v>742</v>
      </c>
      <c r="E517">
        <v>39090</v>
      </c>
      <c r="F517" t="s">
        <v>705</v>
      </c>
      <c r="G517">
        <v>170</v>
      </c>
      <c r="H517" t="s">
        <v>700</v>
      </c>
    </row>
    <row r="518" spans="1:8" x14ac:dyDescent="0.35">
      <c r="A518" t="e" vm="1">
        <v>#VALUE!</v>
      </c>
      <c r="B518" t="s">
        <v>677</v>
      </c>
      <c r="C518" t="s">
        <v>182</v>
      </c>
      <c r="D518" t="s">
        <v>698</v>
      </c>
      <c r="E518">
        <v>39190</v>
      </c>
      <c r="F518" t="s">
        <v>725</v>
      </c>
      <c r="G518">
        <v>181</v>
      </c>
      <c r="H518" t="s">
        <v>700</v>
      </c>
    </row>
    <row r="519" spans="1:8" x14ac:dyDescent="0.35">
      <c r="A519" t="e" vm="4">
        <v>#VALUE!</v>
      </c>
      <c r="B519" t="s">
        <v>891</v>
      </c>
      <c r="C519" t="s">
        <v>21</v>
      </c>
      <c r="D519" t="s">
        <v>704</v>
      </c>
      <c r="E519">
        <v>39304</v>
      </c>
      <c r="F519" t="s">
        <v>725</v>
      </c>
      <c r="G519">
        <v>168</v>
      </c>
      <c r="H519" t="s">
        <v>690</v>
      </c>
    </row>
    <row r="520" spans="1:8" x14ac:dyDescent="0.35">
      <c r="A520" t="e" vm="5">
        <v>#VALUE!</v>
      </c>
      <c r="B520" t="s">
        <v>678</v>
      </c>
      <c r="C520" t="s">
        <v>117</v>
      </c>
      <c r="D520" t="s">
        <v>742</v>
      </c>
      <c r="E520">
        <v>39037</v>
      </c>
      <c r="F520" t="s">
        <v>699</v>
      </c>
      <c r="G520">
        <v>183</v>
      </c>
      <c r="H520" t="s">
        <v>700</v>
      </c>
    </row>
    <row r="521" spans="1:8" x14ac:dyDescent="0.35">
      <c r="A521" t="e" vm="1">
        <v>#VALUE!</v>
      </c>
      <c r="B521" t="s">
        <v>679</v>
      </c>
      <c r="C521" t="s">
        <v>180</v>
      </c>
      <c r="D521" t="s">
        <v>704</v>
      </c>
      <c r="E521">
        <v>38703</v>
      </c>
      <c r="F521" t="s">
        <v>716</v>
      </c>
      <c r="G521">
        <v>192</v>
      </c>
      <c r="H521" t="s">
        <v>700</v>
      </c>
    </row>
    <row r="522" spans="1:8" x14ac:dyDescent="0.35">
      <c r="A522" t="e" vm="7">
        <v>#VALUE!</v>
      </c>
      <c r="B522" t="s">
        <v>680</v>
      </c>
      <c r="C522" t="s">
        <v>44</v>
      </c>
      <c r="D522" t="s">
        <v>720</v>
      </c>
      <c r="E522">
        <v>39020</v>
      </c>
      <c r="F522" t="s">
        <v>705</v>
      </c>
      <c r="G522">
        <v>183</v>
      </c>
      <c r="H522" t="s">
        <v>700</v>
      </c>
    </row>
    <row r="523" spans="1:8" x14ac:dyDescent="0.35">
      <c r="A523" t="e" vm="4">
        <v>#VALUE!</v>
      </c>
      <c r="B523" t="s">
        <v>681</v>
      </c>
      <c r="C523" t="s">
        <v>682</v>
      </c>
      <c r="D523" t="s">
        <v>755</v>
      </c>
      <c r="E523">
        <v>38811</v>
      </c>
      <c r="F523" t="s">
        <v>724</v>
      </c>
      <c r="G523">
        <v>203</v>
      </c>
      <c r="H523" t="s">
        <v>700</v>
      </c>
    </row>
    <row r="524" spans="1:8" x14ac:dyDescent="0.35">
      <c r="A524" t="e" vm="3">
        <v>#VALUE!</v>
      </c>
      <c r="B524" t="s">
        <v>683</v>
      </c>
      <c r="C524" t="s">
        <v>25</v>
      </c>
      <c r="D524" t="s">
        <v>711</v>
      </c>
      <c r="E524">
        <v>38834</v>
      </c>
      <c r="F524" t="s">
        <v>783</v>
      </c>
      <c r="G524">
        <v>163</v>
      </c>
      <c r="H524" t="s">
        <v>690</v>
      </c>
    </row>
    <row r="525" spans="1:8" x14ac:dyDescent="0.35">
      <c r="A525" t="e" vm="5">
        <v>#VALUE!</v>
      </c>
      <c r="B525" t="s">
        <v>684</v>
      </c>
      <c r="C525" t="s">
        <v>100</v>
      </c>
      <c r="D525" t="s">
        <v>742</v>
      </c>
      <c r="E525">
        <v>39135</v>
      </c>
      <c r="F525" t="s">
        <v>699</v>
      </c>
      <c r="G525">
        <v>163</v>
      </c>
      <c r="H525" t="s">
        <v>700</v>
      </c>
    </row>
    <row r="526" spans="1:8" x14ac:dyDescent="0.35">
      <c r="A526" t="e" vm="1">
        <v>#VALUE!</v>
      </c>
      <c r="B526" t="s">
        <v>685</v>
      </c>
      <c r="C526" t="s">
        <v>59</v>
      </c>
      <c r="D526" t="s">
        <v>704</v>
      </c>
      <c r="E526">
        <v>38694</v>
      </c>
      <c r="F526" t="s">
        <v>699</v>
      </c>
      <c r="G526">
        <v>187</v>
      </c>
      <c r="H526" t="s">
        <v>700</v>
      </c>
    </row>
    <row r="527" spans="1:8" x14ac:dyDescent="0.35">
      <c r="A527" t="e" vm="7">
        <v>#VALUE!</v>
      </c>
      <c r="B527" t="s">
        <v>686</v>
      </c>
      <c r="C527" t="s">
        <v>687</v>
      </c>
      <c r="D527" t="s">
        <v>819</v>
      </c>
      <c r="E527">
        <v>39190</v>
      </c>
      <c r="F527" t="s">
        <v>724</v>
      </c>
      <c r="G527">
        <v>203</v>
      </c>
      <c r="H527" t="s">
        <v>700</v>
      </c>
    </row>
    <row r="528" spans="1:8" x14ac:dyDescent="0.35">
      <c r="A528" t="e" vm="7">
        <v>#VALUE!</v>
      </c>
      <c r="B528" t="s">
        <v>688</v>
      </c>
      <c r="C528" t="s">
        <v>687</v>
      </c>
      <c r="D528" t="s">
        <v>819</v>
      </c>
      <c r="E528">
        <v>39247</v>
      </c>
      <c r="F528" t="s">
        <v>724</v>
      </c>
      <c r="G528">
        <v>194</v>
      </c>
      <c r="H528" t="s">
        <v>690</v>
      </c>
    </row>
    <row r="529" spans="1:8" x14ac:dyDescent="0.35">
      <c r="A529" t="e" vm="3">
        <v>#VALUE!</v>
      </c>
      <c r="B529" t="s">
        <v>892</v>
      </c>
      <c r="C529" t="s">
        <v>893</v>
      </c>
      <c r="D529" t="s">
        <v>747</v>
      </c>
      <c r="E529">
        <v>38922</v>
      </c>
      <c r="F529" t="s">
        <v>783</v>
      </c>
      <c r="G529">
        <v>165</v>
      </c>
      <c r="H529" t="s">
        <v>700</v>
      </c>
    </row>
    <row r="530" spans="1:8" x14ac:dyDescent="0.35">
      <c r="A530" t="e" vm="3">
        <v>#VALUE!</v>
      </c>
      <c r="B530" t="s">
        <v>894</v>
      </c>
      <c r="C530" t="s">
        <v>776</v>
      </c>
      <c r="D530" t="s">
        <v>720</v>
      </c>
      <c r="E530">
        <v>39184</v>
      </c>
      <c r="F530" t="s">
        <v>707</v>
      </c>
      <c r="G530">
        <v>176</v>
      </c>
      <c r="H530" t="s">
        <v>700</v>
      </c>
    </row>
    <row r="531" spans="1:8" x14ac:dyDescent="0.35">
      <c r="A531" t="e" vm="3">
        <v>#VALUE!</v>
      </c>
      <c r="B531" t="s">
        <v>895</v>
      </c>
      <c r="C531" t="s">
        <v>776</v>
      </c>
      <c r="D531" t="s">
        <v>720</v>
      </c>
      <c r="E531">
        <v>39184</v>
      </c>
      <c r="F531" t="s">
        <v>699</v>
      </c>
      <c r="G531">
        <v>176</v>
      </c>
      <c r="H53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all_prospects</vt:lpstr>
      <vt:lpstr>Pivot_Table</vt:lpstr>
      <vt:lpstr>Sheet10</vt:lpstr>
      <vt:lpstr>league_and_position</vt:lpstr>
      <vt:lpstr>top_10</vt:lpstr>
      <vt:lpstr>top_100_prospects only</vt:lpstr>
      <vt:lpstr>post_one_analysis</vt:lpstr>
      <vt:lpstr>Sheet11</vt:lpstr>
      <vt:lpstr>top_100_prospects</vt:lpstr>
      <vt:lpstr>Sheet1</vt:lpstr>
      <vt:lpstr>Rankings</vt:lpstr>
      <vt:lpstr>Sheet3</vt:lpstr>
      <vt:lpstr>prospects_demographics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2025-06-02T00:56:01Z</dcterms:created>
  <dcterms:modified xsi:type="dcterms:W3CDTF">2025-06-15T03:52:50Z</dcterms:modified>
</cp:coreProperties>
</file>